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6924"/>
  <workbookPr codeName="ThisWorkbook" defaultThemeVersion="124226"/>
  <xr:revisionPtr xr6:coauthVersionLast="47" xr6:coauthVersionMax="47" documentId="13_ncr:1_{EE098600-708F-4B0A-99F7-5CBE04223C04}" revIDLastSave="0" xr10:uidLastSave="{00000000-0000-0000-0000-000000000000}"/>
  <bookViews>
    <workbookView activeTab="2" tabRatio="633" xr2:uid="{00000000-000D-0000-FFFF-FFFF00000000}" windowHeight="8880" windowWidth="20784" xWindow="1152" yWindow="1152"/>
  </bookViews>
  <sheets>
    <sheet r:id="rId1" name="表紙" sheetId="17"/>
    <sheet r:id="rId2" name="管理運営" sheetId="18"/>
    <sheet r:id="rId3" name="利用者処遇" sheetId="58"/>
    <sheet r:id="rId4" name="会計" sheetId="61"/>
    <sheet r:id="rId5" name="会計「計算書類等提出確認表」 " sheetId="45"/>
    <sheet r:id="rId6" name="職員点検資料１ (記入例)" sheetId="49"/>
    <sheet r:id="rId7" name="職員点検資料１" sheetId="50"/>
    <sheet r:id="rId8" name="職員点検資料２ (記入例)" sheetId="51"/>
    <sheet r:id="rId9" name="職員点検資料２" sheetId="52"/>
    <sheet r:id="rId10" name="勤務実績１ (記入例)" sheetId="53"/>
    <sheet r:id="rId11" name="勤務実績１" sheetId="54"/>
    <sheet r:id="rId12" name="勤務実績２ (記入例)" sheetId="55"/>
    <sheet r:id="rId13" name="勤務実績２" sheetId="56"/>
  </sheets>
  <definedNames>
    <definedName localSheetId="3" name="_xlnm.Print_Area">会計!$A$1:$AY$771</definedName>
    <definedName localSheetId="4" name="_xlnm.Print_Area">'会計「計算書類等提出確認表」 '!$A$1:$G$38</definedName>
    <definedName localSheetId="1" name="_xlnm.Print_Area">管理運営!$A$1:$AE$876</definedName>
    <definedName localSheetId="10" name="_xlnm.Print_Area">勤務実績１!$A$1:$S$94</definedName>
    <definedName localSheetId="9" name="_xlnm.Print_Area">'勤務実績１ (記入例)'!$A$1:$S$43</definedName>
    <definedName localSheetId="12" name="_xlnm.Print_Area">勤務実績２!$A$1:$U$94</definedName>
    <definedName localSheetId="11" name="_xlnm.Print_Area">'勤務実績２ (記入例)'!$A$1:$U$43</definedName>
    <definedName localSheetId="6" name="_xlnm.Print_Area">職員点検資料１!$A$1:$AA$94</definedName>
    <definedName localSheetId="5" name="_xlnm.Print_Area">'職員点検資料１ (記入例)'!$A$1:$AA$49</definedName>
    <definedName localSheetId="8" name="_xlnm.Print_Area">職員点検資料２!$A$1:$AE$94</definedName>
    <definedName localSheetId="7" name="_xlnm.Print_Area">'職員点検資料２ (記入例)'!$A$1:$AE$49</definedName>
    <definedName localSheetId="0" name="_xlnm.Print_Area">表紙!$A$1:$AW$32</definedName>
    <definedName localSheetId="2" name="_xlnm.Print_Area">利用者処遇!$A$1:$AD$878</definedName>
    <definedName localSheetId="3" name="_xlnm.Print_Titles">会計!$8:$8</definedName>
    <definedName localSheetId="1" name="_xlnm.Print_Titles">管理運営!$8:$8</definedName>
    <definedName localSheetId="10" name="_xlnm.Print_Titles">勤務実績１!$3:$4</definedName>
    <definedName localSheetId="9" name="_xlnm.Print_Titles">'勤務実績１ (記入例)'!$3:$4</definedName>
    <definedName localSheetId="12" name="_xlnm.Print_Titles">勤務実績２!$3:$4</definedName>
    <definedName localSheetId="11" name="_xlnm.Print_Titles">'勤務実績２ (記入例)'!$3:$4</definedName>
    <definedName localSheetId="6" name="_xlnm.Print_Titles">職員点検資料１!$3:$4</definedName>
    <definedName localSheetId="5" name="_xlnm.Print_Titles">'職員点検資料１ (記入例)'!$3:$4</definedName>
    <definedName localSheetId="8" name="_xlnm.Print_Titles">職員点検資料２!$3:$4</definedName>
    <definedName localSheetId="7" name="_xlnm.Print_Titles">'職員点検資料２ (記入例)'!$3:$4</definedName>
    <definedName localSheetId="2" name="_xlnm.Print_Titles">利用者処遇!$10:$10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5" l="1"/>
  <c r="D170" i="56"/>
  <c r="D173" i="56"/>
  <c r="D176" i="56"/>
  <c r="D179" i="56"/>
  <c r="D182" i="56"/>
  <c r="D8" i="56"/>
  <c r="D11" i="56"/>
  <c r="D14" i="56"/>
  <c r="D17" i="56"/>
  <c r="D20" i="56"/>
  <c r="D23" i="56"/>
  <c r="D26" i="56"/>
  <c r="D29" i="56"/>
  <c r="D32" i="56"/>
  <c r="D35" i="56"/>
  <c r="D38" i="56"/>
  <c r="D41" i="56"/>
  <c r="D44" i="56"/>
  <c r="D47" i="56"/>
  <c r="D50" i="56"/>
  <c r="D53" i="56"/>
  <c r="D56" i="56"/>
  <c r="D59" i="56"/>
  <c r="D62" i="56"/>
  <c r="D65" i="56"/>
  <c r="D68" i="56"/>
  <c r="D71" i="56"/>
  <c r="D74" i="56"/>
  <c r="D77" i="56"/>
  <c r="D80" i="56"/>
  <c r="D83" i="56"/>
  <c r="D86" i="56"/>
  <c r="D89" i="56"/>
  <c r="D92" i="56"/>
  <c r="D95" i="56"/>
  <c r="D98" i="56"/>
  <c r="D101" i="56"/>
  <c r="D104" i="56"/>
  <c r="D107" i="56"/>
  <c r="D110" i="56"/>
  <c r="D113" i="56"/>
  <c r="D116" i="56"/>
  <c r="D119" i="56"/>
  <c r="D122" i="56"/>
  <c r="D125" i="56"/>
  <c r="D128" i="56"/>
  <c r="D131" i="56"/>
  <c r="D134" i="56"/>
  <c r="D137" i="56"/>
  <c r="D140" i="56"/>
  <c r="D143" i="56"/>
  <c r="D146" i="56"/>
  <c r="D149" i="56"/>
  <c r="D152" i="56"/>
  <c r="D155" i="56"/>
  <c r="D158" i="56"/>
  <c r="D161" i="56"/>
  <c r="D164" i="56"/>
  <c r="D167" i="56"/>
  <c r="D5" i="56"/>
  <c r="D5" i="54"/>
  <c r="BO768" i="61" l="1"/>
  <c r="R760" i="61"/>
  <c r="BA760" i="61" s="1"/>
  <c r="R761" i="61"/>
  <c r="BA761" i="61" s="1"/>
  <c r="O273" i="61" l="1"/>
  <c r="O272" i="61"/>
  <c r="O271" i="61"/>
  <c r="O270" i="61"/>
  <c r="O269" i="61"/>
  <c r="O268" i="61"/>
  <c r="J273" i="61"/>
  <c r="J272" i="61"/>
  <c r="J271" i="61"/>
  <c r="J270" i="61"/>
  <c r="J269" i="61"/>
  <c r="J268" i="61"/>
  <c r="O274" i="61" l="1"/>
  <c r="V271" i="61" l="1"/>
  <c r="V270" i="61"/>
  <c r="V268" i="61"/>
  <c r="V272" i="61"/>
  <c r="J274" i="61"/>
  <c r="V269" i="61"/>
  <c r="V274" i="61" l="1"/>
  <c r="Q277" i="61" s="1"/>
  <c r="G11" i="53" l="1"/>
  <c r="B5" i="56"/>
  <c r="B8" i="56"/>
  <c r="B11" i="56"/>
  <c r="B14" i="56"/>
  <c r="B17" i="56"/>
  <c r="B20" i="56"/>
  <c r="B44" i="56"/>
  <c r="W182" i="56" l="1"/>
  <c r="W11" i="56"/>
  <c r="W14" i="56"/>
  <c r="W17" i="56"/>
  <c r="W20" i="56"/>
  <c r="W23" i="56"/>
  <c r="W26" i="56"/>
  <c r="W29" i="56"/>
  <c r="W32" i="56"/>
  <c r="W35" i="56"/>
  <c r="W38" i="56"/>
  <c r="W41" i="56"/>
  <c r="W44" i="56"/>
  <c r="W47" i="56"/>
  <c r="W50" i="56"/>
  <c r="W53" i="56"/>
  <c r="W56" i="56"/>
  <c r="W59" i="56"/>
  <c r="W62" i="56"/>
  <c r="W65" i="56"/>
  <c r="W68" i="56"/>
  <c r="W71" i="56"/>
  <c r="W74" i="56"/>
  <c r="W77" i="56"/>
  <c r="W80" i="56"/>
  <c r="W83" i="56"/>
  <c r="W86" i="56"/>
  <c r="W89" i="56"/>
  <c r="W92" i="56"/>
  <c r="W95" i="56"/>
  <c r="W98" i="56"/>
  <c r="W101" i="56"/>
  <c r="W104" i="56"/>
  <c r="W107" i="56"/>
  <c r="W110" i="56"/>
  <c r="W113" i="56"/>
  <c r="W116" i="56"/>
  <c r="W119" i="56"/>
  <c r="W122" i="56"/>
  <c r="W125" i="56"/>
  <c r="W128" i="56"/>
  <c r="W131" i="56"/>
  <c r="W134" i="56"/>
  <c r="W137" i="56"/>
  <c r="W140" i="56"/>
  <c r="W143" i="56"/>
  <c r="W146" i="56"/>
  <c r="W149" i="56"/>
  <c r="W152" i="56"/>
  <c r="W155" i="56"/>
  <c r="W158" i="56"/>
  <c r="W161" i="56"/>
  <c r="W164" i="56"/>
  <c r="W167" i="56"/>
  <c r="W170" i="56"/>
  <c r="W173" i="56"/>
  <c r="W176" i="56"/>
  <c r="W179" i="56"/>
  <c r="W8" i="56"/>
  <c r="W5" i="56"/>
  <c r="V8" i="54" l="1"/>
  <c r="V11" i="54"/>
  <c r="V14" i="54"/>
  <c r="V17" i="54"/>
  <c r="V20" i="54"/>
  <c r="V23" i="54"/>
  <c r="V26" i="54"/>
  <c r="V29" i="54"/>
  <c r="V32" i="54"/>
  <c r="V35" i="54"/>
  <c r="V38" i="54"/>
  <c r="V41" i="54"/>
  <c r="V44" i="54"/>
  <c r="V47" i="54"/>
  <c r="V50" i="54"/>
  <c r="V53" i="54"/>
  <c r="V56" i="54"/>
  <c r="V59" i="54"/>
  <c r="V62" i="54"/>
  <c r="V65" i="54"/>
  <c r="V68" i="54"/>
  <c r="V71" i="54"/>
  <c r="V74" i="54"/>
  <c r="V77" i="54"/>
  <c r="V80" i="54"/>
  <c r="V83" i="54"/>
  <c r="V86" i="54"/>
  <c r="V89" i="54"/>
  <c r="V92" i="54"/>
  <c r="V95" i="54"/>
  <c r="V98" i="54"/>
  <c r="V101" i="54"/>
  <c r="V104" i="54"/>
  <c r="V107" i="54"/>
  <c r="V110" i="54"/>
  <c r="V113" i="54"/>
  <c r="V116" i="54"/>
  <c r="V119" i="54"/>
  <c r="V122" i="54"/>
  <c r="V125" i="54"/>
  <c r="V128" i="54"/>
  <c r="V131" i="54"/>
  <c r="V134" i="54"/>
  <c r="V137" i="54"/>
  <c r="V140" i="54"/>
  <c r="V143" i="54"/>
  <c r="V146" i="54"/>
  <c r="V149" i="54"/>
  <c r="V152" i="54"/>
  <c r="V155" i="54"/>
  <c r="V158" i="54"/>
  <c r="V161" i="54"/>
  <c r="V164" i="54"/>
  <c r="V167" i="54"/>
  <c r="V170" i="54"/>
  <c r="V173" i="54"/>
  <c r="V176" i="54"/>
  <c r="V179" i="54"/>
  <c r="V182" i="54"/>
  <c r="V5" i="54"/>
  <c r="S3" i="54" l="1"/>
  <c r="Q285" i="61" s="1"/>
  <c r="M196" i="18" l="1"/>
  <c r="R196" i="18" s="1"/>
  <c r="T216" i="18"/>
  <c r="T202" i="18"/>
  <c r="B5" i="53" l="1"/>
  <c r="C5" i="53"/>
  <c r="D5" i="53"/>
  <c r="E5" i="53"/>
  <c r="F5" i="53"/>
  <c r="G5" i="53"/>
  <c r="V5" i="53"/>
  <c r="E6" i="53"/>
  <c r="F6" i="53"/>
  <c r="E7" i="53"/>
  <c r="F7" i="53"/>
  <c r="B8" i="53"/>
  <c r="C8" i="53"/>
  <c r="D8" i="53"/>
  <c r="E8" i="53"/>
  <c r="F8" i="53"/>
  <c r="G8" i="53"/>
  <c r="V8" i="53"/>
  <c r="E9" i="53"/>
  <c r="F9" i="53"/>
  <c r="E10" i="53"/>
  <c r="F10" i="53"/>
  <c r="B11" i="53"/>
  <c r="C11" i="53"/>
  <c r="D11" i="53"/>
  <c r="E11" i="53"/>
  <c r="F11" i="53"/>
  <c r="V11" i="53"/>
  <c r="E12" i="53"/>
  <c r="F12" i="53"/>
  <c r="E13" i="53"/>
  <c r="F13" i="53"/>
  <c r="B14" i="53"/>
  <c r="C14" i="53"/>
  <c r="D14" i="53"/>
  <c r="E14" i="53"/>
  <c r="F14" i="53"/>
  <c r="G14" i="53"/>
  <c r="V14" i="53"/>
  <c r="E15" i="53"/>
  <c r="F15" i="53"/>
  <c r="E16" i="53"/>
  <c r="F16" i="53"/>
  <c r="B17" i="53"/>
  <c r="C17" i="53"/>
  <c r="D17" i="53"/>
  <c r="E17" i="53"/>
  <c r="F17" i="53"/>
  <c r="G17" i="53"/>
  <c r="V17" i="53"/>
  <c r="E18" i="53"/>
  <c r="F18" i="53"/>
  <c r="E19" i="53"/>
  <c r="F19" i="53"/>
  <c r="B20" i="53"/>
  <c r="C20" i="53"/>
  <c r="D20" i="53"/>
  <c r="E20" i="53"/>
  <c r="F20" i="53"/>
  <c r="G20" i="53"/>
  <c r="V20" i="53"/>
  <c r="E21" i="53"/>
  <c r="F21" i="53"/>
  <c r="E22" i="53"/>
  <c r="F22" i="53"/>
  <c r="B23" i="53"/>
  <c r="C23" i="53"/>
  <c r="D23" i="53"/>
  <c r="E23" i="53"/>
  <c r="F23" i="53"/>
  <c r="G23" i="53"/>
  <c r="V23" i="53"/>
  <c r="E24" i="53"/>
  <c r="F24" i="53"/>
  <c r="E25" i="53"/>
  <c r="F25" i="53"/>
  <c r="B26" i="53"/>
  <c r="C26" i="53"/>
  <c r="D26" i="53"/>
  <c r="E26" i="53"/>
  <c r="F26" i="53"/>
  <c r="G26" i="53"/>
  <c r="V26" i="53"/>
  <c r="E27" i="53"/>
  <c r="F27" i="53"/>
  <c r="E28" i="53"/>
  <c r="F28" i="53"/>
  <c r="B29" i="53"/>
  <c r="C29" i="53"/>
  <c r="D29" i="53"/>
  <c r="E29" i="53"/>
  <c r="F29" i="53"/>
  <c r="G29" i="53"/>
  <c r="V29" i="53"/>
  <c r="E30" i="53"/>
  <c r="F30" i="53"/>
  <c r="E31" i="53"/>
  <c r="F31" i="53"/>
  <c r="B32" i="53"/>
  <c r="C32" i="53"/>
  <c r="D32" i="53"/>
  <c r="E32" i="53"/>
  <c r="F32" i="53"/>
  <c r="G32" i="53"/>
  <c r="V32" i="53"/>
  <c r="E33" i="53"/>
  <c r="F33" i="53"/>
  <c r="E34" i="53"/>
  <c r="F34" i="53"/>
  <c r="B35" i="53"/>
  <c r="C35" i="53"/>
  <c r="D35" i="53"/>
  <c r="E35" i="53"/>
  <c r="F35" i="53"/>
  <c r="G35" i="53"/>
  <c r="V35" i="53"/>
  <c r="E36" i="53"/>
  <c r="F36" i="53"/>
  <c r="E37" i="53"/>
  <c r="F37" i="53"/>
  <c r="B38" i="53"/>
  <c r="C38" i="53"/>
  <c r="D38" i="53"/>
  <c r="E38" i="53"/>
  <c r="F38" i="53"/>
  <c r="G38" i="53"/>
  <c r="V38" i="53"/>
  <c r="E39" i="53"/>
  <c r="F39" i="53"/>
  <c r="E40" i="53"/>
  <c r="F40" i="53"/>
  <c r="B41" i="53"/>
  <c r="C41" i="53"/>
  <c r="D41" i="53"/>
  <c r="E41" i="53"/>
  <c r="F41" i="53"/>
  <c r="G41" i="53"/>
  <c r="V41" i="53"/>
  <c r="E42" i="53"/>
  <c r="F42" i="53"/>
  <c r="E43" i="53"/>
  <c r="F43" i="53"/>
  <c r="B44" i="53"/>
  <c r="C44" i="53"/>
  <c r="D44" i="53"/>
  <c r="E44" i="53"/>
  <c r="F44" i="53"/>
  <c r="G44" i="53"/>
  <c r="V44" i="53"/>
  <c r="E45" i="53"/>
  <c r="F45" i="53"/>
  <c r="E46" i="53"/>
  <c r="F46" i="53"/>
  <c r="B47" i="53"/>
  <c r="C47" i="53"/>
  <c r="D47" i="53"/>
  <c r="E47" i="53"/>
  <c r="F47" i="53"/>
  <c r="G47" i="53"/>
  <c r="V47" i="53"/>
  <c r="E48" i="53"/>
  <c r="F48" i="53"/>
  <c r="E49" i="53"/>
  <c r="F49" i="53"/>
  <c r="B50" i="53"/>
  <c r="C50" i="53"/>
  <c r="D50" i="53"/>
  <c r="E50" i="53"/>
  <c r="F50" i="53"/>
  <c r="G50" i="53"/>
  <c r="V50" i="53"/>
  <c r="E51" i="53"/>
  <c r="F51" i="53"/>
  <c r="E52" i="53"/>
  <c r="F52" i="53"/>
  <c r="B53" i="53"/>
  <c r="C53" i="53"/>
  <c r="D53" i="53"/>
  <c r="E53" i="53"/>
  <c r="F53" i="53"/>
  <c r="G53" i="53"/>
  <c r="V53" i="53"/>
  <c r="E54" i="53"/>
  <c r="F54" i="53"/>
  <c r="E55" i="53"/>
  <c r="F55" i="53"/>
  <c r="B56" i="53"/>
  <c r="C56" i="53"/>
  <c r="D56" i="53"/>
  <c r="E56" i="53"/>
  <c r="F56" i="53"/>
  <c r="G56" i="53"/>
  <c r="V56" i="53"/>
  <c r="E57" i="53"/>
  <c r="F57" i="53"/>
  <c r="E58" i="53"/>
  <c r="F58" i="53"/>
  <c r="B59" i="53"/>
  <c r="C59" i="53"/>
  <c r="D59" i="53"/>
  <c r="E59" i="53"/>
  <c r="F59" i="53"/>
  <c r="G59" i="53"/>
  <c r="V59" i="53"/>
  <c r="E60" i="53"/>
  <c r="F60" i="53"/>
  <c r="E61" i="53"/>
  <c r="F61" i="53"/>
  <c r="B62" i="53"/>
  <c r="C62" i="53"/>
  <c r="D62" i="53"/>
  <c r="E62" i="53"/>
  <c r="F62" i="53"/>
  <c r="G62" i="53"/>
  <c r="V62" i="53"/>
  <c r="E63" i="53"/>
  <c r="F63" i="53"/>
  <c r="E64" i="53"/>
  <c r="F64" i="53"/>
  <c r="B65" i="53"/>
  <c r="C65" i="53"/>
  <c r="D65" i="53"/>
  <c r="E65" i="53"/>
  <c r="F65" i="53"/>
  <c r="G65" i="53"/>
  <c r="V65" i="53"/>
  <c r="E66" i="53"/>
  <c r="F66" i="53"/>
  <c r="E67" i="53"/>
  <c r="F67" i="53"/>
  <c r="B68" i="53"/>
  <c r="C68" i="53"/>
  <c r="D68" i="53"/>
  <c r="E68" i="53"/>
  <c r="F68" i="53"/>
  <c r="G68" i="53"/>
  <c r="V68" i="53"/>
  <c r="E69" i="53"/>
  <c r="F69" i="53"/>
  <c r="E70" i="53"/>
  <c r="F70" i="53"/>
  <c r="B71" i="53"/>
  <c r="C71" i="53"/>
  <c r="D71" i="53"/>
  <c r="E71" i="53"/>
  <c r="F71" i="53"/>
  <c r="G71" i="53"/>
  <c r="V71" i="53"/>
  <c r="E72" i="53"/>
  <c r="F72" i="53"/>
  <c r="E73" i="53"/>
  <c r="F73" i="53"/>
  <c r="B74" i="53"/>
  <c r="C74" i="53"/>
  <c r="D74" i="53"/>
  <c r="E74" i="53"/>
  <c r="F74" i="53"/>
  <c r="G74" i="53"/>
  <c r="V74" i="53"/>
  <c r="E75" i="53"/>
  <c r="F75" i="53"/>
  <c r="E76" i="53"/>
  <c r="F76" i="53"/>
  <c r="B77" i="53"/>
  <c r="C77" i="53"/>
  <c r="D77" i="53"/>
  <c r="E77" i="53"/>
  <c r="F77" i="53"/>
  <c r="G77" i="53"/>
  <c r="V77" i="53"/>
  <c r="E78" i="53"/>
  <c r="F78" i="53"/>
  <c r="E79" i="53"/>
  <c r="F79" i="53"/>
  <c r="B80" i="53"/>
  <c r="C80" i="53"/>
  <c r="D80" i="53"/>
  <c r="E80" i="53"/>
  <c r="F80" i="53"/>
  <c r="G80" i="53"/>
  <c r="V80" i="53"/>
  <c r="E81" i="53"/>
  <c r="F81" i="53"/>
  <c r="E82" i="53"/>
  <c r="F82" i="53"/>
  <c r="B83" i="53"/>
  <c r="C83" i="53"/>
  <c r="D83" i="53"/>
  <c r="E83" i="53"/>
  <c r="F83" i="53"/>
  <c r="G83" i="53"/>
  <c r="V83" i="53"/>
  <c r="E84" i="53"/>
  <c r="F84" i="53"/>
  <c r="E85" i="53"/>
  <c r="F85" i="53"/>
  <c r="B86" i="53"/>
  <c r="C86" i="53"/>
  <c r="D86" i="53"/>
  <c r="E86" i="53"/>
  <c r="F86" i="53"/>
  <c r="G86" i="53"/>
  <c r="V86" i="53"/>
  <c r="E87" i="53"/>
  <c r="F87" i="53"/>
  <c r="E88" i="53"/>
  <c r="F88" i="53"/>
  <c r="B89" i="53"/>
  <c r="C89" i="53"/>
  <c r="D89" i="53"/>
  <c r="E89" i="53"/>
  <c r="F89" i="53"/>
  <c r="G89" i="53"/>
  <c r="V89" i="53"/>
  <c r="E90" i="53"/>
  <c r="F90" i="53"/>
  <c r="E91" i="53"/>
  <c r="F91" i="53"/>
  <c r="B92" i="53"/>
  <c r="C92" i="53"/>
  <c r="D92" i="53"/>
  <c r="E92" i="53"/>
  <c r="F92" i="53"/>
  <c r="G92" i="53"/>
  <c r="V92" i="53"/>
  <c r="E93" i="53"/>
  <c r="F93" i="53"/>
  <c r="E94" i="53"/>
  <c r="F94" i="53"/>
  <c r="B95" i="53"/>
  <c r="C95" i="53"/>
  <c r="D95" i="53"/>
  <c r="E95" i="53"/>
  <c r="F95" i="53"/>
  <c r="G95" i="53"/>
  <c r="V95" i="53"/>
  <c r="E96" i="53"/>
  <c r="F96" i="53"/>
  <c r="E97" i="53"/>
  <c r="F97" i="53"/>
  <c r="B98" i="53"/>
  <c r="C98" i="53"/>
  <c r="D98" i="53"/>
  <c r="E98" i="53"/>
  <c r="F98" i="53"/>
  <c r="G98" i="53"/>
  <c r="V98" i="53"/>
  <c r="E99" i="53"/>
  <c r="F99" i="53"/>
  <c r="E100" i="53"/>
  <c r="F100" i="53"/>
  <c r="B101" i="53"/>
  <c r="C101" i="53"/>
  <c r="D101" i="53"/>
  <c r="E101" i="53"/>
  <c r="F101" i="53"/>
  <c r="G101" i="53"/>
  <c r="V101" i="53"/>
  <c r="E102" i="53"/>
  <c r="F102" i="53"/>
  <c r="E103" i="53"/>
  <c r="F103" i="53"/>
  <c r="B104" i="53"/>
  <c r="C104" i="53"/>
  <c r="D104" i="53"/>
  <c r="E104" i="53"/>
  <c r="F104" i="53"/>
  <c r="G104" i="53"/>
  <c r="V104" i="53"/>
  <c r="E105" i="53"/>
  <c r="F105" i="53"/>
  <c r="E106" i="53"/>
  <c r="F106" i="53"/>
  <c r="B107" i="53"/>
  <c r="C107" i="53"/>
  <c r="D107" i="53"/>
  <c r="E107" i="53"/>
  <c r="F107" i="53"/>
  <c r="G107" i="53"/>
  <c r="V107" i="53"/>
  <c r="E108" i="53"/>
  <c r="F108" i="53"/>
  <c r="E109" i="53"/>
  <c r="F109" i="53"/>
  <c r="B110" i="53"/>
  <c r="C110" i="53"/>
  <c r="D110" i="53"/>
  <c r="E110" i="53"/>
  <c r="F110" i="53"/>
  <c r="G110" i="53"/>
  <c r="V110" i="53"/>
  <c r="E111" i="53"/>
  <c r="F111" i="53"/>
  <c r="E112" i="53"/>
  <c r="F112" i="53"/>
  <c r="B113" i="53"/>
  <c r="C113" i="53"/>
  <c r="D113" i="53"/>
  <c r="E113" i="53"/>
  <c r="F113" i="53"/>
  <c r="G113" i="53"/>
  <c r="V113" i="53"/>
  <c r="E114" i="53"/>
  <c r="F114" i="53"/>
  <c r="E115" i="53"/>
  <c r="F115" i="53"/>
  <c r="B116" i="53"/>
  <c r="C116" i="53"/>
  <c r="D116" i="53"/>
  <c r="E116" i="53"/>
  <c r="F116" i="53"/>
  <c r="G116" i="53"/>
  <c r="V116" i="53"/>
  <c r="E117" i="53"/>
  <c r="F117" i="53"/>
  <c r="E118" i="53"/>
  <c r="F118" i="53"/>
  <c r="B119" i="53"/>
  <c r="C119" i="53"/>
  <c r="D119" i="53"/>
  <c r="E119" i="53"/>
  <c r="F119" i="53"/>
  <c r="G119" i="53"/>
  <c r="V119" i="53"/>
  <c r="E120" i="53"/>
  <c r="F120" i="53"/>
  <c r="E121" i="53"/>
  <c r="F121" i="53"/>
  <c r="B122" i="53"/>
  <c r="C122" i="53"/>
  <c r="D122" i="53"/>
  <c r="E122" i="53"/>
  <c r="F122" i="53"/>
  <c r="G122" i="53"/>
  <c r="V122" i="53"/>
  <c r="E123" i="53"/>
  <c r="F123" i="53"/>
  <c r="E124" i="53"/>
  <c r="F124" i="53"/>
  <c r="B125" i="53"/>
  <c r="C125" i="53"/>
  <c r="D125" i="53"/>
  <c r="E125" i="53"/>
  <c r="F125" i="53"/>
  <c r="G125" i="53"/>
  <c r="V125" i="53"/>
  <c r="E126" i="53"/>
  <c r="F126" i="53"/>
  <c r="E127" i="53"/>
  <c r="F127" i="53"/>
  <c r="B128" i="53"/>
  <c r="C128" i="53"/>
  <c r="D128" i="53"/>
  <c r="E128" i="53"/>
  <c r="F128" i="53"/>
  <c r="G128" i="53"/>
  <c r="V128" i="53"/>
  <c r="E129" i="53"/>
  <c r="F129" i="53"/>
  <c r="E130" i="53"/>
  <c r="F130" i="53"/>
  <c r="B131" i="53"/>
  <c r="C131" i="53"/>
  <c r="D131" i="53"/>
  <c r="E131" i="53"/>
  <c r="F131" i="53"/>
  <c r="G131" i="53"/>
  <c r="V131" i="53"/>
  <c r="E132" i="53"/>
  <c r="F132" i="53"/>
  <c r="E133" i="53"/>
  <c r="F133" i="53"/>
  <c r="B134" i="53"/>
  <c r="C134" i="53"/>
  <c r="D134" i="53"/>
  <c r="E134" i="53"/>
  <c r="F134" i="53"/>
  <c r="G134" i="53"/>
  <c r="V134" i="53"/>
  <c r="E135" i="53"/>
  <c r="F135" i="53"/>
  <c r="E136" i="53"/>
  <c r="F136" i="53"/>
  <c r="B137" i="53"/>
  <c r="C137" i="53"/>
  <c r="D137" i="53"/>
  <c r="E137" i="53"/>
  <c r="F137" i="53"/>
  <c r="G137" i="53"/>
  <c r="V137" i="53"/>
  <c r="E138" i="53"/>
  <c r="F138" i="53"/>
  <c r="E139" i="53"/>
  <c r="F139" i="53"/>
  <c r="B140" i="53"/>
  <c r="C140" i="53"/>
  <c r="D140" i="53"/>
  <c r="E140" i="53"/>
  <c r="F140" i="53"/>
  <c r="G140" i="53"/>
  <c r="V140" i="53"/>
  <c r="E141" i="53"/>
  <c r="F141" i="53"/>
  <c r="E142" i="53"/>
  <c r="F142" i="53"/>
  <c r="B143" i="53"/>
  <c r="C143" i="53"/>
  <c r="D143" i="53"/>
  <c r="E143" i="53"/>
  <c r="F143" i="53"/>
  <c r="G143" i="53"/>
  <c r="V143" i="53"/>
  <c r="E144" i="53"/>
  <c r="F144" i="53"/>
  <c r="E145" i="53"/>
  <c r="F145" i="53"/>
  <c r="B146" i="53"/>
  <c r="C146" i="53"/>
  <c r="D146" i="53"/>
  <c r="E146" i="53"/>
  <c r="F146" i="53"/>
  <c r="G146" i="53"/>
  <c r="V146" i="53"/>
  <c r="E147" i="53"/>
  <c r="F147" i="53"/>
  <c r="E148" i="53"/>
  <c r="F148" i="53"/>
  <c r="B149" i="53"/>
  <c r="C149" i="53"/>
  <c r="D149" i="53"/>
  <c r="E149" i="53"/>
  <c r="F149" i="53"/>
  <c r="G149" i="53"/>
  <c r="V149" i="53"/>
  <c r="E150" i="53"/>
  <c r="F150" i="53"/>
  <c r="E151" i="53"/>
  <c r="F151" i="53"/>
  <c r="B152" i="53"/>
  <c r="C152" i="53"/>
  <c r="D152" i="53"/>
  <c r="E152" i="53"/>
  <c r="F152" i="53"/>
  <c r="G152" i="53"/>
  <c r="V152" i="53"/>
  <c r="E153" i="53"/>
  <c r="F153" i="53"/>
  <c r="E154" i="53"/>
  <c r="F154" i="53"/>
  <c r="B155" i="53"/>
  <c r="C155" i="53"/>
  <c r="D155" i="53"/>
  <c r="E155" i="53"/>
  <c r="F155" i="53"/>
  <c r="G155" i="53"/>
  <c r="V155" i="53"/>
  <c r="E156" i="53"/>
  <c r="F156" i="53"/>
  <c r="E157" i="53"/>
  <c r="F157" i="53"/>
  <c r="B158" i="53"/>
  <c r="C158" i="53"/>
  <c r="D158" i="53"/>
  <c r="E158" i="53"/>
  <c r="F158" i="53"/>
  <c r="G158" i="53"/>
  <c r="V158" i="53"/>
  <c r="E159" i="53"/>
  <c r="F159" i="53"/>
  <c r="E160" i="53"/>
  <c r="F160" i="53"/>
  <c r="B161" i="53"/>
  <c r="C161" i="53"/>
  <c r="D161" i="53"/>
  <c r="E161" i="53"/>
  <c r="F161" i="53"/>
  <c r="G161" i="53"/>
  <c r="V161" i="53"/>
  <c r="E162" i="53"/>
  <c r="F162" i="53"/>
  <c r="E163" i="53"/>
  <c r="F163" i="53"/>
  <c r="B164" i="53"/>
  <c r="C164" i="53"/>
  <c r="D164" i="53"/>
  <c r="E164" i="53"/>
  <c r="F164" i="53"/>
  <c r="G164" i="53"/>
  <c r="V164" i="53"/>
  <c r="E165" i="53"/>
  <c r="F165" i="53"/>
  <c r="E166" i="53"/>
  <c r="F166" i="53"/>
  <c r="B167" i="53"/>
  <c r="C167" i="53"/>
  <c r="D167" i="53"/>
  <c r="E167" i="53"/>
  <c r="F167" i="53"/>
  <c r="G167" i="53"/>
  <c r="V167" i="53"/>
  <c r="E168" i="53"/>
  <c r="F168" i="53"/>
  <c r="E169" i="53"/>
  <c r="F169" i="53"/>
  <c r="B170" i="53"/>
  <c r="C170" i="53"/>
  <c r="D170" i="53"/>
  <c r="E170" i="53"/>
  <c r="F170" i="53"/>
  <c r="G170" i="53"/>
  <c r="V170" i="53"/>
  <c r="E171" i="53"/>
  <c r="F171" i="53"/>
  <c r="E172" i="53"/>
  <c r="F172" i="53"/>
  <c r="B173" i="53"/>
  <c r="C173" i="53"/>
  <c r="D173" i="53"/>
  <c r="E173" i="53"/>
  <c r="F173" i="53"/>
  <c r="G173" i="53"/>
  <c r="V173" i="53"/>
  <c r="E174" i="53"/>
  <c r="F174" i="53"/>
  <c r="E175" i="53"/>
  <c r="F175" i="53"/>
  <c r="B176" i="53"/>
  <c r="C176" i="53"/>
  <c r="D176" i="53"/>
  <c r="E176" i="53"/>
  <c r="F176" i="53"/>
  <c r="G176" i="53"/>
  <c r="V176" i="53"/>
  <c r="E177" i="53"/>
  <c r="F177" i="53"/>
  <c r="E178" i="53"/>
  <c r="F178" i="53"/>
  <c r="B179" i="53"/>
  <c r="C179" i="53"/>
  <c r="D179" i="53"/>
  <c r="E179" i="53"/>
  <c r="F179" i="53"/>
  <c r="G179" i="53"/>
  <c r="V179" i="53"/>
  <c r="E180" i="53"/>
  <c r="F180" i="53"/>
  <c r="E181" i="53"/>
  <c r="F181" i="53"/>
  <c r="B182" i="53"/>
  <c r="C182" i="53"/>
  <c r="D182" i="53"/>
  <c r="E182" i="53"/>
  <c r="F182" i="53"/>
  <c r="G182" i="53"/>
  <c r="V182" i="53"/>
  <c r="E183" i="53"/>
  <c r="F183" i="53"/>
  <c r="E184" i="53"/>
  <c r="F184" i="53"/>
  <c r="M1" i="61"/>
  <c r="R712" i="18" l="1"/>
  <c r="Y711" i="18"/>
  <c r="R711" i="18"/>
  <c r="V700" i="18"/>
  <c r="T700" i="18"/>
  <c r="R700" i="18"/>
  <c r="P700" i="18"/>
  <c r="N700" i="18"/>
  <c r="L700" i="18"/>
  <c r="V695" i="18"/>
  <c r="T695" i="18"/>
  <c r="R695" i="18"/>
  <c r="P695" i="18"/>
  <c r="N695" i="18"/>
  <c r="L695" i="18"/>
  <c r="R669" i="18"/>
  <c r="Y668" i="18"/>
  <c r="R668" i="18"/>
  <c r="Y425" i="18"/>
  <c r="Y424" i="18"/>
  <c r="Q415" i="18"/>
  <c r="V414" i="18" s="1"/>
  <c r="Z415" i="18" s="1"/>
  <c r="M412" i="18"/>
  <c r="V410" i="18"/>
  <c r="Z411" i="18" s="1"/>
  <c r="Q409" i="18"/>
  <c r="Q413" i="18" s="1"/>
  <c r="Q407" i="18"/>
  <c r="V406" i="18" s="1"/>
  <c r="Z407" i="18" s="1"/>
  <c r="M404" i="18"/>
  <c r="V402" i="18"/>
  <c r="Z403" i="18" s="1"/>
  <c r="Q401" i="18"/>
  <c r="V400" i="18" s="1"/>
  <c r="Z401" i="18" s="1"/>
  <c r="L372" i="18"/>
  <c r="Y372" i="18" s="1"/>
  <c r="L362" i="18"/>
  <c r="Y362" i="18" s="1"/>
  <c r="Q346" i="18"/>
  <c r="P378" i="18" s="1"/>
  <c r="Y378" i="18" s="1"/>
  <c r="Q345" i="18"/>
  <c r="Y345" i="18" s="1"/>
  <c r="P342" i="18"/>
  <c r="P375" i="18" s="1"/>
  <c r="Y374" i="18" s="1"/>
  <c r="Y339" i="18"/>
  <c r="Q335" i="18"/>
  <c r="P368" i="18" s="1"/>
  <c r="Y368" i="18" s="1"/>
  <c r="Q334" i="18"/>
  <c r="Y334" i="18" s="1"/>
  <c r="P331" i="18"/>
  <c r="P365" i="18" s="1"/>
  <c r="Y364" i="18" s="1"/>
  <c r="Y328" i="18"/>
  <c r="P245" i="18"/>
  <c r="R231" i="18"/>
  <c r="M214" i="18"/>
  <c r="M212" i="18"/>
  <c r="M210" i="18"/>
  <c r="M208" i="18"/>
  <c r="R208" i="18" s="1"/>
  <c r="M200" i="18"/>
  <c r="R200" i="18" s="1"/>
  <c r="M198" i="18"/>
  <c r="R198" i="18" s="1"/>
  <c r="M194" i="18"/>
  <c r="O187" i="18"/>
  <c r="Q176" i="18"/>
  <c r="O176" i="18"/>
  <c r="S175" i="18"/>
  <c r="S174" i="18"/>
  <c r="S173" i="18"/>
  <c r="S172" i="18"/>
  <c r="S171" i="18"/>
  <c r="S170" i="18"/>
  <c r="S169" i="18"/>
  <c r="S168" i="18"/>
  <c r="S167" i="18"/>
  <c r="S166" i="18"/>
  <c r="H163" i="18"/>
  <c r="Y75" i="18"/>
  <c r="V75" i="18"/>
  <c r="S75" i="18"/>
  <c r="T81" i="18" s="1"/>
  <c r="P75" i="18"/>
  <c r="M75" i="18"/>
  <c r="J75" i="18"/>
  <c r="T78" i="18" s="1"/>
  <c r="Y60" i="18"/>
  <c r="V60" i="18"/>
  <c r="S60" i="18"/>
  <c r="P81" i="18" s="1"/>
  <c r="P60" i="18"/>
  <c r="M60" i="18"/>
  <c r="J60" i="18"/>
  <c r="Q1" i="18"/>
  <c r="P1" i="58"/>
  <c r="P78" i="18" l="1"/>
  <c r="R210" i="18"/>
  <c r="R214" i="18"/>
  <c r="R212" i="18"/>
  <c r="R194" i="18"/>
  <c r="R202" i="18" s="1"/>
  <c r="V412" i="18"/>
  <c r="Z413" i="18" s="1"/>
  <c r="T84" i="18"/>
  <c r="P84" i="18"/>
  <c r="P82" i="18"/>
  <c r="P79" i="18"/>
  <c r="M202" i="18"/>
  <c r="V387" i="18"/>
  <c r="Q405" i="18"/>
  <c r="V404" i="18" s="1"/>
  <c r="Z405" i="18" s="1"/>
  <c r="M216" i="18"/>
  <c r="Y335" i="18"/>
  <c r="V348" i="18" s="1"/>
  <c r="T82" i="18"/>
  <c r="V408" i="18"/>
  <c r="Z409" i="18" s="1"/>
  <c r="T79" i="18"/>
  <c r="S176" i="18"/>
  <c r="Y341" i="18"/>
  <c r="X81" i="18"/>
  <c r="V383" i="18"/>
  <c r="V382" i="18"/>
  <c r="V386" i="18"/>
  <c r="V384" i="18"/>
  <c r="X78" i="18"/>
  <c r="Y330" i="18"/>
  <c r="Y346" i="18"/>
  <c r="V350" i="18" s="1"/>
  <c r="V380" i="18"/>
  <c r="R216" i="18" l="1"/>
  <c r="V349" i="18"/>
  <c r="T85" i="18"/>
  <c r="X84" i="18"/>
  <c r="P85" i="18"/>
  <c r="X82" i="18"/>
  <c r="X79" i="18"/>
  <c r="V351" i="18"/>
  <c r="X85" i="18" l="1"/>
  <c r="E768" i="61" l="1"/>
  <c r="E767" i="61"/>
  <c r="E764" i="61"/>
  <c r="E763" i="61"/>
  <c r="R764" i="61"/>
  <c r="E762" i="61"/>
  <c r="R763" i="61"/>
  <c r="E761" i="61"/>
  <c r="R762" i="61"/>
  <c r="BA762" i="61" s="1"/>
  <c r="E760" i="61"/>
  <c r="P717" i="61"/>
  <c r="P707" i="61"/>
  <c r="P699" i="61"/>
  <c r="O478" i="61"/>
  <c r="H452" i="61"/>
  <c r="R404" i="61"/>
  <c r="T375" i="61"/>
  <c r="O318" i="61"/>
  <c r="O340" i="61" s="1"/>
  <c r="J318" i="61"/>
  <c r="J340" i="61" s="1"/>
  <c r="O317" i="61"/>
  <c r="O339" i="61" s="1"/>
  <c r="J317" i="61"/>
  <c r="J339" i="61" s="1"/>
  <c r="T258" i="61"/>
  <c r="U219" i="61"/>
  <c r="O219" i="61"/>
  <c r="U217" i="61"/>
  <c r="O217" i="61"/>
  <c r="U215" i="61"/>
  <c r="O215" i="61"/>
  <c r="S197" i="61"/>
  <c r="Q184" i="61"/>
  <c r="Q183" i="61"/>
  <c r="Q182" i="61"/>
  <c r="Q168" i="61"/>
  <c r="Q181" i="61" s="1"/>
  <c r="O103" i="61"/>
  <c r="O320" i="61" s="1"/>
  <c r="O360" i="61" s="1"/>
  <c r="J103" i="61"/>
  <c r="J320" i="61" s="1"/>
  <c r="O102" i="61"/>
  <c r="O319" i="61" s="1"/>
  <c r="O341" i="61" s="1"/>
  <c r="J102" i="61"/>
  <c r="O101" i="61"/>
  <c r="J101" i="61"/>
  <c r="O100" i="61"/>
  <c r="O316" i="61" s="1"/>
  <c r="O338" i="61" s="1"/>
  <c r="J100" i="61"/>
  <c r="J316" i="61" s="1"/>
  <c r="O99" i="61"/>
  <c r="O315" i="61" s="1"/>
  <c r="O337" i="61" s="1"/>
  <c r="J99" i="61"/>
  <c r="O98" i="61"/>
  <c r="J98" i="61"/>
  <c r="Q281" i="61" l="1"/>
  <c r="M751" i="61"/>
  <c r="O751" i="61"/>
  <c r="Q751" i="61"/>
  <c r="S751" i="61"/>
  <c r="U751" i="61"/>
  <c r="W751" i="61"/>
  <c r="Y751" i="61"/>
  <c r="K751" i="61"/>
  <c r="BA764" i="61"/>
  <c r="BC764" i="61"/>
  <c r="BH764" i="61"/>
  <c r="BE764" i="61"/>
  <c r="BD764" i="61"/>
  <c r="BG764" i="61"/>
  <c r="BF764" i="61"/>
  <c r="BB764" i="61"/>
  <c r="Y750" i="61"/>
  <c r="M750" i="61"/>
  <c r="O750" i="61"/>
  <c r="Q750" i="61"/>
  <c r="S750" i="61"/>
  <c r="K750" i="61"/>
  <c r="U750" i="61"/>
  <c r="W750" i="61"/>
  <c r="O749" i="61"/>
  <c r="Q749" i="61"/>
  <c r="S749" i="61"/>
  <c r="U749" i="61"/>
  <c r="W749" i="61"/>
  <c r="Y749" i="61"/>
  <c r="K749" i="61"/>
  <c r="M749" i="61"/>
  <c r="AI756" i="61"/>
  <c r="BL769" i="61"/>
  <c r="BQ771" i="61" s="1" a="1"/>
  <c r="BQ771" i="61" s="1"/>
  <c r="BQ778" i="61" s="1"/>
  <c r="M748" i="61"/>
  <c r="O748" i="61"/>
  <c r="Q748" i="61"/>
  <c r="S748" i="61"/>
  <c r="U748" i="61"/>
  <c r="W748" i="61"/>
  <c r="Y748" i="61"/>
  <c r="K748" i="61"/>
  <c r="U754" i="61"/>
  <c r="W754" i="61"/>
  <c r="Y754" i="61"/>
  <c r="X763" i="61"/>
  <c r="M754" i="61"/>
  <c r="K754" i="61"/>
  <c r="O754" i="61"/>
  <c r="Q754" i="61"/>
  <c r="S754" i="61"/>
  <c r="Q279" i="61"/>
  <c r="Q278" i="61"/>
  <c r="Q280" i="61"/>
  <c r="AF759" i="61"/>
  <c r="V339" i="61"/>
  <c r="V340" i="61"/>
  <c r="O357" i="61"/>
  <c r="J357" i="61"/>
  <c r="J360" i="61"/>
  <c r="J342" i="61"/>
  <c r="V99" i="61"/>
  <c r="J315" i="61"/>
  <c r="J355" i="61" s="1"/>
  <c r="O358" i="61"/>
  <c r="J104" i="61"/>
  <c r="V317" i="61"/>
  <c r="O355" i="61"/>
  <c r="I741" i="61"/>
  <c r="I742" i="61"/>
  <c r="I740" i="61"/>
  <c r="J356" i="61"/>
  <c r="O314" i="61"/>
  <c r="O104" i="61"/>
  <c r="J319" i="61"/>
  <c r="V102" i="61"/>
  <c r="O356" i="61"/>
  <c r="V98" i="61"/>
  <c r="J314" i="61"/>
  <c r="I744" i="61"/>
  <c r="O342" i="61"/>
  <c r="J358" i="61"/>
  <c r="V101" i="61"/>
  <c r="J338" i="61"/>
  <c r="O359" i="61"/>
  <c r="Q757" i="61" l="1"/>
  <c r="S757" i="61"/>
  <c r="U757" i="61"/>
  <c r="W757" i="61"/>
  <c r="K757" i="61"/>
  <c r="X764" i="61"/>
  <c r="M757" i="61"/>
  <c r="O757" i="61"/>
  <c r="Y757" i="61"/>
  <c r="W742" i="61"/>
  <c r="S742" i="61"/>
  <c r="O742" i="61"/>
  <c r="S741" i="61"/>
  <c r="Q741" i="61"/>
  <c r="W741" i="61"/>
  <c r="U741" i="61"/>
  <c r="Y741" i="61"/>
  <c r="K742" i="61"/>
  <c r="O741" i="61"/>
  <c r="M741" i="61"/>
  <c r="K741" i="61"/>
  <c r="O740" i="61"/>
  <c r="M740" i="61"/>
  <c r="Q740" i="61"/>
  <c r="K740" i="61"/>
  <c r="Q282" i="61"/>
  <c r="V358" i="61"/>
  <c r="V357" i="61"/>
  <c r="V315" i="61"/>
  <c r="V355" i="61"/>
  <c r="J337" i="61"/>
  <c r="V337" i="61" s="1"/>
  <c r="I739" i="61"/>
  <c r="J336" i="61"/>
  <c r="J354" i="61"/>
  <c r="I738" i="61"/>
  <c r="J321" i="61"/>
  <c r="V314" i="61"/>
  <c r="O354" i="61"/>
  <c r="O361" i="61" s="1"/>
  <c r="O321" i="61"/>
  <c r="O336" i="61"/>
  <c r="O343" i="61" s="1"/>
  <c r="V104" i="61"/>
  <c r="Q180" i="61" s="1"/>
  <c r="Q185" i="61" s="1"/>
  <c r="J359" i="61"/>
  <c r="V359" i="61" s="1"/>
  <c r="J341" i="61"/>
  <c r="V341" i="61" s="1"/>
  <c r="I743" i="61"/>
  <c r="V319" i="61"/>
  <c r="U743" i="61" l="1"/>
  <c r="S743" i="61"/>
  <c r="Y743" i="61"/>
  <c r="W743" i="61"/>
  <c r="Y739" i="61"/>
  <c r="W739" i="61"/>
  <c r="U739" i="61"/>
  <c r="S739" i="61"/>
  <c r="Y738" i="61"/>
  <c r="W738" i="61"/>
  <c r="U738" i="61"/>
  <c r="S738" i="61"/>
  <c r="O743" i="61"/>
  <c r="K743" i="61"/>
  <c r="Q743" i="61"/>
  <c r="M743" i="61"/>
  <c r="Q739" i="61"/>
  <c r="M739" i="61"/>
  <c r="O739" i="61"/>
  <c r="K739" i="61"/>
  <c r="M738" i="61"/>
  <c r="K738" i="61"/>
  <c r="O738" i="61"/>
  <c r="Q738" i="61"/>
  <c r="Q746" i="61" s="1"/>
  <c r="I745" i="61"/>
  <c r="V354" i="61"/>
  <c r="V361" i="61" s="1"/>
  <c r="J361" i="61"/>
  <c r="V321" i="61"/>
  <c r="J343" i="61"/>
  <c r="V336" i="61"/>
  <c r="V343" i="61" s="1"/>
  <c r="S746" i="61" l="1"/>
  <c r="S745" i="61"/>
  <c r="S758" i="61" s="1"/>
  <c r="U746" i="61"/>
  <c r="U745" i="61"/>
  <c r="U758" i="61" s="1"/>
  <c r="K745" i="61"/>
  <c r="K746" i="61"/>
  <c r="W746" i="61"/>
  <c r="W745" i="61"/>
  <c r="W758" i="61" s="1"/>
  <c r="O745" i="61"/>
  <c r="O758" i="61" s="1"/>
  <c r="O746" i="61"/>
  <c r="M745" i="61"/>
  <c r="M758" i="61" s="1"/>
  <c r="M746" i="61"/>
  <c r="Y746" i="61"/>
  <c r="Y745" i="61"/>
  <c r="Y758" i="61" s="1"/>
  <c r="Q745" i="61"/>
  <c r="Q758" i="61" s="1"/>
  <c r="K758" i="61" l="1"/>
  <c r="K752" i="61"/>
  <c r="W752" i="61"/>
  <c r="W755" i="61"/>
  <c r="U752" i="61"/>
  <c r="U755" i="61"/>
  <c r="O752" i="61"/>
  <c r="O755" i="61"/>
  <c r="Y755" i="61"/>
  <c r="Y752" i="61"/>
  <c r="X760" i="61" s="1" a="1"/>
  <c r="X760" i="61" s="1"/>
  <c r="X765" i="61" s="1"/>
  <c r="M755" i="61"/>
  <c r="M752" i="61"/>
  <c r="Q752" i="61"/>
  <c r="Q755" i="61"/>
  <c r="S752" i="61"/>
  <c r="S755" i="61"/>
  <c r="K755" i="61"/>
  <c r="G184" i="56" l="1"/>
  <c r="F184" i="56"/>
  <c r="G183" i="56"/>
  <c r="F183" i="56"/>
  <c r="I182" i="56"/>
  <c r="H182" i="56"/>
  <c r="G182" i="56"/>
  <c r="F182" i="56"/>
  <c r="E182" i="56"/>
  <c r="C182" i="56"/>
  <c r="B182" i="56"/>
  <c r="G181" i="56"/>
  <c r="F181" i="56"/>
  <c r="G180" i="56"/>
  <c r="F180" i="56"/>
  <c r="I179" i="56"/>
  <c r="H179" i="56"/>
  <c r="G179" i="56"/>
  <c r="F179" i="56"/>
  <c r="E179" i="56"/>
  <c r="C179" i="56"/>
  <c r="B179" i="56"/>
  <c r="G178" i="56"/>
  <c r="F178" i="56"/>
  <c r="G177" i="56"/>
  <c r="F177" i="56"/>
  <c r="I176" i="56"/>
  <c r="H176" i="56"/>
  <c r="G176" i="56"/>
  <c r="F176" i="56"/>
  <c r="E176" i="56"/>
  <c r="C176" i="56"/>
  <c r="B176" i="56"/>
  <c r="G175" i="56"/>
  <c r="F175" i="56"/>
  <c r="G174" i="56"/>
  <c r="F174" i="56"/>
  <c r="I173" i="56"/>
  <c r="H173" i="56"/>
  <c r="G173" i="56"/>
  <c r="F173" i="56"/>
  <c r="E173" i="56"/>
  <c r="C173" i="56"/>
  <c r="B173" i="56"/>
  <c r="G172" i="56"/>
  <c r="F172" i="56"/>
  <c r="G171" i="56"/>
  <c r="F171" i="56"/>
  <c r="I170" i="56"/>
  <c r="H170" i="56"/>
  <c r="G170" i="56"/>
  <c r="F170" i="56"/>
  <c r="E170" i="56"/>
  <c r="C170" i="56"/>
  <c r="B170" i="56"/>
  <c r="G169" i="56"/>
  <c r="F169" i="56"/>
  <c r="G168" i="56"/>
  <c r="F168" i="56"/>
  <c r="I167" i="56"/>
  <c r="H167" i="56"/>
  <c r="G167" i="56"/>
  <c r="F167" i="56"/>
  <c r="E167" i="56"/>
  <c r="C167" i="56"/>
  <c r="B167" i="56"/>
  <c r="G166" i="56"/>
  <c r="F166" i="56"/>
  <c r="G165" i="56"/>
  <c r="F165" i="56"/>
  <c r="I164" i="56"/>
  <c r="H164" i="56"/>
  <c r="G164" i="56"/>
  <c r="F164" i="56"/>
  <c r="E164" i="56"/>
  <c r="C164" i="56"/>
  <c r="B164" i="56"/>
  <c r="G163" i="56"/>
  <c r="F163" i="56"/>
  <c r="G162" i="56"/>
  <c r="F162" i="56"/>
  <c r="I161" i="56"/>
  <c r="H161" i="56"/>
  <c r="G161" i="56"/>
  <c r="F161" i="56"/>
  <c r="E161" i="56"/>
  <c r="C161" i="56"/>
  <c r="B161" i="56"/>
  <c r="G160" i="56"/>
  <c r="F160" i="56"/>
  <c r="G159" i="56"/>
  <c r="F159" i="56"/>
  <c r="I158" i="56"/>
  <c r="H158" i="56"/>
  <c r="G158" i="56"/>
  <c r="F158" i="56"/>
  <c r="E158" i="56"/>
  <c r="C158" i="56"/>
  <c r="B158" i="56"/>
  <c r="G157" i="56"/>
  <c r="F157" i="56"/>
  <c r="G156" i="56"/>
  <c r="F156" i="56"/>
  <c r="I155" i="56"/>
  <c r="H155" i="56"/>
  <c r="G155" i="56"/>
  <c r="F155" i="56"/>
  <c r="E155" i="56"/>
  <c r="C155" i="56"/>
  <c r="B155" i="56"/>
  <c r="G154" i="56"/>
  <c r="F154" i="56"/>
  <c r="G153" i="56"/>
  <c r="F153" i="56"/>
  <c r="I152" i="56"/>
  <c r="H152" i="56"/>
  <c r="G152" i="56"/>
  <c r="F152" i="56"/>
  <c r="E152" i="56"/>
  <c r="C152" i="56"/>
  <c r="B152" i="56"/>
  <c r="G151" i="56"/>
  <c r="F151" i="56"/>
  <c r="G150" i="56"/>
  <c r="F150" i="56"/>
  <c r="I149" i="56"/>
  <c r="H149" i="56"/>
  <c r="G149" i="56"/>
  <c r="F149" i="56"/>
  <c r="E149" i="56"/>
  <c r="C149" i="56"/>
  <c r="B149" i="56"/>
  <c r="G148" i="56"/>
  <c r="F148" i="56"/>
  <c r="G147" i="56"/>
  <c r="F147" i="56"/>
  <c r="I146" i="56"/>
  <c r="H146" i="56"/>
  <c r="G146" i="56"/>
  <c r="F146" i="56"/>
  <c r="E146" i="56"/>
  <c r="C146" i="56"/>
  <c r="B146" i="56"/>
  <c r="G145" i="56"/>
  <c r="F145" i="56"/>
  <c r="G144" i="56"/>
  <c r="F144" i="56"/>
  <c r="I143" i="56"/>
  <c r="H143" i="56"/>
  <c r="G143" i="56"/>
  <c r="F143" i="56"/>
  <c r="E143" i="56"/>
  <c r="C143" i="56"/>
  <c r="B143" i="56"/>
  <c r="G142" i="56"/>
  <c r="F142" i="56"/>
  <c r="G141" i="56"/>
  <c r="F141" i="56"/>
  <c r="I140" i="56"/>
  <c r="H140" i="56"/>
  <c r="G140" i="56"/>
  <c r="F140" i="56"/>
  <c r="E140" i="56"/>
  <c r="C140" i="56"/>
  <c r="B140" i="56"/>
  <c r="G139" i="56"/>
  <c r="F139" i="56"/>
  <c r="G138" i="56"/>
  <c r="F138" i="56"/>
  <c r="I137" i="56"/>
  <c r="H137" i="56"/>
  <c r="G137" i="56"/>
  <c r="F137" i="56"/>
  <c r="E137" i="56"/>
  <c r="C137" i="56"/>
  <c r="B137" i="56"/>
  <c r="G136" i="56"/>
  <c r="F136" i="56"/>
  <c r="G135" i="56"/>
  <c r="F135" i="56"/>
  <c r="I134" i="56"/>
  <c r="H134" i="56"/>
  <c r="G134" i="56"/>
  <c r="F134" i="56"/>
  <c r="E134" i="56"/>
  <c r="C134" i="56"/>
  <c r="B134" i="56"/>
  <c r="G133" i="56"/>
  <c r="F133" i="56"/>
  <c r="G132" i="56"/>
  <c r="F132" i="56"/>
  <c r="I131" i="56"/>
  <c r="H131" i="56"/>
  <c r="G131" i="56"/>
  <c r="F131" i="56"/>
  <c r="E131" i="56"/>
  <c r="C131" i="56"/>
  <c r="B131" i="56"/>
  <c r="G130" i="56"/>
  <c r="F130" i="56"/>
  <c r="G129" i="56"/>
  <c r="F129" i="56"/>
  <c r="I128" i="56"/>
  <c r="H128" i="56"/>
  <c r="G128" i="56"/>
  <c r="F128" i="56"/>
  <c r="E128" i="56"/>
  <c r="C128" i="56"/>
  <c r="B128" i="56"/>
  <c r="G127" i="56"/>
  <c r="F127" i="56"/>
  <c r="G126" i="56"/>
  <c r="F126" i="56"/>
  <c r="I125" i="56"/>
  <c r="H125" i="56"/>
  <c r="G125" i="56"/>
  <c r="F125" i="56"/>
  <c r="E125" i="56"/>
  <c r="C125" i="56"/>
  <c r="B125" i="56"/>
  <c r="G124" i="56"/>
  <c r="F124" i="56"/>
  <c r="G123" i="56"/>
  <c r="F123" i="56"/>
  <c r="I122" i="56"/>
  <c r="H122" i="56"/>
  <c r="G122" i="56"/>
  <c r="F122" i="56"/>
  <c r="E122" i="56"/>
  <c r="C122" i="56"/>
  <c r="B122" i="56"/>
  <c r="G121" i="56"/>
  <c r="F121" i="56"/>
  <c r="G120" i="56"/>
  <c r="F120" i="56"/>
  <c r="I119" i="56"/>
  <c r="H119" i="56"/>
  <c r="G119" i="56"/>
  <c r="F119" i="56"/>
  <c r="E119" i="56"/>
  <c r="C119" i="56"/>
  <c r="B119" i="56"/>
  <c r="G118" i="56"/>
  <c r="F118" i="56"/>
  <c r="G117" i="56"/>
  <c r="F117" i="56"/>
  <c r="I116" i="56"/>
  <c r="H116" i="56"/>
  <c r="G116" i="56"/>
  <c r="F116" i="56"/>
  <c r="E116" i="56"/>
  <c r="C116" i="56"/>
  <c r="B116" i="56"/>
  <c r="G115" i="56"/>
  <c r="F115" i="56"/>
  <c r="G114" i="56"/>
  <c r="F114" i="56"/>
  <c r="I113" i="56"/>
  <c r="H113" i="56"/>
  <c r="G113" i="56"/>
  <c r="F113" i="56"/>
  <c r="E113" i="56"/>
  <c r="C113" i="56"/>
  <c r="B113" i="56"/>
  <c r="G112" i="56"/>
  <c r="F112" i="56"/>
  <c r="G111" i="56"/>
  <c r="F111" i="56"/>
  <c r="I110" i="56"/>
  <c r="H110" i="56"/>
  <c r="G110" i="56"/>
  <c r="F110" i="56"/>
  <c r="E110" i="56"/>
  <c r="C110" i="56"/>
  <c r="B110" i="56"/>
  <c r="G109" i="56"/>
  <c r="F109" i="56"/>
  <c r="G108" i="56"/>
  <c r="F108" i="56"/>
  <c r="I107" i="56"/>
  <c r="H107" i="56"/>
  <c r="G107" i="56"/>
  <c r="F107" i="56"/>
  <c r="E107" i="56"/>
  <c r="C107" i="56"/>
  <c r="B107" i="56"/>
  <c r="G106" i="56"/>
  <c r="F106" i="56"/>
  <c r="G105" i="56"/>
  <c r="F105" i="56"/>
  <c r="I104" i="56"/>
  <c r="H104" i="56"/>
  <c r="G104" i="56"/>
  <c r="F104" i="56"/>
  <c r="E104" i="56"/>
  <c r="C104" i="56"/>
  <c r="B104" i="56"/>
  <c r="G103" i="56"/>
  <c r="F103" i="56"/>
  <c r="G102" i="56"/>
  <c r="F102" i="56"/>
  <c r="I101" i="56"/>
  <c r="H101" i="56"/>
  <c r="G101" i="56"/>
  <c r="F101" i="56"/>
  <c r="E101" i="56"/>
  <c r="C101" i="56"/>
  <c r="B101" i="56"/>
  <c r="G100" i="56"/>
  <c r="F100" i="56"/>
  <c r="G99" i="56"/>
  <c r="F99" i="56"/>
  <c r="I98" i="56"/>
  <c r="H98" i="56"/>
  <c r="G98" i="56"/>
  <c r="F98" i="56"/>
  <c r="E98" i="56"/>
  <c r="C98" i="56"/>
  <c r="B98" i="56"/>
  <c r="G97" i="56"/>
  <c r="F97" i="56"/>
  <c r="G96" i="56"/>
  <c r="F96" i="56"/>
  <c r="I95" i="56"/>
  <c r="H95" i="56"/>
  <c r="G95" i="56"/>
  <c r="F95" i="56"/>
  <c r="E95" i="56"/>
  <c r="C95" i="56"/>
  <c r="B95" i="56"/>
  <c r="G94" i="56"/>
  <c r="F94" i="56"/>
  <c r="G93" i="56"/>
  <c r="F93" i="56"/>
  <c r="I92" i="56"/>
  <c r="H92" i="56"/>
  <c r="G92" i="56"/>
  <c r="F92" i="56"/>
  <c r="E92" i="56"/>
  <c r="C92" i="56"/>
  <c r="B92" i="56"/>
  <c r="G91" i="56"/>
  <c r="F91" i="56"/>
  <c r="G90" i="56"/>
  <c r="F90" i="56"/>
  <c r="I89" i="56"/>
  <c r="H89" i="56"/>
  <c r="G89" i="56"/>
  <c r="F89" i="56"/>
  <c r="E89" i="56"/>
  <c r="C89" i="56"/>
  <c r="B89" i="56"/>
  <c r="G88" i="56"/>
  <c r="F88" i="56"/>
  <c r="G87" i="56"/>
  <c r="F87" i="56"/>
  <c r="I86" i="56"/>
  <c r="H86" i="56"/>
  <c r="G86" i="56"/>
  <c r="F86" i="56"/>
  <c r="E86" i="56"/>
  <c r="C86" i="56"/>
  <c r="B86" i="56"/>
  <c r="G85" i="56"/>
  <c r="F85" i="56"/>
  <c r="G84" i="56"/>
  <c r="F84" i="56"/>
  <c r="I83" i="56"/>
  <c r="H83" i="56"/>
  <c r="G83" i="56"/>
  <c r="F83" i="56"/>
  <c r="E83" i="56"/>
  <c r="C83" i="56"/>
  <c r="B83" i="56"/>
  <c r="G82" i="56"/>
  <c r="F82" i="56"/>
  <c r="G81" i="56"/>
  <c r="F81" i="56"/>
  <c r="I80" i="56"/>
  <c r="H80" i="56"/>
  <c r="G80" i="56"/>
  <c r="F80" i="56"/>
  <c r="E80" i="56"/>
  <c r="C80" i="56"/>
  <c r="B80" i="56"/>
  <c r="G79" i="56"/>
  <c r="F79" i="56"/>
  <c r="G78" i="56"/>
  <c r="F78" i="56"/>
  <c r="I77" i="56"/>
  <c r="H77" i="56"/>
  <c r="G77" i="56"/>
  <c r="F77" i="56"/>
  <c r="E77" i="56"/>
  <c r="C77" i="56"/>
  <c r="B77" i="56"/>
  <c r="G76" i="56"/>
  <c r="F76" i="56"/>
  <c r="G75" i="56"/>
  <c r="F75" i="56"/>
  <c r="I74" i="56"/>
  <c r="H74" i="56"/>
  <c r="G74" i="56"/>
  <c r="F74" i="56"/>
  <c r="E74" i="56"/>
  <c r="C74" i="56"/>
  <c r="B74" i="56"/>
  <c r="G73" i="56"/>
  <c r="F73" i="56"/>
  <c r="G72" i="56"/>
  <c r="F72" i="56"/>
  <c r="I71" i="56"/>
  <c r="H71" i="56"/>
  <c r="G71" i="56"/>
  <c r="F71" i="56"/>
  <c r="E71" i="56"/>
  <c r="C71" i="56"/>
  <c r="B71" i="56"/>
  <c r="G70" i="56"/>
  <c r="F70" i="56"/>
  <c r="G69" i="56"/>
  <c r="F69" i="56"/>
  <c r="I68" i="56"/>
  <c r="H68" i="56"/>
  <c r="G68" i="56"/>
  <c r="F68" i="56"/>
  <c r="E68" i="56"/>
  <c r="C68" i="56"/>
  <c r="B68" i="56"/>
  <c r="G67" i="56"/>
  <c r="F67" i="56"/>
  <c r="G66" i="56"/>
  <c r="F66" i="56"/>
  <c r="I65" i="56"/>
  <c r="H65" i="56"/>
  <c r="G65" i="56"/>
  <c r="F65" i="56"/>
  <c r="E65" i="56"/>
  <c r="C65" i="56"/>
  <c r="B65" i="56"/>
  <c r="G64" i="56"/>
  <c r="F64" i="56"/>
  <c r="G63" i="56"/>
  <c r="F63" i="56"/>
  <c r="I62" i="56"/>
  <c r="H62" i="56"/>
  <c r="G62" i="56"/>
  <c r="F62" i="56"/>
  <c r="E62" i="56"/>
  <c r="C62" i="56"/>
  <c r="B62" i="56"/>
  <c r="G61" i="56"/>
  <c r="F61" i="56"/>
  <c r="G60" i="56"/>
  <c r="F60" i="56"/>
  <c r="I59" i="56"/>
  <c r="H59" i="56"/>
  <c r="G59" i="56"/>
  <c r="F59" i="56"/>
  <c r="E59" i="56"/>
  <c r="C59" i="56"/>
  <c r="B59" i="56"/>
  <c r="G58" i="56"/>
  <c r="F58" i="56"/>
  <c r="G57" i="56"/>
  <c r="F57" i="56"/>
  <c r="I56" i="56"/>
  <c r="H56" i="56"/>
  <c r="G56" i="56"/>
  <c r="F56" i="56"/>
  <c r="E56" i="56"/>
  <c r="C56" i="56"/>
  <c r="B56" i="56"/>
  <c r="G55" i="56"/>
  <c r="F55" i="56"/>
  <c r="G54" i="56"/>
  <c r="F54" i="56"/>
  <c r="I53" i="56"/>
  <c r="H53" i="56"/>
  <c r="G53" i="56"/>
  <c r="F53" i="56"/>
  <c r="E53" i="56"/>
  <c r="C53" i="56"/>
  <c r="B53" i="56"/>
  <c r="G52" i="56"/>
  <c r="F52" i="56"/>
  <c r="G51" i="56"/>
  <c r="F51" i="56"/>
  <c r="I50" i="56"/>
  <c r="H50" i="56"/>
  <c r="G50" i="56"/>
  <c r="F50" i="56"/>
  <c r="E50" i="56"/>
  <c r="C50" i="56"/>
  <c r="B50" i="56"/>
  <c r="G49" i="56"/>
  <c r="F49" i="56"/>
  <c r="G48" i="56"/>
  <c r="F48" i="56"/>
  <c r="I47" i="56"/>
  <c r="H47" i="56"/>
  <c r="G47" i="56"/>
  <c r="F47" i="56"/>
  <c r="E47" i="56"/>
  <c r="C47" i="56"/>
  <c r="B47" i="56"/>
  <c r="G46" i="56"/>
  <c r="F46" i="56"/>
  <c r="G45" i="56"/>
  <c r="F45" i="56"/>
  <c r="I44" i="56"/>
  <c r="H44" i="56"/>
  <c r="G44" i="56"/>
  <c r="F44" i="56"/>
  <c r="E44" i="56"/>
  <c r="C44" i="56"/>
  <c r="G43" i="56"/>
  <c r="F43" i="56"/>
  <c r="G42" i="56"/>
  <c r="F42" i="56"/>
  <c r="I41" i="56"/>
  <c r="H41" i="56"/>
  <c r="G41" i="56"/>
  <c r="F41" i="56"/>
  <c r="E41" i="56"/>
  <c r="C41" i="56"/>
  <c r="B41" i="56"/>
  <c r="G40" i="56"/>
  <c r="F40" i="56"/>
  <c r="G39" i="56"/>
  <c r="F39" i="56"/>
  <c r="I38" i="56"/>
  <c r="H38" i="56"/>
  <c r="G38" i="56"/>
  <c r="F38" i="56"/>
  <c r="E38" i="56"/>
  <c r="C38" i="56"/>
  <c r="B38" i="56"/>
  <c r="G37" i="56"/>
  <c r="F37" i="56"/>
  <c r="G36" i="56"/>
  <c r="F36" i="56"/>
  <c r="I35" i="56"/>
  <c r="H35" i="56"/>
  <c r="G35" i="56"/>
  <c r="F35" i="56"/>
  <c r="E35" i="56"/>
  <c r="C35" i="56"/>
  <c r="B35" i="56"/>
  <c r="G34" i="56"/>
  <c r="F34" i="56"/>
  <c r="G33" i="56"/>
  <c r="F33" i="56"/>
  <c r="I32" i="56"/>
  <c r="H32" i="56"/>
  <c r="G32" i="56"/>
  <c r="F32" i="56"/>
  <c r="E32" i="56"/>
  <c r="C32" i="56"/>
  <c r="B32" i="56"/>
  <c r="G31" i="56"/>
  <c r="F31" i="56"/>
  <c r="G30" i="56"/>
  <c r="F30" i="56"/>
  <c r="I29" i="56"/>
  <c r="H29" i="56"/>
  <c r="G29" i="56"/>
  <c r="F29" i="56"/>
  <c r="E29" i="56"/>
  <c r="C29" i="56"/>
  <c r="B29" i="56"/>
  <c r="G28" i="56"/>
  <c r="F28" i="56"/>
  <c r="G27" i="56"/>
  <c r="F27" i="56"/>
  <c r="I26" i="56"/>
  <c r="H26" i="56"/>
  <c r="G26" i="56"/>
  <c r="F26" i="56"/>
  <c r="E26" i="56"/>
  <c r="C26" i="56"/>
  <c r="B26" i="56"/>
  <c r="G25" i="56"/>
  <c r="F25" i="56"/>
  <c r="G24" i="56"/>
  <c r="F24" i="56"/>
  <c r="I23" i="56"/>
  <c r="H23" i="56"/>
  <c r="G23" i="56"/>
  <c r="F23" i="56"/>
  <c r="E23" i="56"/>
  <c r="C23" i="56"/>
  <c r="B23" i="56"/>
  <c r="G22" i="56"/>
  <c r="F22" i="56"/>
  <c r="G21" i="56"/>
  <c r="F21" i="56"/>
  <c r="I20" i="56"/>
  <c r="H20" i="56"/>
  <c r="G20" i="56"/>
  <c r="F20" i="56"/>
  <c r="E20" i="56"/>
  <c r="C20" i="56"/>
  <c r="G19" i="56"/>
  <c r="F19" i="56"/>
  <c r="G18" i="56"/>
  <c r="F18" i="56"/>
  <c r="I17" i="56"/>
  <c r="H17" i="56"/>
  <c r="G17" i="56"/>
  <c r="F17" i="56"/>
  <c r="E17" i="56"/>
  <c r="C17" i="56"/>
  <c r="G16" i="56"/>
  <c r="F16" i="56"/>
  <c r="G15" i="56"/>
  <c r="F15" i="56"/>
  <c r="I14" i="56"/>
  <c r="H14" i="56"/>
  <c r="G14" i="56"/>
  <c r="F14" i="56"/>
  <c r="E14" i="56"/>
  <c r="C14" i="56"/>
  <c r="G13" i="56"/>
  <c r="F13" i="56"/>
  <c r="G12" i="56"/>
  <c r="F12" i="56"/>
  <c r="I11" i="56"/>
  <c r="H11" i="56"/>
  <c r="G11" i="56"/>
  <c r="F11" i="56"/>
  <c r="E11" i="56"/>
  <c r="C11" i="56"/>
  <c r="G10" i="56"/>
  <c r="F10" i="56"/>
  <c r="G9" i="56"/>
  <c r="F9" i="56"/>
  <c r="I8" i="56"/>
  <c r="H8" i="56"/>
  <c r="G8" i="56"/>
  <c r="F8" i="56"/>
  <c r="E8" i="56"/>
  <c r="C8" i="56"/>
  <c r="G7" i="56"/>
  <c r="F7" i="56"/>
  <c r="G6" i="56"/>
  <c r="F6" i="56"/>
  <c r="I5" i="56"/>
  <c r="H5" i="56"/>
  <c r="G5" i="56"/>
  <c r="F5" i="56"/>
  <c r="E5" i="56"/>
  <c r="C5" i="56"/>
  <c r="R4" i="56"/>
  <c r="G184" i="55"/>
  <c r="F184" i="55"/>
  <c r="G183" i="55"/>
  <c r="F183" i="55"/>
  <c r="I182" i="55"/>
  <c r="H182" i="55"/>
  <c r="G182" i="55"/>
  <c r="F182" i="55"/>
  <c r="E182" i="55"/>
  <c r="C182" i="55"/>
  <c r="B182" i="55"/>
  <c r="G181" i="55"/>
  <c r="F181" i="55"/>
  <c r="G180" i="55"/>
  <c r="F180" i="55"/>
  <c r="I179" i="55"/>
  <c r="H179" i="55"/>
  <c r="G179" i="55"/>
  <c r="F179" i="55"/>
  <c r="E179" i="55"/>
  <c r="C179" i="55"/>
  <c r="B179" i="55"/>
  <c r="G178" i="55"/>
  <c r="F178" i="55"/>
  <c r="G177" i="55"/>
  <c r="F177" i="55"/>
  <c r="I176" i="55"/>
  <c r="H176" i="55"/>
  <c r="G176" i="55"/>
  <c r="F176" i="55"/>
  <c r="E176" i="55"/>
  <c r="C176" i="55"/>
  <c r="B176" i="55"/>
  <c r="G175" i="55"/>
  <c r="F175" i="55"/>
  <c r="G174" i="55"/>
  <c r="F174" i="55"/>
  <c r="I173" i="55"/>
  <c r="H173" i="55"/>
  <c r="G173" i="55"/>
  <c r="F173" i="55"/>
  <c r="E173" i="55"/>
  <c r="C173" i="55"/>
  <c r="B173" i="55"/>
  <c r="G172" i="55"/>
  <c r="F172" i="55"/>
  <c r="G171" i="55"/>
  <c r="F171" i="55"/>
  <c r="I170" i="55"/>
  <c r="H170" i="55"/>
  <c r="G170" i="55"/>
  <c r="F170" i="55"/>
  <c r="E170" i="55"/>
  <c r="C170" i="55"/>
  <c r="B170" i="55"/>
  <c r="G169" i="55"/>
  <c r="F169" i="55"/>
  <c r="G168" i="55"/>
  <c r="F168" i="55"/>
  <c r="I167" i="55"/>
  <c r="H167" i="55"/>
  <c r="G167" i="55"/>
  <c r="F167" i="55"/>
  <c r="E167" i="55"/>
  <c r="C167" i="55"/>
  <c r="B167" i="55"/>
  <c r="G166" i="55"/>
  <c r="F166" i="55"/>
  <c r="G165" i="55"/>
  <c r="F165" i="55"/>
  <c r="I164" i="55"/>
  <c r="H164" i="55"/>
  <c r="G164" i="55"/>
  <c r="F164" i="55"/>
  <c r="E164" i="55"/>
  <c r="C164" i="55"/>
  <c r="B164" i="55"/>
  <c r="G163" i="55"/>
  <c r="F163" i="55"/>
  <c r="G162" i="55"/>
  <c r="F162" i="55"/>
  <c r="I161" i="55"/>
  <c r="H161" i="55"/>
  <c r="G161" i="55"/>
  <c r="F161" i="55"/>
  <c r="E161" i="55"/>
  <c r="C161" i="55"/>
  <c r="B161" i="55"/>
  <c r="G160" i="55"/>
  <c r="F160" i="55"/>
  <c r="G159" i="55"/>
  <c r="F159" i="55"/>
  <c r="I158" i="55"/>
  <c r="H158" i="55"/>
  <c r="G158" i="55"/>
  <c r="F158" i="55"/>
  <c r="E158" i="55"/>
  <c r="C158" i="55"/>
  <c r="B158" i="55"/>
  <c r="G157" i="55"/>
  <c r="F157" i="55"/>
  <c r="G156" i="55"/>
  <c r="F156" i="55"/>
  <c r="I155" i="55"/>
  <c r="H155" i="55"/>
  <c r="G155" i="55"/>
  <c r="F155" i="55"/>
  <c r="E155" i="55"/>
  <c r="C155" i="55"/>
  <c r="B155" i="55"/>
  <c r="G154" i="55"/>
  <c r="F154" i="55"/>
  <c r="G153" i="55"/>
  <c r="F153" i="55"/>
  <c r="I152" i="55"/>
  <c r="H152" i="55"/>
  <c r="G152" i="55"/>
  <c r="F152" i="55"/>
  <c r="E152" i="55"/>
  <c r="C152" i="55"/>
  <c r="B152" i="55"/>
  <c r="G151" i="55"/>
  <c r="F151" i="55"/>
  <c r="G150" i="55"/>
  <c r="F150" i="55"/>
  <c r="I149" i="55"/>
  <c r="H149" i="55"/>
  <c r="G149" i="55"/>
  <c r="F149" i="55"/>
  <c r="E149" i="55"/>
  <c r="C149" i="55"/>
  <c r="B149" i="55"/>
  <c r="G148" i="55"/>
  <c r="F148" i="55"/>
  <c r="G147" i="55"/>
  <c r="F147" i="55"/>
  <c r="I146" i="55"/>
  <c r="H146" i="55"/>
  <c r="G146" i="55"/>
  <c r="F146" i="55"/>
  <c r="E146" i="55"/>
  <c r="C146" i="55"/>
  <c r="B146" i="55"/>
  <c r="G145" i="55"/>
  <c r="F145" i="55"/>
  <c r="G144" i="55"/>
  <c r="F144" i="55"/>
  <c r="I143" i="55"/>
  <c r="H143" i="55"/>
  <c r="G143" i="55"/>
  <c r="F143" i="55"/>
  <c r="E143" i="55"/>
  <c r="C143" i="55"/>
  <c r="B143" i="55"/>
  <c r="G142" i="55"/>
  <c r="F142" i="55"/>
  <c r="G141" i="55"/>
  <c r="F141" i="55"/>
  <c r="I140" i="55"/>
  <c r="H140" i="55"/>
  <c r="G140" i="55"/>
  <c r="F140" i="55"/>
  <c r="E140" i="55"/>
  <c r="C140" i="55"/>
  <c r="B140" i="55"/>
  <c r="G139" i="55"/>
  <c r="F139" i="55"/>
  <c r="G138" i="55"/>
  <c r="F138" i="55"/>
  <c r="I137" i="55"/>
  <c r="H137" i="55"/>
  <c r="G137" i="55"/>
  <c r="F137" i="55"/>
  <c r="E137" i="55"/>
  <c r="C137" i="55"/>
  <c r="B137" i="55"/>
  <c r="G136" i="55"/>
  <c r="F136" i="55"/>
  <c r="G135" i="55"/>
  <c r="F135" i="55"/>
  <c r="I134" i="55"/>
  <c r="H134" i="55"/>
  <c r="G134" i="55"/>
  <c r="F134" i="55"/>
  <c r="E134" i="55"/>
  <c r="C134" i="55"/>
  <c r="B134" i="55"/>
  <c r="G133" i="55"/>
  <c r="F133" i="55"/>
  <c r="G132" i="55"/>
  <c r="F132" i="55"/>
  <c r="I131" i="55"/>
  <c r="H131" i="55"/>
  <c r="G131" i="55"/>
  <c r="F131" i="55"/>
  <c r="E131" i="55"/>
  <c r="C131" i="55"/>
  <c r="B131" i="55"/>
  <c r="G130" i="55"/>
  <c r="F130" i="55"/>
  <c r="G129" i="55"/>
  <c r="F129" i="55"/>
  <c r="I128" i="55"/>
  <c r="H128" i="55"/>
  <c r="G128" i="55"/>
  <c r="F128" i="55"/>
  <c r="E128" i="55"/>
  <c r="C128" i="55"/>
  <c r="B128" i="55"/>
  <c r="G127" i="55"/>
  <c r="F127" i="55"/>
  <c r="G126" i="55"/>
  <c r="F126" i="55"/>
  <c r="I125" i="55"/>
  <c r="H125" i="55"/>
  <c r="G125" i="55"/>
  <c r="F125" i="55"/>
  <c r="E125" i="55"/>
  <c r="C125" i="55"/>
  <c r="B125" i="55"/>
  <c r="G124" i="55"/>
  <c r="F124" i="55"/>
  <c r="G123" i="55"/>
  <c r="F123" i="55"/>
  <c r="I122" i="55"/>
  <c r="H122" i="55"/>
  <c r="G122" i="55"/>
  <c r="F122" i="55"/>
  <c r="E122" i="55"/>
  <c r="C122" i="55"/>
  <c r="B122" i="55"/>
  <c r="G121" i="55"/>
  <c r="F121" i="55"/>
  <c r="G120" i="55"/>
  <c r="F120" i="55"/>
  <c r="I119" i="55"/>
  <c r="H119" i="55"/>
  <c r="G119" i="55"/>
  <c r="F119" i="55"/>
  <c r="E119" i="55"/>
  <c r="C119" i="55"/>
  <c r="B119" i="55"/>
  <c r="G118" i="55"/>
  <c r="F118" i="55"/>
  <c r="G117" i="55"/>
  <c r="F117" i="55"/>
  <c r="I116" i="55"/>
  <c r="H116" i="55"/>
  <c r="G116" i="55"/>
  <c r="F116" i="55"/>
  <c r="E116" i="55"/>
  <c r="C116" i="55"/>
  <c r="B116" i="55"/>
  <c r="G115" i="55"/>
  <c r="F115" i="55"/>
  <c r="G114" i="55"/>
  <c r="F114" i="55"/>
  <c r="I113" i="55"/>
  <c r="H113" i="55"/>
  <c r="G113" i="55"/>
  <c r="F113" i="55"/>
  <c r="E113" i="55"/>
  <c r="C113" i="55"/>
  <c r="B113" i="55"/>
  <c r="G112" i="55"/>
  <c r="F112" i="55"/>
  <c r="G111" i="55"/>
  <c r="F111" i="55"/>
  <c r="I110" i="55"/>
  <c r="H110" i="55"/>
  <c r="G110" i="55"/>
  <c r="F110" i="55"/>
  <c r="E110" i="55"/>
  <c r="C110" i="55"/>
  <c r="B110" i="55"/>
  <c r="G109" i="55"/>
  <c r="F109" i="55"/>
  <c r="G108" i="55"/>
  <c r="F108" i="55"/>
  <c r="I107" i="55"/>
  <c r="H107" i="55"/>
  <c r="G107" i="55"/>
  <c r="F107" i="55"/>
  <c r="E107" i="55"/>
  <c r="C107" i="55"/>
  <c r="B107" i="55"/>
  <c r="G106" i="55"/>
  <c r="F106" i="55"/>
  <c r="G105" i="55"/>
  <c r="F105" i="55"/>
  <c r="I104" i="55"/>
  <c r="H104" i="55"/>
  <c r="G104" i="55"/>
  <c r="F104" i="55"/>
  <c r="E104" i="55"/>
  <c r="C104" i="55"/>
  <c r="B104" i="55"/>
  <c r="G103" i="55"/>
  <c r="F103" i="55"/>
  <c r="G102" i="55"/>
  <c r="F102" i="55"/>
  <c r="I101" i="55"/>
  <c r="H101" i="55"/>
  <c r="G101" i="55"/>
  <c r="F101" i="55"/>
  <c r="E101" i="55"/>
  <c r="C101" i="55"/>
  <c r="B101" i="55"/>
  <c r="G100" i="55"/>
  <c r="F100" i="55"/>
  <c r="G99" i="55"/>
  <c r="F99" i="55"/>
  <c r="I98" i="55"/>
  <c r="H98" i="55"/>
  <c r="G98" i="55"/>
  <c r="F98" i="55"/>
  <c r="E98" i="55"/>
  <c r="C98" i="55"/>
  <c r="B98" i="55"/>
  <c r="G97" i="55"/>
  <c r="F97" i="55"/>
  <c r="G96" i="55"/>
  <c r="F96" i="55"/>
  <c r="I95" i="55"/>
  <c r="H95" i="55"/>
  <c r="G95" i="55"/>
  <c r="F95" i="55"/>
  <c r="E95" i="55"/>
  <c r="C95" i="55"/>
  <c r="B95" i="55"/>
  <c r="G94" i="55"/>
  <c r="F94" i="55"/>
  <c r="G93" i="55"/>
  <c r="F93" i="55"/>
  <c r="I92" i="55"/>
  <c r="H92" i="55"/>
  <c r="G92" i="55"/>
  <c r="F92" i="55"/>
  <c r="E92" i="55"/>
  <c r="C92" i="55"/>
  <c r="B92" i="55"/>
  <c r="G91" i="55"/>
  <c r="F91" i="55"/>
  <c r="G90" i="55"/>
  <c r="F90" i="55"/>
  <c r="I89" i="55"/>
  <c r="H89" i="55"/>
  <c r="G89" i="55"/>
  <c r="F89" i="55"/>
  <c r="E89" i="55"/>
  <c r="C89" i="55"/>
  <c r="B89" i="55"/>
  <c r="G88" i="55"/>
  <c r="F88" i="55"/>
  <c r="G87" i="55"/>
  <c r="F87" i="55"/>
  <c r="I86" i="55"/>
  <c r="H86" i="55"/>
  <c r="G86" i="55"/>
  <c r="F86" i="55"/>
  <c r="E86" i="55"/>
  <c r="C86" i="55"/>
  <c r="B86" i="55"/>
  <c r="G85" i="55"/>
  <c r="F85" i="55"/>
  <c r="G84" i="55"/>
  <c r="F84" i="55"/>
  <c r="I83" i="55"/>
  <c r="H83" i="55"/>
  <c r="G83" i="55"/>
  <c r="F83" i="55"/>
  <c r="E83" i="55"/>
  <c r="C83" i="55"/>
  <c r="B83" i="55"/>
  <c r="G82" i="55"/>
  <c r="F82" i="55"/>
  <c r="G81" i="55"/>
  <c r="F81" i="55"/>
  <c r="I80" i="55"/>
  <c r="H80" i="55"/>
  <c r="G80" i="55"/>
  <c r="F80" i="55"/>
  <c r="E80" i="55"/>
  <c r="C80" i="55"/>
  <c r="B80" i="55"/>
  <c r="G79" i="55"/>
  <c r="F79" i="55"/>
  <c r="G78" i="55"/>
  <c r="F78" i="55"/>
  <c r="I77" i="55"/>
  <c r="H77" i="55"/>
  <c r="G77" i="55"/>
  <c r="F77" i="55"/>
  <c r="E77" i="55"/>
  <c r="C77" i="55"/>
  <c r="B77" i="55"/>
  <c r="G76" i="55"/>
  <c r="F76" i="55"/>
  <c r="G75" i="55"/>
  <c r="F75" i="55"/>
  <c r="I74" i="55"/>
  <c r="H74" i="55"/>
  <c r="G74" i="55"/>
  <c r="F74" i="55"/>
  <c r="E74" i="55"/>
  <c r="C74" i="55"/>
  <c r="B74" i="55"/>
  <c r="G73" i="55"/>
  <c r="F73" i="55"/>
  <c r="G72" i="55"/>
  <c r="F72" i="55"/>
  <c r="I71" i="55"/>
  <c r="H71" i="55"/>
  <c r="G71" i="55"/>
  <c r="F71" i="55"/>
  <c r="E71" i="55"/>
  <c r="C71" i="55"/>
  <c r="B71" i="55"/>
  <c r="G70" i="55"/>
  <c r="F70" i="55"/>
  <c r="G69" i="55"/>
  <c r="F69" i="55"/>
  <c r="I68" i="55"/>
  <c r="H68" i="55"/>
  <c r="G68" i="55"/>
  <c r="F68" i="55"/>
  <c r="E68" i="55"/>
  <c r="C68" i="55"/>
  <c r="B68" i="55"/>
  <c r="G67" i="55"/>
  <c r="F67" i="55"/>
  <c r="G66" i="55"/>
  <c r="F66" i="55"/>
  <c r="I65" i="55"/>
  <c r="H65" i="55"/>
  <c r="G65" i="55"/>
  <c r="F65" i="55"/>
  <c r="E65" i="55"/>
  <c r="C65" i="55"/>
  <c r="B65" i="55"/>
  <c r="G64" i="55"/>
  <c r="F64" i="55"/>
  <c r="G63" i="55"/>
  <c r="F63" i="55"/>
  <c r="I62" i="55"/>
  <c r="H62" i="55"/>
  <c r="G62" i="55"/>
  <c r="F62" i="55"/>
  <c r="E62" i="55"/>
  <c r="C62" i="55"/>
  <c r="B62" i="55"/>
  <c r="G61" i="55"/>
  <c r="F61" i="55"/>
  <c r="G60" i="55"/>
  <c r="F60" i="55"/>
  <c r="I59" i="55"/>
  <c r="H59" i="55"/>
  <c r="G59" i="55"/>
  <c r="F59" i="55"/>
  <c r="E59" i="55"/>
  <c r="C59" i="55"/>
  <c r="B59" i="55"/>
  <c r="G58" i="55"/>
  <c r="F58" i="55"/>
  <c r="G57" i="55"/>
  <c r="F57" i="55"/>
  <c r="I56" i="55"/>
  <c r="H56" i="55"/>
  <c r="G56" i="55"/>
  <c r="F56" i="55"/>
  <c r="E56" i="55"/>
  <c r="C56" i="55"/>
  <c r="B56" i="55"/>
  <c r="G55" i="55"/>
  <c r="F55" i="55"/>
  <c r="G54" i="55"/>
  <c r="F54" i="55"/>
  <c r="I53" i="55"/>
  <c r="H53" i="55"/>
  <c r="G53" i="55"/>
  <c r="F53" i="55"/>
  <c r="E53" i="55"/>
  <c r="C53" i="55"/>
  <c r="B53" i="55"/>
  <c r="G52" i="55"/>
  <c r="F52" i="55"/>
  <c r="G51" i="55"/>
  <c r="F51" i="55"/>
  <c r="I50" i="55"/>
  <c r="H50" i="55"/>
  <c r="G50" i="55"/>
  <c r="F50" i="55"/>
  <c r="E50" i="55"/>
  <c r="C50" i="55"/>
  <c r="B50" i="55"/>
  <c r="G49" i="55"/>
  <c r="F49" i="55"/>
  <c r="G48" i="55"/>
  <c r="F48" i="55"/>
  <c r="I47" i="55"/>
  <c r="H47" i="55"/>
  <c r="G47" i="55"/>
  <c r="F47" i="55"/>
  <c r="E47" i="55"/>
  <c r="C47" i="55"/>
  <c r="B47" i="55"/>
  <c r="G46" i="55"/>
  <c r="F46" i="55"/>
  <c r="G45" i="55"/>
  <c r="F45" i="55"/>
  <c r="I44" i="55"/>
  <c r="H44" i="55"/>
  <c r="G44" i="55"/>
  <c r="F44" i="55"/>
  <c r="E44" i="55"/>
  <c r="C44" i="55"/>
  <c r="B44" i="55"/>
  <c r="G43" i="55"/>
  <c r="F43" i="55"/>
  <c r="G42" i="55"/>
  <c r="F42" i="55"/>
  <c r="I41" i="55"/>
  <c r="H41" i="55"/>
  <c r="G41" i="55"/>
  <c r="F41" i="55"/>
  <c r="E41" i="55"/>
  <c r="C41" i="55"/>
  <c r="B41" i="55"/>
  <c r="G40" i="55"/>
  <c r="F40" i="55"/>
  <c r="G39" i="55"/>
  <c r="F39" i="55"/>
  <c r="I38" i="55"/>
  <c r="H38" i="55"/>
  <c r="G38" i="55"/>
  <c r="F38" i="55"/>
  <c r="E38" i="55"/>
  <c r="C38" i="55"/>
  <c r="B38" i="55"/>
  <c r="G37" i="55"/>
  <c r="F37" i="55"/>
  <c r="G36" i="55"/>
  <c r="F36" i="55"/>
  <c r="I35" i="55"/>
  <c r="H35" i="55"/>
  <c r="G35" i="55"/>
  <c r="F35" i="55"/>
  <c r="E35" i="55"/>
  <c r="C35" i="55"/>
  <c r="B35" i="55"/>
  <c r="G34" i="55"/>
  <c r="F34" i="55"/>
  <c r="G33" i="55"/>
  <c r="F33" i="55"/>
  <c r="I32" i="55"/>
  <c r="H32" i="55"/>
  <c r="G32" i="55"/>
  <c r="F32" i="55"/>
  <c r="E32" i="55"/>
  <c r="C32" i="55"/>
  <c r="B32" i="55"/>
  <c r="G31" i="55"/>
  <c r="F31" i="55"/>
  <c r="G30" i="55"/>
  <c r="F30" i="55"/>
  <c r="I29" i="55"/>
  <c r="H29" i="55"/>
  <c r="G29" i="55"/>
  <c r="F29" i="55"/>
  <c r="E29" i="55"/>
  <c r="C29" i="55"/>
  <c r="B29" i="55"/>
  <c r="G28" i="55"/>
  <c r="F28" i="55"/>
  <c r="G27" i="55"/>
  <c r="F27" i="55"/>
  <c r="I26" i="55"/>
  <c r="H26" i="55"/>
  <c r="G26" i="55"/>
  <c r="F26" i="55"/>
  <c r="E26" i="55"/>
  <c r="C26" i="55"/>
  <c r="B26" i="55"/>
  <c r="G25" i="55"/>
  <c r="F25" i="55"/>
  <c r="G24" i="55"/>
  <c r="F24" i="55"/>
  <c r="I23" i="55"/>
  <c r="H23" i="55"/>
  <c r="G23" i="55"/>
  <c r="F23" i="55"/>
  <c r="E23" i="55"/>
  <c r="C23" i="55"/>
  <c r="B23" i="55"/>
  <c r="G22" i="55"/>
  <c r="F22" i="55"/>
  <c r="G21" i="55"/>
  <c r="F21" i="55"/>
  <c r="I20" i="55"/>
  <c r="H20" i="55"/>
  <c r="G20" i="55"/>
  <c r="F20" i="55"/>
  <c r="E20" i="55"/>
  <c r="C20" i="55"/>
  <c r="B20" i="55"/>
  <c r="G19" i="55"/>
  <c r="F19" i="55"/>
  <c r="G18" i="55"/>
  <c r="F18" i="55"/>
  <c r="I17" i="55"/>
  <c r="H17" i="55"/>
  <c r="G17" i="55"/>
  <c r="F17" i="55"/>
  <c r="E17" i="55"/>
  <c r="C17" i="55"/>
  <c r="B17" i="55"/>
  <c r="G16" i="55"/>
  <c r="F16" i="55"/>
  <c r="G15" i="55"/>
  <c r="F15" i="55"/>
  <c r="I14" i="55"/>
  <c r="H14" i="55"/>
  <c r="G14" i="55"/>
  <c r="F14" i="55"/>
  <c r="E14" i="55"/>
  <c r="C14" i="55"/>
  <c r="B14" i="55"/>
  <c r="G13" i="55"/>
  <c r="F13" i="55"/>
  <c r="G12" i="55"/>
  <c r="F12" i="55"/>
  <c r="I11" i="55"/>
  <c r="H11" i="55"/>
  <c r="G11" i="55"/>
  <c r="F11" i="55"/>
  <c r="E11" i="55"/>
  <c r="C11" i="55"/>
  <c r="B11" i="55"/>
  <c r="G10" i="55"/>
  <c r="G9" i="55"/>
  <c r="F9" i="55"/>
  <c r="I8" i="55"/>
  <c r="H8" i="55"/>
  <c r="G8" i="55"/>
  <c r="F8" i="55"/>
  <c r="E8" i="55"/>
  <c r="C8" i="55"/>
  <c r="B8" i="55"/>
  <c r="G7" i="55"/>
  <c r="F7" i="55"/>
  <c r="G6" i="55"/>
  <c r="F6" i="55"/>
  <c r="I5" i="55"/>
  <c r="H5" i="55"/>
  <c r="G5" i="55"/>
  <c r="F5" i="55"/>
  <c r="E5" i="55"/>
  <c r="C5" i="55"/>
  <c r="B5" i="55"/>
  <c r="R4" i="55"/>
  <c r="F184" i="54"/>
  <c r="E184" i="54"/>
  <c r="F183" i="54"/>
  <c r="E183" i="54"/>
  <c r="G182" i="54"/>
  <c r="F182" i="54"/>
  <c r="E182" i="54"/>
  <c r="D182" i="54"/>
  <c r="C182" i="54"/>
  <c r="B182" i="54"/>
  <c r="F181" i="54"/>
  <c r="E181" i="54"/>
  <c r="F180" i="54"/>
  <c r="E180" i="54"/>
  <c r="G179" i="54"/>
  <c r="F179" i="54"/>
  <c r="E179" i="54"/>
  <c r="D179" i="54"/>
  <c r="C179" i="54"/>
  <c r="B179" i="54"/>
  <c r="F178" i="54"/>
  <c r="E178" i="54"/>
  <c r="F177" i="54"/>
  <c r="E177" i="54"/>
  <c r="G176" i="54"/>
  <c r="F176" i="54"/>
  <c r="E176" i="54"/>
  <c r="D176" i="54"/>
  <c r="C176" i="54"/>
  <c r="B176" i="54"/>
  <c r="F175" i="54"/>
  <c r="E175" i="54"/>
  <c r="F174" i="54"/>
  <c r="E174" i="54"/>
  <c r="G173" i="54"/>
  <c r="F173" i="54"/>
  <c r="E173" i="54"/>
  <c r="D173" i="54"/>
  <c r="C173" i="54"/>
  <c r="B173" i="54"/>
  <c r="F172" i="54"/>
  <c r="E172" i="54"/>
  <c r="F171" i="54"/>
  <c r="E171" i="54"/>
  <c r="G170" i="54"/>
  <c r="F170" i="54"/>
  <c r="E170" i="54"/>
  <c r="D170" i="54"/>
  <c r="C170" i="54"/>
  <c r="B170" i="54"/>
  <c r="F169" i="54"/>
  <c r="E169" i="54"/>
  <c r="F168" i="54"/>
  <c r="E168" i="54"/>
  <c r="G167" i="54"/>
  <c r="F167" i="54"/>
  <c r="E167" i="54"/>
  <c r="D167" i="54"/>
  <c r="C167" i="54"/>
  <c r="B167" i="54"/>
  <c r="F166" i="54"/>
  <c r="E166" i="54"/>
  <c r="F165" i="54"/>
  <c r="E165" i="54"/>
  <c r="G164" i="54"/>
  <c r="F164" i="54"/>
  <c r="E164" i="54"/>
  <c r="D164" i="54"/>
  <c r="C164" i="54"/>
  <c r="B164" i="54"/>
  <c r="F163" i="54"/>
  <c r="E163" i="54"/>
  <c r="F162" i="54"/>
  <c r="E162" i="54"/>
  <c r="G161" i="54"/>
  <c r="F161" i="54"/>
  <c r="E161" i="54"/>
  <c r="D161" i="54"/>
  <c r="C161" i="54"/>
  <c r="B161" i="54"/>
  <c r="F160" i="54"/>
  <c r="E160" i="54"/>
  <c r="F159" i="54"/>
  <c r="E159" i="54"/>
  <c r="G158" i="54"/>
  <c r="F158" i="54"/>
  <c r="E158" i="54"/>
  <c r="D158" i="54"/>
  <c r="C158" i="54"/>
  <c r="B158" i="54"/>
  <c r="F157" i="54"/>
  <c r="E157" i="54"/>
  <c r="F156" i="54"/>
  <c r="E156" i="54"/>
  <c r="G155" i="54"/>
  <c r="F155" i="54"/>
  <c r="E155" i="54"/>
  <c r="D155" i="54"/>
  <c r="C155" i="54"/>
  <c r="B155" i="54"/>
  <c r="F154" i="54"/>
  <c r="E154" i="54"/>
  <c r="F153" i="54"/>
  <c r="E153" i="54"/>
  <c r="G152" i="54"/>
  <c r="F152" i="54"/>
  <c r="E152" i="54"/>
  <c r="D152" i="54"/>
  <c r="C152" i="54"/>
  <c r="B152" i="54"/>
  <c r="F151" i="54"/>
  <c r="E151" i="54"/>
  <c r="F150" i="54"/>
  <c r="E150" i="54"/>
  <c r="G149" i="54"/>
  <c r="F149" i="54"/>
  <c r="E149" i="54"/>
  <c r="D149" i="54"/>
  <c r="C149" i="54"/>
  <c r="B149" i="54"/>
  <c r="F148" i="54"/>
  <c r="E148" i="54"/>
  <c r="F147" i="54"/>
  <c r="E147" i="54"/>
  <c r="G146" i="54"/>
  <c r="F146" i="54"/>
  <c r="E146" i="54"/>
  <c r="D146" i="54"/>
  <c r="C146" i="54"/>
  <c r="B146" i="54"/>
  <c r="F145" i="54"/>
  <c r="E145" i="54"/>
  <c r="F144" i="54"/>
  <c r="E144" i="54"/>
  <c r="G143" i="54"/>
  <c r="F143" i="54"/>
  <c r="E143" i="54"/>
  <c r="D143" i="54"/>
  <c r="C143" i="54"/>
  <c r="B143" i="54"/>
  <c r="F142" i="54"/>
  <c r="E142" i="54"/>
  <c r="F141" i="54"/>
  <c r="E141" i="54"/>
  <c r="G140" i="54"/>
  <c r="F140" i="54"/>
  <c r="E140" i="54"/>
  <c r="D140" i="54"/>
  <c r="C140" i="54"/>
  <c r="B140" i="54"/>
  <c r="F139" i="54"/>
  <c r="E139" i="54"/>
  <c r="F138" i="54"/>
  <c r="E138" i="54"/>
  <c r="G137" i="54"/>
  <c r="F137" i="54"/>
  <c r="E137" i="54"/>
  <c r="D137" i="54"/>
  <c r="C137" i="54"/>
  <c r="B137" i="54"/>
  <c r="F136" i="54"/>
  <c r="E136" i="54"/>
  <c r="F135" i="54"/>
  <c r="E135" i="54"/>
  <c r="G134" i="54"/>
  <c r="F134" i="54"/>
  <c r="E134" i="54"/>
  <c r="D134" i="54"/>
  <c r="C134" i="54"/>
  <c r="B134" i="54"/>
  <c r="F133" i="54"/>
  <c r="E133" i="54"/>
  <c r="F132" i="54"/>
  <c r="E132" i="54"/>
  <c r="G131" i="54"/>
  <c r="F131" i="54"/>
  <c r="E131" i="54"/>
  <c r="D131" i="54"/>
  <c r="C131" i="54"/>
  <c r="B131" i="54"/>
  <c r="F130" i="54"/>
  <c r="E130" i="54"/>
  <c r="F129" i="54"/>
  <c r="E129" i="54"/>
  <c r="G128" i="54"/>
  <c r="F128" i="54"/>
  <c r="E128" i="54"/>
  <c r="D128" i="54"/>
  <c r="C128" i="54"/>
  <c r="B128" i="54"/>
  <c r="F127" i="54"/>
  <c r="E127" i="54"/>
  <c r="F126" i="54"/>
  <c r="E126" i="54"/>
  <c r="G125" i="54"/>
  <c r="F125" i="54"/>
  <c r="E125" i="54"/>
  <c r="D125" i="54"/>
  <c r="C125" i="54"/>
  <c r="B125" i="54"/>
  <c r="F124" i="54"/>
  <c r="E124" i="54"/>
  <c r="F123" i="54"/>
  <c r="E123" i="54"/>
  <c r="G122" i="54"/>
  <c r="F122" i="54"/>
  <c r="E122" i="54"/>
  <c r="D122" i="54"/>
  <c r="C122" i="54"/>
  <c r="B122" i="54"/>
  <c r="F121" i="54"/>
  <c r="E121" i="54"/>
  <c r="F120" i="54"/>
  <c r="E120" i="54"/>
  <c r="G119" i="54"/>
  <c r="F119" i="54"/>
  <c r="E119" i="54"/>
  <c r="D119" i="54"/>
  <c r="C119" i="54"/>
  <c r="B119" i="54"/>
  <c r="F118" i="54"/>
  <c r="E118" i="54"/>
  <c r="F117" i="54"/>
  <c r="E117" i="54"/>
  <c r="G116" i="54"/>
  <c r="F116" i="54"/>
  <c r="E116" i="54"/>
  <c r="D116" i="54"/>
  <c r="C116" i="54"/>
  <c r="B116" i="54"/>
  <c r="F115" i="54"/>
  <c r="E115" i="54"/>
  <c r="F114" i="54"/>
  <c r="E114" i="54"/>
  <c r="G113" i="54"/>
  <c r="F113" i="54"/>
  <c r="E113" i="54"/>
  <c r="D113" i="54"/>
  <c r="C113" i="54"/>
  <c r="B113" i="54"/>
  <c r="F112" i="54"/>
  <c r="E112" i="54"/>
  <c r="F111" i="54"/>
  <c r="E111" i="54"/>
  <c r="G110" i="54"/>
  <c r="F110" i="54"/>
  <c r="E110" i="54"/>
  <c r="D110" i="54"/>
  <c r="C110" i="54"/>
  <c r="B110" i="54"/>
  <c r="F109" i="54"/>
  <c r="E109" i="54"/>
  <c r="F108" i="54"/>
  <c r="E108" i="54"/>
  <c r="G107" i="54"/>
  <c r="F107" i="54"/>
  <c r="E107" i="54"/>
  <c r="D107" i="54"/>
  <c r="C107" i="54"/>
  <c r="B107" i="54"/>
  <c r="F106" i="54"/>
  <c r="E106" i="54"/>
  <c r="F105" i="54"/>
  <c r="E105" i="54"/>
  <c r="G104" i="54"/>
  <c r="F104" i="54"/>
  <c r="E104" i="54"/>
  <c r="D104" i="54"/>
  <c r="C104" i="54"/>
  <c r="B104" i="54"/>
  <c r="F103" i="54"/>
  <c r="E103" i="54"/>
  <c r="F102" i="54"/>
  <c r="E102" i="54"/>
  <c r="G101" i="54"/>
  <c r="F101" i="54"/>
  <c r="E101" i="54"/>
  <c r="D101" i="54"/>
  <c r="C101" i="54"/>
  <c r="B101" i="54"/>
  <c r="F100" i="54"/>
  <c r="E100" i="54"/>
  <c r="F99" i="54"/>
  <c r="E99" i="54"/>
  <c r="G98" i="54"/>
  <c r="F98" i="54"/>
  <c r="E98" i="54"/>
  <c r="D98" i="54"/>
  <c r="C98" i="54"/>
  <c r="B98" i="54"/>
  <c r="F97" i="54"/>
  <c r="E97" i="54"/>
  <c r="F96" i="54"/>
  <c r="E96" i="54"/>
  <c r="G95" i="54"/>
  <c r="F95" i="54"/>
  <c r="E95" i="54"/>
  <c r="D95" i="54"/>
  <c r="C95" i="54"/>
  <c r="B95" i="54"/>
  <c r="F94" i="54"/>
  <c r="E94" i="54"/>
  <c r="F93" i="54"/>
  <c r="E93" i="54"/>
  <c r="G92" i="54"/>
  <c r="F92" i="54"/>
  <c r="E92" i="54"/>
  <c r="D92" i="54"/>
  <c r="C92" i="54"/>
  <c r="B92" i="54"/>
  <c r="F91" i="54"/>
  <c r="E91" i="54"/>
  <c r="F90" i="54"/>
  <c r="E90" i="54"/>
  <c r="G89" i="54"/>
  <c r="F89" i="54"/>
  <c r="E89" i="54"/>
  <c r="D89" i="54"/>
  <c r="C89" i="54"/>
  <c r="B89" i="54"/>
  <c r="F88" i="54"/>
  <c r="E88" i="54"/>
  <c r="F87" i="54"/>
  <c r="E87" i="54"/>
  <c r="G86" i="54"/>
  <c r="F86" i="54"/>
  <c r="E86" i="54"/>
  <c r="D86" i="54"/>
  <c r="C86" i="54"/>
  <c r="B86" i="54"/>
  <c r="F85" i="54"/>
  <c r="E85" i="54"/>
  <c r="F84" i="54"/>
  <c r="E84" i="54"/>
  <c r="G83" i="54"/>
  <c r="F83" i="54"/>
  <c r="E83" i="54"/>
  <c r="D83" i="54"/>
  <c r="C83" i="54"/>
  <c r="B83" i="54"/>
  <c r="F82" i="54"/>
  <c r="E82" i="54"/>
  <c r="F81" i="54"/>
  <c r="E81" i="54"/>
  <c r="G80" i="54"/>
  <c r="F80" i="54"/>
  <c r="E80" i="54"/>
  <c r="D80" i="54"/>
  <c r="C80" i="54"/>
  <c r="B80" i="54"/>
  <c r="F79" i="54"/>
  <c r="E79" i="54"/>
  <c r="F78" i="54"/>
  <c r="E78" i="54"/>
  <c r="G77" i="54"/>
  <c r="F77" i="54"/>
  <c r="E77" i="54"/>
  <c r="D77" i="54"/>
  <c r="C77" i="54"/>
  <c r="B77" i="54"/>
  <c r="F76" i="54"/>
  <c r="E76" i="54"/>
  <c r="F75" i="54"/>
  <c r="E75" i="54"/>
  <c r="G74" i="54"/>
  <c r="F74" i="54"/>
  <c r="E74" i="54"/>
  <c r="D74" i="54"/>
  <c r="C74" i="54"/>
  <c r="B74" i="54"/>
  <c r="F73" i="54"/>
  <c r="E73" i="54"/>
  <c r="F72" i="54"/>
  <c r="E72" i="54"/>
  <c r="G71" i="54"/>
  <c r="F71" i="54"/>
  <c r="E71" i="54"/>
  <c r="D71" i="54"/>
  <c r="C71" i="54"/>
  <c r="B71" i="54"/>
  <c r="F70" i="54"/>
  <c r="E70" i="54"/>
  <c r="F69" i="54"/>
  <c r="E69" i="54"/>
  <c r="G68" i="54"/>
  <c r="F68" i="54"/>
  <c r="E68" i="54"/>
  <c r="D68" i="54"/>
  <c r="C68" i="54"/>
  <c r="B68" i="54"/>
  <c r="F67" i="54"/>
  <c r="E67" i="54"/>
  <c r="F66" i="54"/>
  <c r="E66" i="54"/>
  <c r="G65" i="54"/>
  <c r="F65" i="54"/>
  <c r="E65" i="54"/>
  <c r="D65" i="54"/>
  <c r="C65" i="54"/>
  <c r="B65" i="54"/>
  <c r="F64" i="54"/>
  <c r="E64" i="54"/>
  <c r="F63" i="54"/>
  <c r="E63" i="54"/>
  <c r="G62" i="54"/>
  <c r="F62" i="54"/>
  <c r="E62" i="54"/>
  <c r="D62" i="54"/>
  <c r="C62" i="54"/>
  <c r="B62" i="54"/>
  <c r="F61" i="54"/>
  <c r="E61" i="54"/>
  <c r="F60" i="54"/>
  <c r="E60" i="54"/>
  <c r="G59" i="54"/>
  <c r="F59" i="54"/>
  <c r="E59" i="54"/>
  <c r="D59" i="54"/>
  <c r="C59" i="54"/>
  <c r="B59" i="54"/>
  <c r="F58" i="54"/>
  <c r="E58" i="54"/>
  <c r="F57" i="54"/>
  <c r="E57" i="54"/>
  <c r="G56" i="54"/>
  <c r="F56" i="54"/>
  <c r="E56" i="54"/>
  <c r="D56" i="54"/>
  <c r="C56" i="54"/>
  <c r="B56" i="54"/>
  <c r="F55" i="54"/>
  <c r="E55" i="54"/>
  <c r="F54" i="54"/>
  <c r="E54" i="54"/>
  <c r="G53" i="54"/>
  <c r="F53" i="54"/>
  <c r="E53" i="54"/>
  <c r="D53" i="54"/>
  <c r="C53" i="54"/>
  <c r="B53" i="54"/>
  <c r="F52" i="54"/>
  <c r="E52" i="54"/>
  <c r="F51" i="54"/>
  <c r="E51" i="54"/>
  <c r="G50" i="54"/>
  <c r="F50" i="54"/>
  <c r="E50" i="54"/>
  <c r="D50" i="54"/>
  <c r="C50" i="54"/>
  <c r="B50" i="54"/>
  <c r="F49" i="54"/>
  <c r="E49" i="54"/>
  <c r="F48" i="54"/>
  <c r="E48" i="54"/>
  <c r="G47" i="54"/>
  <c r="F47" i="54"/>
  <c r="E47" i="54"/>
  <c r="D47" i="54"/>
  <c r="C47" i="54"/>
  <c r="B47" i="54"/>
  <c r="F46" i="54"/>
  <c r="E46" i="54"/>
  <c r="F45" i="54"/>
  <c r="E45" i="54"/>
  <c r="G44" i="54"/>
  <c r="F44" i="54"/>
  <c r="E44" i="54"/>
  <c r="D44" i="54"/>
  <c r="C44" i="54"/>
  <c r="B44" i="54"/>
  <c r="F43" i="54"/>
  <c r="E43" i="54"/>
  <c r="F42" i="54"/>
  <c r="E42" i="54"/>
  <c r="G41" i="54"/>
  <c r="F41" i="54"/>
  <c r="E41" i="54"/>
  <c r="D41" i="54"/>
  <c r="C41" i="54"/>
  <c r="B41" i="54"/>
  <c r="F40" i="54"/>
  <c r="E40" i="54"/>
  <c r="F39" i="54"/>
  <c r="E39" i="54"/>
  <c r="G38" i="54"/>
  <c r="F38" i="54"/>
  <c r="E38" i="54"/>
  <c r="D38" i="54"/>
  <c r="C38" i="54"/>
  <c r="B38" i="54"/>
  <c r="F37" i="54"/>
  <c r="E37" i="54"/>
  <c r="F36" i="54"/>
  <c r="E36" i="54"/>
  <c r="G35" i="54"/>
  <c r="F35" i="54"/>
  <c r="E35" i="54"/>
  <c r="D35" i="54"/>
  <c r="C35" i="54"/>
  <c r="B35" i="54"/>
  <c r="F34" i="54"/>
  <c r="E34" i="54"/>
  <c r="F33" i="54"/>
  <c r="E33" i="54"/>
  <c r="G32" i="54"/>
  <c r="F32" i="54"/>
  <c r="E32" i="54"/>
  <c r="D32" i="54"/>
  <c r="C32" i="54"/>
  <c r="B32" i="54"/>
  <c r="F31" i="54"/>
  <c r="E31" i="54"/>
  <c r="F30" i="54"/>
  <c r="E30" i="54"/>
  <c r="G29" i="54"/>
  <c r="F29" i="54"/>
  <c r="E29" i="54"/>
  <c r="D29" i="54"/>
  <c r="C29" i="54"/>
  <c r="B29" i="54"/>
  <c r="F28" i="54"/>
  <c r="E28" i="54"/>
  <c r="F27" i="54"/>
  <c r="E27" i="54"/>
  <c r="G26" i="54"/>
  <c r="F26" i="54"/>
  <c r="E26" i="54"/>
  <c r="D26" i="54"/>
  <c r="C26" i="54"/>
  <c r="B26" i="54"/>
  <c r="F25" i="54"/>
  <c r="E25" i="54"/>
  <c r="F24" i="54"/>
  <c r="E24" i="54"/>
  <c r="G23" i="54"/>
  <c r="F23" i="54"/>
  <c r="E23" i="54"/>
  <c r="D23" i="54"/>
  <c r="C23" i="54"/>
  <c r="B23" i="54"/>
  <c r="F22" i="54"/>
  <c r="E22" i="54"/>
  <c r="F21" i="54"/>
  <c r="E21" i="54"/>
  <c r="G20" i="54"/>
  <c r="F20" i="54"/>
  <c r="E20" i="54"/>
  <c r="D20" i="54"/>
  <c r="C20" i="54"/>
  <c r="B20" i="54"/>
  <c r="F19" i="54"/>
  <c r="E19" i="54"/>
  <c r="F18" i="54"/>
  <c r="E18" i="54"/>
  <c r="G17" i="54"/>
  <c r="F17" i="54"/>
  <c r="E17" i="54"/>
  <c r="D17" i="54"/>
  <c r="C17" i="54"/>
  <c r="B17" i="54"/>
  <c r="F16" i="54"/>
  <c r="E16" i="54"/>
  <c r="F15" i="54"/>
  <c r="E15" i="54"/>
  <c r="G14" i="54"/>
  <c r="F14" i="54"/>
  <c r="E14" i="54"/>
  <c r="D14" i="54"/>
  <c r="C14" i="54"/>
  <c r="B14" i="54"/>
  <c r="F13" i="54"/>
  <c r="E13" i="54"/>
  <c r="F12" i="54"/>
  <c r="E12" i="54"/>
  <c r="G11" i="54"/>
  <c r="F11" i="54"/>
  <c r="E11" i="54"/>
  <c r="D11" i="54"/>
  <c r="C11" i="54"/>
  <c r="B11" i="54"/>
  <c r="F10" i="54"/>
  <c r="E10" i="54"/>
  <c r="F9" i="54"/>
  <c r="E9" i="54"/>
  <c r="G8" i="54"/>
  <c r="F8" i="54"/>
  <c r="E8" i="54"/>
  <c r="D8" i="54"/>
  <c r="C8" i="54"/>
  <c r="B8" i="54"/>
  <c r="F7" i="54"/>
  <c r="E7" i="54"/>
  <c r="F6" i="54"/>
  <c r="E6" i="54"/>
  <c r="G5" i="54"/>
  <c r="F5" i="54"/>
  <c r="E5" i="54"/>
  <c r="C5" i="54"/>
  <c r="B5" i="54"/>
  <c r="AG182" i="52"/>
  <c r="X182" i="56" s="1"/>
  <c r="AG179" i="52"/>
  <c r="X179" i="56" s="1"/>
  <c r="AG176" i="52"/>
  <c r="X176" i="56" s="1"/>
  <c r="AG173" i="52"/>
  <c r="X173" i="56" s="1"/>
  <c r="AG170" i="52"/>
  <c r="X170" i="56" s="1"/>
  <c r="AG167" i="52"/>
  <c r="X167" i="56" s="1"/>
  <c r="AG164" i="52"/>
  <c r="X164" i="56" s="1"/>
  <c r="AG161" i="52"/>
  <c r="X161" i="56" s="1"/>
  <c r="AG158" i="52"/>
  <c r="X158" i="56" s="1"/>
  <c r="AG155" i="52"/>
  <c r="X155" i="56" s="1"/>
  <c r="AG152" i="52"/>
  <c r="X152" i="56" s="1"/>
  <c r="AG149" i="52"/>
  <c r="X149" i="56" s="1"/>
  <c r="AG146" i="52"/>
  <c r="X146" i="56" s="1"/>
  <c r="AG143" i="52"/>
  <c r="X143" i="56" s="1"/>
  <c r="AG140" i="52"/>
  <c r="X140" i="56" s="1"/>
  <c r="AG137" i="52"/>
  <c r="X137" i="56" s="1"/>
  <c r="AG134" i="52"/>
  <c r="X134" i="56" s="1"/>
  <c r="AG131" i="52"/>
  <c r="X131" i="56" s="1"/>
  <c r="AG128" i="52"/>
  <c r="X128" i="56" s="1"/>
  <c r="AG125" i="52"/>
  <c r="X125" i="56" s="1"/>
  <c r="AG122" i="52"/>
  <c r="X122" i="56" s="1"/>
  <c r="AG119" i="52"/>
  <c r="X119" i="56" s="1"/>
  <c r="AG116" i="52"/>
  <c r="X116" i="56" s="1"/>
  <c r="AG113" i="52"/>
  <c r="X113" i="56" s="1"/>
  <c r="AH112" i="52"/>
  <c r="AH111" i="52"/>
  <c r="AH110" i="52"/>
  <c r="AG110" i="52"/>
  <c r="X110" i="56" s="1"/>
  <c r="AH109" i="52"/>
  <c r="AH108" i="52"/>
  <c r="AH107" i="52"/>
  <c r="AG107" i="52"/>
  <c r="X107" i="56" s="1"/>
  <c r="AH106" i="52"/>
  <c r="AH105" i="52"/>
  <c r="AH104" i="52"/>
  <c r="AG104" i="52"/>
  <c r="X104" i="56" s="1"/>
  <c r="AH103" i="52"/>
  <c r="AH102" i="52"/>
  <c r="AH101" i="52"/>
  <c r="AG101" i="52"/>
  <c r="X101" i="56" s="1"/>
  <c r="AH100" i="52"/>
  <c r="AH99" i="52"/>
  <c r="AH98" i="52"/>
  <c r="AG98" i="52"/>
  <c r="X98" i="56" s="1"/>
  <c r="AH97" i="52"/>
  <c r="AH96" i="52"/>
  <c r="AH95" i="52"/>
  <c r="AG95" i="52"/>
  <c r="X95" i="56" s="1"/>
  <c r="AH94" i="52"/>
  <c r="AH93" i="52"/>
  <c r="AH92" i="52"/>
  <c r="AG92" i="52"/>
  <c r="X92" i="56" s="1"/>
  <c r="AH91" i="52"/>
  <c r="AH90" i="52"/>
  <c r="AH89" i="52"/>
  <c r="AG89" i="52"/>
  <c r="X89" i="56" s="1"/>
  <c r="AH88" i="52"/>
  <c r="AH87" i="52"/>
  <c r="AH86" i="52"/>
  <c r="AG86" i="52"/>
  <c r="X86" i="56" s="1"/>
  <c r="AH85" i="52"/>
  <c r="AH84" i="52"/>
  <c r="AH83" i="52"/>
  <c r="AG83" i="52"/>
  <c r="X83" i="56" s="1"/>
  <c r="AH82" i="52"/>
  <c r="AH81" i="52"/>
  <c r="AH80" i="52"/>
  <c r="AG80" i="52"/>
  <c r="X80" i="56" s="1"/>
  <c r="AH79" i="52"/>
  <c r="AH78" i="52"/>
  <c r="AH77" i="52"/>
  <c r="AG77" i="52"/>
  <c r="X77" i="56" s="1"/>
  <c r="AH76" i="52"/>
  <c r="AH75" i="52"/>
  <c r="AH74" i="52"/>
  <c r="AG74" i="52"/>
  <c r="X74" i="56" s="1"/>
  <c r="AH73" i="52"/>
  <c r="AH72" i="52"/>
  <c r="AH71" i="52"/>
  <c r="AG71" i="52"/>
  <c r="X71" i="56" s="1"/>
  <c r="AH70" i="52"/>
  <c r="AH69" i="52"/>
  <c r="AH68" i="52"/>
  <c r="AG68" i="52"/>
  <c r="X68" i="56" s="1"/>
  <c r="AH67" i="52"/>
  <c r="AH66" i="52"/>
  <c r="AH65" i="52"/>
  <c r="AG65" i="52"/>
  <c r="X65" i="56" s="1"/>
  <c r="AH64" i="52"/>
  <c r="AH63" i="52"/>
  <c r="AH62" i="52"/>
  <c r="AG62" i="52"/>
  <c r="X62" i="56" s="1"/>
  <c r="AH61" i="52"/>
  <c r="AH60" i="52"/>
  <c r="AH59" i="52"/>
  <c r="AG59" i="52"/>
  <c r="X59" i="56" s="1"/>
  <c r="AH58" i="52"/>
  <c r="AH57" i="52"/>
  <c r="AH56" i="52"/>
  <c r="AG56" i="52"/>
  <c r="X56" i="56" s="1"/>
  <c r="AH55" i="52"/>
  <c r="AH54" i="52"/>
  <c r="AH53" i="52"/>
  <c r="AG53" i="52"/>
  <c r="X53" i="56" s="1"/>
  <c r="AG50" i="52"/>
  <c r="X50" i="56" s="1"/>
  <c r="AG47" i="52"/>
  <c r="X47" i="56" s="1"/>
  <c r="AG44" i="52"/>
  <c r="X44" i="56" s="1"/>
  <c r="AG41" i="52"/>
  <c r="X41" i="56" s="1"/>
  <c r="AG38" i="52"/>
  <c r="X38" i="56" s="1"/>
  <c r="AG35" i="52"/>
  <c r="X35" i="56" s="1"/>
  <c r="AG32" i="52"/>
  <c r="X32" i="56" s="1"/>
  <c r="AG29" i="52"/>
  <c r="X29" i="56" s="1"/>
  <c r="AG26" i="52"/>
  <c r="X26" i="56" s="1"/>
  <c r="AG23" i="52"/>
  <c r="X23" i="56" s="1"/>
  <c r="AG20" i="52"/>
  <c r="X20" i="56" s="1"/>
  <c r="AG17" i="52"/>
  <c r="X17" i="56" s="1"/>
  <c r="AG14" i="52"/>
  <c r="X14" i="56" s="1"/>
  <c r="AG11" i="52"/>
  <c r="X11" i="56" s="1"/>
  <c r="AG8" i="52"/>
  <c r="X8" i="56" s="1"/>
  <c r="AG5" i="52"/>
  <c r="X5" i="56" s="1"/>
  <c r="S3" i="56" s="1"/>
  <c r="AG182" i="51"/>
  <c r="W182" i="55" s="1"/>
  <c r="AG179" i="51"/>
  <c r="W179" i="55" s="1"/>
  <c r="AG176" i="51"/>
  <c r="W176" i="55" s="1"/>
  <c r="AG173" i="51"/>
  <c r="W173" i="55" s="1"/>
  <c r="AG170" i="51"/>
  <c r="W170" i="55" s="1"/>
  <c r="AG167" i="51"/>
  <c r="W167" i="55" s="1"/>
  <c r="AG164" i="51"/>
  <c r="W164" i="55" s="1"/>
  <c r="AG161" i="51"/>
  <c r="W161" i="55" s="1"/>
  <c r="AG158" i="51"/>
  <c r="W158" i="55" s="1"/>
  <c r="AG155" i="51"/>
  <c r="W155" i="55" s="1"/>
  <c r="AG152" i="51"/>
  <c r="W152" i="55" s="1"/>
  <c r="AG149" i="51"/>
  <c r="W149" i="55" s="1"/>
  <c r="AG146" i="51"/>
  <c r="W146" i="55" s="1"/>
  <c r="AG143" i="51"/>
  <c r="W143" i="55" s="1"/>
  <c r="AG140" i="51"/>
  <c r="W140" i="55" s="1"/>
  <c r="AG137" i="51"/>
  <c r="W137" i="55" s="1"/>
  <c r="AG134" i="51"/>
  <c r="W134" i="55" s="1"/>
  <c r="AG131" i="51"/>
  <c r="W131" i="55" s="1"/>
  <c r="AG128" i="51"/>
  <c r="W128" i="55" s="1"/>
  <c r="AG125" i="51"/>
  <c r="W125" i="55" s="1"/>
  <c r="AG122" i="51"/>
  <c r="W122" i="55" s="1"/>
  <c r="AG119" i="51"/>
  <c r="W119" i="55" s="1"/>
  <c r="AG116" i="51"/>
  <c r="W116" i="55" s="1"/>
  <c r="AG113" i="51"/>
  <c r="W113" i="55" s="1"/>
  <c r="AG110" i="51"/>
  <c r="W110" i="55" s="1"/>
  <c r="AG107" i="51"/>
  <c r="W107" i="55" s="1"/>
  <c r="AG104" i="51"/>
  <c r="W104" i="55" s="1"/>
  <c r="AG101" i="51"/>
  <c r="W101" i="55" s="1"/>
  <c r="AG98" i="51"/>
  <c r="W98" i="55" s="1"/>
  <c r="AG95" i="51"/>
  <c r="W95" i="55" s="1"/>
  <c r="AG92" i="51"/>
  <c r="W92" i="55" s="1"/>
  <c r="AG89" i="51"/>
  <c r="W89" i="55" s="1"/>
  <c r="AG86" i="51"/>
  <c r="W86" i="55" s="1"/>
  <c r="AG83" i="51"/>
  <c r="W83" i="55" s="1"/>
  <c r="AG80" i="51"/>
  <c r="W80" i="55" s="1"/>
  <c r="AG77" i="51"/>
  <c r="W77" i="55" s="1"/>
  <c r="AG74" i="51"/>
  <c r="W74" i="55" s="1"/>
  <c r="AG71" i="51"/>
  <c r="W71" i="55" s="1"/>
  <c r="AG68" i="51"/>
  <c r="W68" i="55" s="1"/>
  <c r="AG65" i="51"/>
  <c r="W65" i="55" s="1"/>
  <c r="AG62" i="51"/>
  <c r="W62" i="55" s="1"/>
  <c r="AG59" i="51"/>
  <c r="W59" i="55" s="1"/>
  <c r="AG56" i="51"/>
  <c r="W56" i="55" s="1"/>
  <c r="AG53" i="51"/>
  <c r="W53" i="55" s="1"/>
  <c r="AG50" i="51"/>
  <c r="W50" i="55" s="1"/>
  <c r="AG47" i="51"/>
  <c r="W47" i="55" s="1"/>
  <c r="AG44" i="51"/>
  <c r="W44" i="55" s="1"/>
  <c r="AG41" i="51"/>
  <c r="W41" i="55" s="1"/>
  <c r="AG38" i="51"/>
  <c r="W38" i="55" s="1"/>
  <c r="AG35" i="51"/>
  <c r="W35" i="55" s="1"/>
  <c r="AG32" i="51"/>
  <c r="W32" i="55" s="1"/>
  <c r="AG29" i="51"/>
  <c r="W29" i="55" s="1"/>
  <c r="AG26" i="51"/>
  <c r="W26" i="55" s="1"/>
  <c r="AG23" i="51"/>
  <c r="W23" i="55" s="1"/>
  <c r="AG20" i="51"/>
  <c r="W20" i="55" s="1"/>
  <c r="AG17" i="51"/>
  <c r="W17" i="55" s="1"/>
  <c r="AG14" i="51"/>
  <c r="W14" i="55" s="1"/>
  <c r="AG11" i="51"/>
  <c r="W11" i="55" s="1"/>
  <c r="AG8" i="51"/>
  <c r="W8" i="55" s="1"/>
  <c r="AG5" i="51"/>
  <c r="W5" i="55" s="1"/>
  <c r="AC182" i="50"/>
  <c r="U182" i="54" s="1"/>
  <c r="AC179" i="50"/>
  <c r="U179" i="54" s="1"/>
  <c r="AC176" i="50"/>
  <c r="U176" i="54" s="1"/>
  <c r="AC173" i="50"/>
  <c r="U173" i="54" s="1"/>
  <c r="AC170" i="50"/>
  <c r="U170" i="54" s="1"/>
  <c r="AC167" i="50"/>
  <c r="U167" i="54" s="1"/>
  <c r="AC164" i="50"/>
  <c r="U164" i="54" s="1"/>
  <c r="AC161" i="50"/>
  <c r="U161" i="54" s="1"/>
  <c r="AC158" i="50"/>
  <c r="U158" i="54" s="1"/>
  <c r="AC155" i="50"/>
  <c r="U155" i="54" s="1"/>
  <c r="AC152" i="50"/>
  <c r="U152" i="54" s="1"/>
  <c r="AC149" i="50"/>
  <c r="U149" i="54" s="1"/>
  <c r="AC146" i="50"/>
  <c r="U146" i="54" s="1"/>
  <c r="AC143" i="50"/>
  <c r="U143" i="54" s="1"/>
  <c r="AC140" i="50"/>
  <c r="U140" i="54" s="1"/>
  <c r="AC137" i="50"/>
  <c r="U137" i="54" s="1"/>
  <c r="AC134" i="50"/>
  <c r="U134" i="54" s="1"/>
  <c r="AC131" i="50"/>
  <c r="U131" i="54" s="1"/>
  <c r="AC128" i="50"/>
  <c r="U128" i="54" s="1"/>
  <c r="AC125" i="50"/>
  <c r="U125" i="54" s="1"/>
  <c r="AC122" i="50"/>
  <c r="U122" i="54" s="1"/>
  <c r="AC119" i="50"/>
  <c r="U119" i="54" s="1"/>
  <c r="AC116" i="50"/>
  <c r="U116" i="54" s="1"/>
  <c r="AC113" i="50"/>
  <c r="U113" i="54" s="1"/>
  <c r="AD112" i="50"/>
  <c r="AD111" i="50"/>
  <c r="AD110" i="50"/>
  <c r="AC110" i="50"/>
  <c r="U110" i="54" s="1"/>
  <c r="AD109" i="50"/>
  <c r="AD108" i="50"/>
  <c r="AD107" i="50"/>
  <c r="AC107" i="50"/>
  <c r="U107" i="54" s="1"/>
  <c r="AD106" i="50"/>
  <c r="AD105" i="50"/>
  <c r="AD104" i="50"/>
  <c r="AC104" i="50"/>
  <c r="U104" i="54" s="1"/>
  <c r="AD103" i="50"/>
  <c r="AD102" i="50"/>
  <c r="AD101" i="50"/>
  <c r="AC101" i="50"/>
  <c r="U101" i="54" s="1"/>
  <c r="AD100" i="50"/>
  <c r="AD99" i="50"/>
  <c r="AD98" i="50"/>
  <c r="AC98" i="50"/>
  <c r="U98" i="54" s="1"/>
  <c r="AD97" i="50"/>
  <c r="AD96" i="50"/>
  <c r="AD95" i="50"/>
  <c r="AC95" i="50"/>
  <c r="U95" i="54" s="1"/>
  <c r="AD94" i="50"/>
  <c r="AD93" i="50"/>
  <c r="AD92" i="50"/>
  <c r="AC92" i="50"/>
  <c r="U92" i="54" s="1"/>
  <c r="AD91" i="50"/>
  <c r="AD90" i="50"/>
  <c r="AD89" i="50"/>
  <c r="AC89" i="50"/>
  <c r="U89" i="54" s="1"/>
  <c r="AD88" i="50"/>
  <c r="AD87" i="50"/>
  <c r="AD86" i="50"/>
  <c r="AC86" i="50"/>
  <c r="U86" i="54" s="1"/>
  <c r="AD85" i="50"/>
  <c r="AD84" i="50"/>
  <c r="AD83" i="50"/>
  <c r="AC83" i="50"/>
  <c r="U83" i="54" s="1"/>
  <c r="AD82" i="50"/>
  <c r="AD81" i="50"/>
  <c r="AD80" i="50"/>
  <c r="AC80" i="50"/>
  <c r="U80" i="54" s="1"/>
  <c r="AD79" i="50"/>
  <c r="AD78" i="50"/>
  <c r="AD77" i="50"/>
  <c r="AC77" i="50"/>
  <c r="U77" i="54" s="1"/>
  <c r="AD76" i="50"/>
  <c r="AD75" i="50"/>
  <c r="AD74" i="50"/>
  <c r="AC74" i="50"/>
  <c r="U74" i="54" s="1"/>
  <c r="AD73" i="50"/>
  <c r="AD72" i="50"/>
  <c r="AD71" i="50"/>
  <c r="AC71" i="50"/>
  <c r="U71" i="54" s="1"/>
  <c r="AD70" i="50"/>
  <c r="AD69" i="50"/>
  <c r="AD68" i="50"/>
  <c r="AC68" i="50"/>
  <c r="U68" i="54" s="1"/>
  <c r="AD67" i="50"/>
  <c r="AD66" i="50"/>
  <c r="AD65" i="50"/>
  <c r="AC65" i="50"/>
  <c r="U65" i="54" s="1"/>
  <c r="AD64" i="50"/>
  <c r="AD63" i="50"/>
  <c r="AD62" i="50"/>
  <c r="AC62" i="50"/>
  <c r="U62" i="54" s="1"/>
  <c r="AD61" i="50"/>
  <c r="AD60" i="50"/>
  <c r="AD59" i="50"/>
  <c r="AC59" i="50"/>
  <c r="U59" i="54" s="1"/>
  <c r="AD58" i="50"/>
  <c r="AD57" i="50"/>
  <c r="AD56" i="50"/>
  <c r="AC56" i="50"/>
  <c r="U56" i="54" s="1"/>
  <c r="AD55" i="50"/>
  <c r="AD54" i="50"/>
  <c r="AD53" i="50"/>
  <c r="AC53" i="50"/>
  <c r="U53" i="54" s="1"/>
  <c r="AC50" i="50"/>
  <c r="U50" i="54" s="1"/>
  <c r="AC47" i="50"/>
  <c r="U47" i="54" s="1"/>
  <c r="AC44" i="50"/>
  <c r="U44" i="54" s="1"/>
  <c r="AC41" i="50"/>
  <c r="U41" i="54" s="1"/>
  <c r="AC38" i="50"/>
  <c r="U38" i="54" s="1"/>
  <c r="AC35" i="50"/>
  <c r="U35" i="54" s="1"/>
  <c r="AC32" i="50"/>
  <c r="U32" i="54" s="1"/>
  <c r="AC29" i="50"/>
  <c r="U29" i="54" s="1"/>
  <c r="AC26" i="50"/>
  <c r="U26" i="54" s="1"/>
  <c r="AC23" i="50"/>
  <c r="U23" i="54" s="1"/>
  <c r="AC20" i="50"/>
  <c r="U20" i="54" s="1"/>
  <c r="AC17" i="50"/>
  <c r="U17" i="54" s="1"/>
  <c r="AC14" i="50"/>
  <c r="U14" i="54" s="1"/>
  <c r="AC11" i="50"/>
  <c r="U11" i="54" s="1"/>
  <c r="AC8" i="50"/>
  <c r="U8" i="54" s="1"/>
  <c r="AC5" i="50"/>
  <c r="U5" i="54" s="1"/>
  <c r="AC182" i="49"/>
  <c r="U182" i="53" s="1"/>
  <c r="AC179" i="49"/>
  <c r="U179" i="53" s="1"/>
  <c r="AC176" i="49"/>
  <c r="U176" i="53" s="1"/>
  <c r="AC173" i="49"/>
  <c r="U173" i="53" s="1"/>
  <c r="AC170" i="49"/>
  <c r="U170" i="53" s="1"/>
  <c r="AC167" i="49"/>
  <c r="U167" i="53" s="1"/>
  <c r="AC164" i="49"/>
  <c r="U164" i="53" s="1"/>
  <c r="AC161" i="49"/>
  <c r="U161" i="53" s="1"/>
  <c r="AC158" i="49"/>
  <c r="U158" i="53" s="1"/>
  <c r="AC155" i="49"/>
  <c r="U155" i="53" s="1"/>
  <c r="AC152" i="49"/>
  <c r="U152" i="53" s="1"/>
  <c r="AC149" i="49"/>
  <c r="U149" i="53" s="1"/>
  <c r="AC146" i="49"/>
  <c r="U146" i="53" s="1"/>
  <c r="AC143" i="49"/>
  <c r="U143" i="53" s="1"/>
  <c r="AC140" i="49"/>
  <c r="U140" i="53" s="1"/>
  <c r="AC137" i="49"/>
  <c r="U137" i="53" s="1"/>
  <c r="AC134" i="49"/>
  <c r="U134" i="53" s="1"/>
  <c r="AC131" i="49"/>
  <c r="U131" i="53" s="1"/>
  <c r="AC128" i="49"/>
  <c r="U128" i="53" s="1"/>
  <c r="AC125" i="49"/>
  <c r="U125" i="53" s="1"/>
  <c r="AC122" i="49"/>
  <c r="U122" i="53" s="1"/>
  <c r="AC119" i="49"/>
  <c r="U119" i="53" s="1"/>
  <c r="AC116" i="49"/>
  <c r="U116" i="53" s="1"/>
  <c r="AC113" i="49"/>
  <c r="U113" i="53" s="1"/>
  <c r="AC110" i="49"/>
  <c r="U110" i="53" s="1"/>
  <c r="AC107" i="49"/>
  <c r="U107" i="53" s="1"/>
  <c r="AC104" i="49"/>
  <c r="U104" i="53" s="1"/>
  <c r="AC101" i="49"/>
  <c r="U101" i="53" s="1"/>
  <c r="AC98" i="49"/>
  <c r="U98" i="53" s="1"/>
  <c r="AC95" i="49"/>
  <c r="U95" i="53" s="1"/>
  <c r="AC92" i="49"/>
  <c r="U92" i="53" s="1"/>
  <c r="AC89" i="49"/>
  <c r="U89" i="53" s="1"/>
  <c r="AC86" i="49"/>
  <c r="U86" i="53" s="1"/>
  <c r="AC83" i="49"/>
  <c r="U83" i="53" s="1"/>
  <c r="AC80" i="49"/>
  <c r="U80" i="53" s="1"/>
  <c r="AC77" i="49"/>
  <c r="U77" i="53" s="1"/>
  <c r="AC74" i="49"/>
  <c r="U74" i="53" s="1"/>
  <c r="AC71" i="49"/>
  <c r="U71" i="53" s="1"/>
  <c r="AC68" i="49"/>
  <c r="U68" i="53" s="1"/>
  <c r="AC65" i="49"/>
  <c r="U65" i="53" s="1"/>
  <c r="AC62" i="49"/>
  <c r="U62" i="53" s="1"/>
  <c r="AC59" i="49"/>
  <c r="U59" i="53" s="1"/>
  <c r="AC56" i="49"/>
  <c r="U56" i="53" s="1"/>
  <c r="AC53" i="49"/>
  <c r="U53" i="53" s="1"/>
  <c r="AC50" i="49"/>
  <c r="U50" i="53" s="1"/>
  <c r="AC47" i="49"/>
  <c r="U47" i="53" s="1"/>
  <c r="AC44" i="49"/>
  <c r="U44" i="53" s="1"/>
  <c r="AC41" i="49"/>
  <c r="U41" i="53" s="1"/>
  <c r="AC38" i="49"/>
  <c r="U38" i="53" s="1"/>
  <c r="AC35" i="49"/>
  <c r="U35" i="53" s="1"/>
  <c r="AC32" i="49"/>
  <c r="U32" i="53" s="1"/>
  <c r="AC29" i="49"/>
  <c r="U29" i="53" s="1"/>
  <c r="AC26" i="49"/>
  <c r="U26" i="53" s="1"/>
  <c r="AC23" i="49"/>
  <c r="U23" i="53" s="1"/>
  <c r="AC20" i="49"/>
  <c r="U20" i="53" s="1"/>
  <c r="AC17" i="49"/>
  <c r="U17" i="53" s="1"/>
  <c r="AC14" i="49"/>
  <c r="U14" i="53" s="1"/>
  <c r="AC11" i="49"/>
  <c r="U11" i="53" s="1"/>
  <c r="AC8" i="49"/>
  <c r="U8" i="53" s="1"/>
  <c r="AC5" i="49"/>
  <c r="U5" i="53" s="1"/>
  <c r="Q189" i="61" l="1"/>
  <c r="X731" i="61" s="1"/>
  <c r="Q286" i="61"/>
  <c r="Q287" i="61" s="1"/>
  <c r="S3" i="53"/>
  <c r="S3" i="55"/>
  <c r="AJ747" i="61"/>
  <c r="AJ749" i="61" s="1"/>
  <c r="Q188" i="61"/>
  <c r="X730" i="61" l="1"/>
  <c r="X732" i="61" s="1"/>
  <c r="Q190" i="61"/>
  <c r="A30" i="45"/>
  <c r="AJ753" i="61" l="1"/>
  <c r="AS762" i="61"/>
  <c r="AK762" i="61"/>
  <c r="AW762" i="61"/>
  <c r="AO762" i="61"/>
  <c r="F1" i="45"/>
  <c r="AK766" i="61" l="1"/>
  <c r="AK763" i="61"/>
  <c r="AK764" i="61" s="1"/>
  <c r="AK765" i="61" s="1"/>
  <c r="AW763" i="61"/>
  <c r="AW764" i="61" s="1"/>
  <c r="AW765" i="61" s="1"/>
  <c r="AW766" i="61"/>
  <c r="AS763" i="61"/>
  <c r="AS764" i="61" s="1"/>
  <c r="AS765" i="61" s="1"/>
  <c r="AS766" i="61"/>
  <c r="AO766" i="61"/>
  <c r="AO763" i="61"/>
  <c r="AO764" i="61" s="1"/>
  <c r="AO765" i="6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U2" authorId="0" shapeId="0" xr:uid="{00000000-0006-0000-0500-000001000000}">
      <text>
        <r>
          <rPr>
            <b/>
            <sz val="9"/>
            <color indexed="81"/>
            <rFont val="MS P ゴシック"/>
            <family val="3"/>
            <charset val="128"/>
          </rPr>
          <t>月間の時間数です。
例：1日8時間で20日勤務の場合は160時間</t>
        </r>
      </text>
    </comment>
    <comment ref="G3" authorId="1" shapeId="0" xr:uid="{00000000-0006-0000-05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P4" authorId="0" shapeId="0" xr:uid="{00000000-0006-0000-0500-000003000000}">
      <text>
        <r>
          <rPr>
            <b/>
            <sz val="9"/>
            <color indexed="81"/>
            <rFont val="MS P ゴシック"/>
            <family val="3"/>
            <charset val="128"/>
          </rPr>
          <t>手当の名称を記載してください</t>
        </r>
      </text>
    </comment>
    <comment ref="AA4" authorId="0" shapeId="0" xr:uid="{00000000-0006-0000-0500-000004000000}">
      <text>
        <r>
          <rPr>
            <b/>
            <sz val="9"/>
            <color indexed="81"/>
            <rFont val="MS P ゴシック"/>
            <family val="3"/>
            <charset val="128"/>
          </rPr>
          <t>事由が採用や退職の場合は上段に事由発生日を記載してください</t>
        </r>
      </text>
    </comment>
    <comment ref="P5" authorId="0" shapeId="0" xr:uid="{00000000-0006-0000-0500-000005000000}">
      <text>
        <r>
          <rPr>
            <b/>
            <sz val="9"/>
            <color indexed="81"/>
            <rFont val="MS P ゴシック"/>
            <family val="3"/>
            <charset val="128"/>
          </rPr>
          <t>手当支払がある場合は「有」として、対象外の場合は記載しないでください。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U2" authorId="0" shapeId="0" xr:uid="{00000000-0006-0000-0600-000001000000}">
      <text>
        <r>
          <rPr>
            <b/>
            <sz val="9"/>
            <color indexed="81"/>
            <rFont val="MS P ゴシック"/>
            <family val="3"/>
            <charset val="128"/>
          </rPr>
          <t>月間の時間数です。
例：1日8時間で20日勤務の場合は160時間</t>
        </r>
      </text>
    </comment>
    <comment ref="G3" authorId="1" shapeId="0" xr:uid="{00000000-0006-0000-0600-000002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P4" authorId="0" shapeId="0" xr:uid="{00000000-0006-0000-0600-000003000000}">
      <text>
        <r>
          <rPr>
            <b/>
            <sz val="9"/>
            <color indexed="81"/>
            <rFont val="MS P ゴシック"/>
            <family val="3"/>
            <charset val="128"/>
          </rPr>
          <t>手当の名称を記載してください</t>
        </r>
      </text>
    </comment>
    <comment ref="AA4" authorId="0" shapeId="0" xr:uid="{00000000-0006-0000-0600-000004000000}">
      <text>
        <r>
          <rPr>
            <b/>
            <sz val="9"/>
            <color indexed="81"/>
            <rFont val="MS P ゴシック"/>
            <family val="3"/>
            <charset val="128"/>
          </rPr>
          <t>事由が採用や退職の場合は上段に事由発生日を記載してください</t>
        </r>
      </text>
    </comment>
    <comment ref="P5" authorId="0" shapeId="0" xr:uid="{00000000-0006-0000-0600-000005000000}">
      <text>
        <r>
          <rPr>
            <b/>
            <sz val="9"/>
            <color indexed="81"/>
            <rFont val="MS P ゴシック"/>
            <family val="3"/>
            <charset val="128"/>
          </rPr>
          <t>手当支払がある場合は「有」として、対象外の場合は記載しないでください。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H3" authorId="0" shapeId="0" xr:uid="{00000000-0006-0000-0700-000001000000}">
      <text>
        <r>
          <rPr>
            <b/>
            <sz val="9"/>
            <color indexed="81"/>
            <rFont val="MS P ゴシック"/>
            <family val="3"/>
            <charset val="128"/>
          </rPr>
          <t>※法人で採用した年月日を記入してください。</t>
        </r>
      </text>
    </comment>
    <comment ref="I3" authorId="0" shapeId="0" xr:uid="{00000000-0006-0000-0700-000002000000}">
      <text>
        <r>
          <rPr>
            <b/>
            <sz val="9"/>
            <color indexed="81"/>
            <rFont val="MS P ゴシック"/>
            <family val="3"/>
            <charset val="128"/>
          </rPr>
          <t>一定期間ごとに更新の有無を判断する契約の場合は、定めありを選択してください。</t>
        </r>
      </text>
    </comment>
    <comment ref="T4" authorId="1" shapeId="0" xr:uid="{00000000-0006-0000-0700-000003000000}">
      <text>
        <r>
          <rPr>
            <b/>
            <sz val="9"/>
            <color indexed="81"/>
            <rFont val="MS P ゴシック"/>
            <family val="3"/>
            <charset val="128"/>
          </rPr>
          <t>手当の名称を記載してください</t>
        </r>
      </text>
    </comment>
    <comment ref="AE4" authorId="1" shapeId="0" xr:uid="{00000000-0006-0000-0700-000004000000}">
      <text>
        <r>
          <rPr>
            <b/>
            <sz val="9"/>
            <color indexed="81"/>
            <rFont val="MS P ゴシック"/>
            <family val="3"/>
            <charset val="128"/>
          </rPr>
          <t>事由が採用や退職の場合は上段に事由発生日を記載してください</t>
        </r>
      </text>
    </comment>
    <comment ref="T5" authorId="1" shapeId="0" xr:uid="{00000000-0006-0000-0700-000005000000}">
      <text>
        <r>
          <rPr>
            <b/>
            <sz val="9"/>
            <color indexed="81"/>
            <rFont val="MS P ゴシック"/>
            <family val="3"/>
            <charset val="128"/>
          </rPr>
          <t>手当支払がある場合は「有」として、対象外の場合は記載しないでください。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相模原市役所</author>
    <author>Administrator</author>
  </authors>
  <commentList>
    <comment ref="H3" authorId="0" shapeId="0" xr:uid="{00000000-0006-0000-0800-000001000000}">
      <text>
        <r>
          <rPr>
            <b/>
            <sz val="9"/>
            <color indexed="81"/>
            <rFont val="MS P ゴシック"/>
            <family val="3"/>
            <charset val="128"/>
          </rPr>
          <t>※法人で採用した年月日を記入してください。</t>
        </r>
      </text>
    </comment>
    <comment ref="I3" authorId="0" shapeId="0" xr:uid="{00000000-0006-0000-0800-000002000000}">
      <text>
        <r>
          <rPr>
            <b/>
            <sz val="9"/>
            <color indexed="81"/>
            <rFont val="MS P ゴシック"/>
            <family val="3"/>
            <charset val="128"/>
          </rPr>
          <t>一定期間ごとに更新の有無を判断する契約の場合は、定めありを選択してください。</t>
        </r>
      </text>
    </comment>
    <comment ref="T4" authorId="1" shapeId="0" xr:uid="{00000000-0006-0000-0800-000003000000}">
      <text>
        <r>
          <rPr>
            <b/>
            <sz val="9"/>
            <color indexed="81"/>
            <rFont val="MS P ゴシック"/>
            <family val="3"/>
            <charset val="128"/>
          </rPr>
          <t>手当の名称を記載してください</t>
        </r>
      </text>
    </comment>
    <comment ref="AE4" authorId="1" shapeId="0" xr:uid="{00000000-0006-0000-0800-000004000000}">
      <text>
        <r>
          <rPr>
            <b/>
            <sz val="9"/>
            <color indexed="81"/>
            <rFont val="MS P ゴシック"/>
            <family val="3"/>
            <charset val="128"/>
          </rPr>
          <t>事由が採用や退職の場合は上段に事由発生日を記載してください</t>
        </r>
      </text>
    </comment>
    <comment ref="T5" authorId="1" shapeId="0" xr:uid="{00000000-0006-0000-0800-000005000000}">
      <text>
        <r>
          <rPr>
            <b/>
            <sz val="9"/>
            <color indexed="81"/>
            <rFont val="MS P ゴシック"/>
            <family val="3"/>
            <charset val="128"/>
          </rPr>
          <t>手当支払がある場合は「有」として、対象外の場合は記載しないでください。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4" authorId="0" shapeId="0" xr:uid="{00000000-0006-0000-0B00-000001000000}">
      <text>
        <r>
          <rPr>
            <b/>
            <sz val="9"/>
            <color indexed="81"/>
            <rFont val="MS P ゴシック"/>
            <family val="3"/>
            <charset val="128"/>
          </rPr>
          <t xml:space="preserve">勤務時間は契約上のものではなく、シフト作成時に予定した時間を記入してください。
</t>
        </r>
      </text>
    </comment>
    <comment ref="N4" authorId="0" shapeId="0" xr:uid="{00000000-0006-0000-0B00-000002000000}">
      <text>
        <r>
          <rPr>
            <b/>
            <sz val="9"/>
            <color indexed="81"/>
            <rFont val="MS P ゴシック"/>
            <family val="3"/>
            <charset val="128"/>
          </rPr>
          <t>勤務時間は契約上のものではなく、指導監査実施月の前々月に実際に勤務した時間を記入してください。  例） 監査実施月が12月→10月の実績</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4" authorId="0" shapeId="0" xr:uid="{00000000-0006-0000-0C00-000001000000}">
      <text>
        <r>
          <rPr>
            <b/>
            <sz val="9"/>
            <color indexed="81"/>
            <rFont val="MS P ゴシック"/>
            <family val="3"/>
            <charset val="128"/>
          </rPr>
          <t xml:space="preserve">勤務時間は契約上のものではなく、シフト作成時に予定した時間を記入してください。
</t>
        </r>
      </text>
    </comment>
    <comment ref="N4" authorId="0" shapeId="0" xr:uid="{00000000-0006-0000-0C00-000002000000}">
      <text>
        <r>
          <rPr>
            <b/>
            <sz val="9"/>
            <color indexed="81"/>
            <rFont val="MS P ゴシック"/>
            <family val="3"/>
            <charset val="128"/>
          </rPr>
          <t>勤務時間は契約上のものではなく、指導監査実施月の前々月に実際に勤務した時間を記入してください。  例） 監査実施月が12月→10月の実績</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<sst xmlns="http://schemas.openxmlformats.org/spreadsheetml/2006/main" count="6780" uniqueCount="1537">
  <si>
    <t>監査事項</t>
  </si>
  <si>
    <t>監査内容</t>
  </si>
  <si>
    <t>※結果</t>
    <rPh sb="1" eb="3">
      <t>ケッカ</t>
    </rPh>
    <phoneticPr fontId="3"/>
  </si>
  <si>
    <t>自主点検記入欄</t>
    <rPh sb="0" eb="2">
      <t>ジシュ</t>
    </rPh>
    <rPh sb="2" eb="4">
      <t>テンケン</t>
    </rPh>
    <rPh sb="4" eb="6">
      <t>キニュウ</t>
    </rPh>
    <rPh sb="6" eb="7">
      <t>ラン</t>
    </rPh>
    <phoneticPr fontId="3"/>
  </si>
  <si>
    <t>今年度</t>
    <rPh sb="0" eb="3">
      <t>コンネンド</t>
    </rPh>
    <phoneticPr fontId="3"/>
  </si>
  <si>
    <t>人</t>
    <rPh sb="0" eb="1">
      <t>ニン</t>
    </rPh>
    <phoneticPr fontId="3"/>
  </si>
  <si>
    <t>有</t>
    <rPh sb="0" eb="1">
      <t>アリ</t>
    </rPh>
    <phoneticPr fontId="3"/>
  </si>
  <si>
    <t>施設名</t>
    <rPh sb="0" eb="2">
      <t>シセツ</t>
    </rPh>
    <rPh sb="2" eb="3">
      <t>メイ</t>
    </rPh>
    <phoneticPr fontId="3"/>
  </si>
  <si>
    <t>※施設名は自動表示されます。</t>
    <rPh sb="1" eb="3">
      <t>シセツ</t>
    </rPh>
    <rPh sb="3" eb="4">
      <t>メイ</t>
    </rPh>
    <rPh sb="5" eb="7">
      <t>ジドウ</t>
    </rPh>
    <rPh sb="7" eb="9">
      <t>ヒョウジ</t>
    </rPh>
    <phoneticPr fontId="3"/>
  </si>
  <si>
    <t>条</t>
    <rPh sb="0" eb="1">
      <t>ジョウ</t>
    </rPh>
    <phoneticPr fontId="3"/>
  </si>
  <si>
    <t>該当なし</t>
    <rPh sb="0" eb="2">
      <t>ガイトウ</t>
    </rPh>
    <phoneticPr fontId="3"/>
  </si>
  <si>
    <t>前年度</t>
    <rPh sb="0" eb="3">
      <t>ゼンネンド</t>
    </rPh>
    <phoneticPr fontId="3"/>
  </si>
  <si>
    <t>氏名</t>
    <rPh sb="0" eb="2">
      <t>シメイ</t>
    </rPh>
    <phoneticPr fontId="3"/>
  </si>
  <si>
    <t>所在地</t>
  </si>
  <si>
    <t>電話</t>
    <rPh sb="0" eb="2">
      <t>デンワ</t>
    </rPh>
    <phoneticPr fontId="3"/>
  </si>
  <si>
    <t>施設長氏名</t>
  </si>
  <si>
    <t>計</t>
    <rPh sb="0" eb="1">
      <t>ケイ</t>
    </rPh>
    <phoneticPr fontId="3"/>
  </si>
  <si>
    <t>年齢</t>
    <rPh sb="0" eb="2">
      <t>ネンレイ</t>
    </rPh>
    <phoneticPr fontId="3"/>
  </si>
  <si>
    <t>学級名</t>
    <rPh sb="0" eb="2">
      <t>ガッキュウ</t>
    </rPh>
    <rPh sb="2" eb="3">
      <t>メイ</t>
    </rPh>
    <phoneticPr fontId="3"/>
  </si>
  <si>
    <t>年齢
構成</t>
    <rPh sb="0" eb="2">
      <t>ネンレイ</t>
    </rPh>
    <rPh sb="3" eb="5">
      <t>コウセイ</t>
    </rPh>
    <phoneticPr fontId="3"/>
  </si>
  <si>
    <t>専任保育教諭</t>
    <rPh sb="0" eb="2">
      <t>センニン</t>
    </rPh>
    <rPh sb="2" eb="4">
      <t>ホイク</t>
    </rPh>
    <phoneticPr fontId="3"/>
  </si>
  <si>
    <t>等の数</t>
    <rPh sb="0" eb="1">
      <t>トウ</t>
    </rPh>
    <rPh sb="2" eb="3">
      <t>カズ</t>
    </rPh>
    <phoneticPr fontId="3"/>
  </si>
  <si>
    <t>合計</t>
    <rPh sb="0" eb="2">
      <t>ゴウケイ</t>
    </rPh>
    <phoneticPr fontId="2"/>
  </si>
  <si>
    <t>内科医</t>
    <rPh sb="0" eb="2">
      <t>ナイカ</t>
    </rPh>
    <rPh sb="2" eb="3">
      <t>イ</t>
    </rPh>
    <phoneticPr fontId="3"/>
  </si>
  <si>
    <t>歯科医</t>
    <rPh sb="0" eb="2">
      <t>シカ</t>
    </rPh>
    <rPh sb="2" eb="3">
      <t>イ</t>
    </rPh>
    <phoneticPr fontId="3"/>
  </si>
  <si>
    <t>薬剤師</t>
    <rPh sb="0" eb="3">
      <t>ヤクザイシ</t>
    </rPh>
    <phoneticPr fontId="3"/>
  </si>
  <si>
    <t>常勤</t>
    <rPh sb="0" eb="2">
      <t>ジョウキン</t>
    </rPh>
    <phoneticPr fontId="3"/>
  </si>
  <si>
    <t>非常勤</t>
    <rPh sb="0" eb="3">
      <t>ヒジョウキン</t>
    </rPh>
    <phoneticPr fontId="3"/>
  </si>
  <si>
    <t>㎡</t>
    <phoneticPr fontId="3"/>
  </si>
  <si>
    <t>職員室</t>
    <rPh sb="0" eb="3">
      <t>ショクインシツ</t>
    </rPh>
    <phoneticPr fontId="2"/>
  </si>
  <si>
    <t>遊戯室</t>
    <rPh sb="0" eb="3">
      <t>ユウギシツ</t>
    </rPh>
    <phoneticPr fontId="3"/>
  </si>
  <si>
    <t>保健室</t>
    <rPh sb="0" eb="3">
      <t>ホケンシツ</t>
    </rPh>
    <phoneticPr fontId="3"/>
  </si>
  <si>
    <t>便所</t>
    <rPh sb="0" eb="2">
      <t>ベンジョ</t>
    </rPh>
    <phoneticPr fontId="3"/>
  </si>
  <si>
    <t>放送聴取設備</t>
    <rPh sb="0" eb="2">
      <t>ホウソウ</t>
    </rPh>
    <rPh sb="2" eb="4">
      <t>チョウシュ</t>
    </rPh>
    <rPh sb="4" eb="6">
      <t>セツビ</t>
    </rPh>
    <phoneticPr fontId="2"/>
  </si>
  <si>
    <t>映写設備</t>
    <rPh sb="0" eb="2">
      <t>エイシャ</t>
    </rPh>
    <rPh sb="2" eb="4">
      <t>セツビ</t>
    </rPh>
    <phoneticPr fontId="2"/>
  </si>
  <si>
    <t>水遊び場</t>
    <rPh sb="0" eb="1">
      <t>ミズ</t>
    </rPh>
    <rPh sb="1" eb="2">
      <t>アソ</t>
    </rPh>
    <rPh sb="3" eb="4">
      <t>バ</t>
    </rPh>
    <phoneticPr fontId="2"/>
  </si>
  <si>
    <t>園児清浄用設備</t>
    <rPh sb="0" eb="2">
      <t>エンジ</t>
    </rPh>
    <rPh sb="2" eb="4">
      <t>セイジョウ</t>
    </rPh>
    <rPh sb="4" eb="5">
      <t>ヨウ</t>
    </rPh>
    <rPh sb="5" eb="7">
      <t>セツビ</t>
    </rPh>
    <phoneticPr fontId="2"/>
  </si>
  <si>
    <t>図書室</t>
    <rPh sb="0" eb="3">
      <t>トショシツ</t>
    </rPh>
    <phoneticPr fontId="2"/>
  </si>
  <si>
    <t>会議室</t>
    <rPh sb="0" eb="3">
      <t>カイギシツ</t>
    </rPh>
    <phoneticPr fontId="2"/>
  </si>
  <si>
    <t>◆学校環境衛生検査の実施状況</t>
    <rPh sb="1" eb="3">
      <t>ガッコウ</t>
    </rPh>
    <rPh sb="3" eb="5">
      <t>カンキョウ</t>
    </rPh>
    <rPh sb="5" eb="7">
      <t>エイセイ</t>
    </rPh>
    <rPh sb="7" eb="9">
      <t>ケンサ</t>
    </rPh>
    <rPh sb="10" eb="12">
      <t>ジッシ</t>
    </rPh>
    <rPh sb="12" eb="14">
      <t>ジョウキョウ</t>
    </rPh>
    <phoneticPr fontId="3"/>
  </si>
  <si>
    <t>記録の有無</t>
    <rPh sb="0" eb="2">
      <t>キロク</t>
    </rPh>
    <rPh sb="3" eb="5">
      <t>ウム</t>
    </rPh>
    <phoneticPr fontId="3"/>
  </si>
  <si>
    <t>◆規程の整備状況</t>
    <rPh sb="1" eb="3">
      <t>キテイ</t>
    </rPh>
    <rPh sb="4" eb="6">
      <t>セイビ</t>
    </rPh>
    <rPh sb="6" eb="8">
      <t>ジョウキョウ</t>
    </rPh>
    <phoneticPr fontId="3"/>
  </si>
  <si>
    <t>最新の改定年月日</t>
    <rPh sb="0" eb="2">
      <t>サイシン</t>
    </rPh>
    <rPh sb="3" eb="5">
      <t>カイテイ</t>
    </rPh>
    <rPh sb="5" eb="8">
      <t>ネンガッピ</t>
    </rPh>
    <phoneticPr fontId="3"/>
  </si>
  <si>
    <t>就業規則等への記載</t>
    <rPh sb="0" eb="2">
      <t>シュウギョウ</t>
    </rPh>
    <rPh sb="2" eb="4">
      <t>キソク</t>
    </rPh>
    <rPh sb="4" eb="5">
      <t>トウ</t>
    </rPh>
    <rPh sb="7" eb="9">
      <t>キサイ</t>
    </rPh>
    <phoneticPr fontId="3"/>
  </si>
  <si>
    <t>誓約書の徴取</t>
    <rPh sb="0" eb="3">
      <t>セイヤクショ</t>
    </rPh>
    <rPh sb="4" eb="5">
      <t>チョウ</t>
    </rPh>
    <rPh sb="5" eb="6">
      <t>シュ</t>
    </rPh>
    <phoneticPr fontId="3"/>
  </si>
  <si>
    <t>雇用契約書等への記載</t>
    <rPh sb="0" eb="2">
      <t>コヨウ</t>
    </rPh>
    <rPh sb="2" eb="5">
      <t>ケイヤクショ</t>
    </rPh>
    <rPh sb="5" eb="6">
      <t>トウ</t>
    </rPh>
    <rPh sb="8" eb="10">
      <t>キサイ</t>
    </rPh>
    <phoneticPr fontId="3"/>
  </si>
  <si>
    <t>◆法定点検の実施状況</t>
    <rPh sb="1" eb="3">
      <t>ホウテイ</t>
    </rPh>
    <rPh sb="3" eb="5">
      <t>テンケン</t>
    </rPh>
    <rPh sb="6" eb="8">
      <t>ジッシ</t>
    </rPh>
    <rPh sb="8" eb="10">
      <t>ジョウキョウ</t>
    </rPh>
    <phoneticPr fontId="3"/>
  </si>
  <si>
    <t>法定点検実施日</t>
    <rPh sb="0" eb="2">
      <t>ホウテイ</t>
    </rPh>
    <rPh sb="2" eb="4">
      <t>テンケン</t>
    </rPh>
    <rPh sb="4" eb="6">
      <t>ジッシ</t>
    </rPh>
    <rPh sb="6" eb="7">
      <t>ビ</t>
    </rPh>
    <phoneticPr fontId="3"/>
  </si>
  <si>
    <t>避難</t>
    <rPh sb="0" eb="2">
      <t>ヒナン</t>
    </rPh>
    <phoneticPr fontId="3"/>
  </si>
  <si>
    <t>消火</t>
    <rPh sb="0" eb="2">
      <t>ショウカ</t>
    </rPh>
    <phoneticPr fontId="3"/>
  </si>
  <si>
    <t>監査事項</t>
    <rPh sb="0" eb="2">
      <t>カンサ</t>
    </rPh>
    <rPh sb="2" eb="4">
      <t>ジコウ</t>
    </rPh>
    <phoneticPr fontId="3"/>
  </si>
  <si>
    <t>利用者処遇</t>
    <rPh sb="0" eb="3">
      <t>リヨウシャ</t>
    </rPh>
    <rPh sb="3" eb="5">
      <t>ショグウ</t>
    </rPh>
    <phoneticPr fontId="3"/>
  </si>
  <si>
    <t>条番号</t>
    <rPh sb="0" eb="1">
      <t>ジョウ</t>
    </rPh>
    <rPh sb="1" eb="3">
      <t>バンゴウ</t>
    </rPh>
    <phoneticPr fontId="3"/>
  </si>
  <si>
    <t>〒</t>
    <phoneticPr fontId="3"/>
  </si>
  <si>
    <t>水色のセル</t>
    <rPh sb="0" eb="2">
      <t>ミズイロ</t>
    </rPh>
    <rPh sb="1" eb="2">
      <t>イロ</t>
    </rPh>
    <phoneticPr fontId="3"/>
  </si>
  <si>
    <t>計算式が入力されているため、自動表示されます。そのままご活用ください。</t>
    <rPh sb="14" eb="16">
      <t>ジドウ</t>
    </rPh>
    <rPh sb="16" eb="18">
      <t>ヒョウジ</t>
    </rPh>
    <phoneticPr fontId="3"/>
  </si>
  <si>
    <t>桃色のセル</t>
    <rPh sb="0" eb="1">
      <t>モモ</t>
    </rPh>
    <rPh sb="1" eb="2">
      <t>イロ</t>
    </rPh>
    <phoneticPr fontId="3"/>
  </si>
  <si>
    <t>記入者氏名</t>
    <phoneticPr fontId="3"/>
  </si>
  <si>
    <t>自主点検記入欄に、前年度実績又は指導監査実施通知書等で指示された日現在の状況を記入してください。</t>
    <phoneticPr fontId="3"/>
  </si>
  <si>
    <t>記入方法</t>
    <phoneticPr fontId="3"/>
  </si>
  <si>
    <t>相模原市指導監査基準幼保連携型認定こども園編</t>
    <rPh sb="0" eb="4">
      <t>サガミハラシ</t>
    </rPh>
    <rPh sb="4" eb="6">
      <t>シドウ</t>
    </rPh>
    <rPh sb="6" eb="8">
      <t>カンサ</t>
    </rPh>
    <rPh sb="8" eb="10">
      <t>キジュン</t>
    </rPh>
    <rPh sb="10" eb="11">
      <t>ヨウ</t>
    </rPh>
    <rPh sb="11" eb="12">
      <t>タモツ</t>
    </rPh>
    <rPh sb="12" eb="14">
      <t>レンケイ</t>
    </rPh>
    <rPh sb="14" eb="15">
      <t>ガタ</t>
    </rPh>
    <rPh sb="15" eb="17">
      <t>ニンテイ</t>
    </rPh>
    <rPh sb="20" eb="21">
      <t>エン</t>
    </rPh>
    <rPh sb="21" eb="22">
      <t>ヘン</t>
    </rPh>
    <phoneticPr fontId="3"/>
  </si>
  <si>
    <t>いない</t>
    <phoneticPr fontId="3"/>
  </si>
  <si>
    <t>適</t>
    <rPh sb="0" eb="1">
      <t>テキ</t>
    </rPh>
    <phoneticPr fontId="3"/>
  </si>
  <si>
    <t>該当</t>
    <rPh sb="0" eb="2">
      <t>ガイトウ</t>
    </rPh>
    <phoneticPr fontId="3"/>
  </si>
  <si>
    <t>ある</t>
    <phoneticPr fontId="3"/>
  </si>
  <si>
    <t>無</t>
    <rPh sb="0" eb="1">
      <t>ナ</t>
    </rPh>
    <phoneticPr fontId="3"/>
  </si>
  <si>
    <t>否</t>
    <rPh sb="0" eb="1">
      <t>ヒ</t>
    </rPh>
    <phoneticPr fontId="3"/>
  </si>
  <si>
    <t>非該当</t>
    <rPh sb="0" eb="1">
      <t>ヒ</t>
    </rPh>
    <rPh sb="1" eb="3">
      <t>ガイトウ</t>
    </rPh>
    <phoneticPr fontId="3"/>
  </si>
  <si>
    <t>業務委託</t>
    <rPh sb="0" eb="2">
      <t>ギョウム</t>
    </rPh>
    <rPh sb="2" eb="4">
      <t>イタク</t>
    </rPh>
    <phoneticPr fontId="3"/>
  </si>
  <si>
    <t>いる</t>
    <phoneticPr fontId="3"/>
  </si>
  <si>
    <t>ない</t>
    <phoneticPr fontId="3"/>
  </si>
  <si>
    <t>◎いずれかを選択→</t>
    <rPh sb="6" eb="8">
      <t>センタク</t>
    </rPh>
    <phoneticPr fontId="3"/>
  </si>
  <si>
    <t>任命又は採用なし</t>
    <rPh sb="0" eb="2">
      <t>ニンメイ</t>
    </rPh>
    <rPh sb="2" eb="3">
      <t>マタ</t>
    </rPh>
    <rPh sb="4" eb="6">
      <t>サイヨウ</t>
    </rPh>
    <phoneticPr fontId="3"/>
  </si>
  <si>
    <t>◆設備変更</t>
    <rPh sb="1" eb="3">
      <t>セツビ</t>
    </rPh>
    <rPh sb="3" eb="5">
      <t>ヘンコウ</t>
    </rPh>
    <phoneticPr fontId="3"/>
  </si>
  <si>
    <t>前回指導監査日以降の設備変更</t>
    <rPh sb="0" eb="2">
      <t>ゼンカイ</t>
    </rPh>
    <rPh sb="2" eb="4">
      <t>シドウ</t>
    </rPh>
    <rPh sb="4" eb="6">
      <t>カンサ</t>
    </rPh>
    <rPh sb="6" eb="7">
      <t>ビ</t>
    </rPh>
    <rPh sb="7" eb="9">
      <t>イコウ</t>
    </rPh>
    <rPh sb="10" eb="12">
      <t>セツビ</t>
    </rPh>
    <phoneticPr fontId="3"/>
  </si>
  <si>
    <t>　　年　　月　　日</t>
    <rPh sb="2" eb="3">
      <t>ネン</t>
    </rPh>
    <rPh sb="5" eb="6">
      <t>ガツ</t>
    </rPh>
    <rPh sb="8" eb="9">
      <t>ニチ</t>
    </rPh>
    <phoneticPr fontId="3"/>
  </si>
  <si>
    <t>項目</t>
    <rPh sb="0" eb="2">
      <t>コウモク</t>
    </rPh>
    <phoneticPr fontId="3"/>
  </si>
  <si>
    <t>今年度</t>
    <rPh sb="0" eb="2">
      <t>コンネン</t>
    </rPh>
    <rPh sb="2" eb="3">
      <t>ド</t>
    </rPh>
    <phoneticPr fontId="3"/>
  </si>
  <si>
    <t>消防計画</t>
    <rPh sb="0" eb="2">
      <t>ショウボウ</t>
    </rPh>
    <rPh sb="2" eb="4">
      <t>ケイカク</t>
    </rPh>
    <phoneticPr fontId="3"/>
  </si>
  <si>
    <t>◆指定された警戒区域等の該当</t>
    <rPh sb="1" eb="3">
      <t>シテイ</t>
    </rPh>
    <rPh sb="6" eb="8">
      <t>ケイカイ</t>
    </rPh>
    <rPh sb="8" eb="10">
      <t>クイキ</t>
    </rPh>
    <rPh sb="10" eb="11">
      <t>トウ</t>
    </rPh>
    <rPh sb="12" eb="14">
      <t>ガイトウ</t>
    </rPh>
    <phoneticPr fontId="3"/>
  </si>
  <si>
    <t>・該当有の場合、下記に内容を記入してください。</t>
    <rPh sb="1" eb="3">
      <t>ガイトウ</t>
    </rPh>
    <rPh sb="8" eb="10">
      <t>カキ</t>
    </rPh>
    <phoneticPr fontId="3"/>
  </si>
  <si>
    <t>土砂災害</t>
    <rPh sb="0" eb="2">
      <t>ドシャ</t>
    </rPh>
    <rPh sb="2" eb="4">
      <t>サイガイ</t>
    </rPh>
    <phoneticPr fontId="3"/>
  </si>
  <si>
    <t>洪水</t>
    <phoneticPr fontId="3"/>
  </si>
  <si>
    <t>火災</t>
    <rPh sb="0" eb="2">
      <t>カサイ</t>
    </rPh>
    <phoneticPr fontId="3"/>
  </si>
  <si>
    <t>水害・土砂災害</t>
    <rPh sb="0" eb="2">
      <t>スイガイ</t>
    </rPh>
    <rPh sb="3" eb="5">
      <t>ドシャ</t>
    </rPh>
    <rPh sb="5" eb="7">
      <t>サイガイ</t>
    </rPh>
    <phoneticPr fontId="3"/>
  </si>
  <si>
    <t>地震</t>
    <rPh sb="0" eb="2">
      <t>ジシン</t>
    </rPh>
    <phoneticPr fontId="3"/>
  </si>
  <si>
    <t>◆調理・調乳業務に従事する前の検査結果確認</t>
    <rPh sb="1" eb="3">
      <t>チョウリ</t>
    </rPh>
    <rPh sb="4" eb="5">
      <t>チョウ</t>
    </rPh>
    <rPh sb="5" eb="6">
      <t>ニュウ</t>
    </rPh>
    <rPh sb="6" eb="8">
      <t>ギョウム</t>
    </rPh>
    <rPh sb="9" eb="11">
      <t>ジュウジ</t>
    </rPh>
    <rPh sb="13" eb="14">
      <t>マエ</t>
    </rPh>
    <rPh sb="15" eb="17">
      <t>ケンサ</t>
    </rPh>
    <rPh sb="17" eb="19">
      <t>ケッカ</t>
    </rPh>
    <rPh sb="19" eb="21">
      <t>カクニン</t>
    </rPh>
    <phoneticPr fontId="3"/>
  </si>
  <si>
    <t>園児数</t>
    <rPh sb="0" eb="2">
      <t>エンジ</t>
    </rPh>
    <rPh sb="2" eb="3">
      <t>スウ</t>
    </rPh>
    <phoneticPr fontId="3"/>
  </si>
  <si>
    <t>◆防犯訓練の実施状況</t>
    <rPh sb="1" eb="3">
      <t>ボウハン</t>
    </rPh>
    <rPh sb="3" eb="5">
      <t>クンレン</t>
    </rPh>
    <rPh sb="6" eb="8">
      <t>ジッシ</t>
    </rPh>
    <rPh sb="8" eb="10">
      <t>ジョウキョウ</t>
    </rPh>
    <phoneticPr fontId="3"/>
  </si>
  <si>
    <t>人</t>
    <rPh sb="0" eb="1">
      <t>ヒト</t>
    </rPh>
    <phoneticPr fontId="3"/>
  </si>
  <si>
    <t>◆発育及び発達状態の把握の状況</t>
    <rPh sb="1" eb="3">
      <t>ハツイク</t>
    </rPh>
    <rPh sb="3" eb="4">
      <t>オヨ</t>
    </rPh>
    <rPh sb="5" eb="7">
      <t>ハッタツ</t>
    </rPh>
    <rPh sb="7" eb="9">
      <t>ジョウタイ</t>
    </rPh>
    <rPh sb="10" eb="12">
      <t>ハアク</t>
    </rPh>
    <rPh sb="13" eb="15">
      <t>ジョウキョウ</t>
    </rPh>
    <phoneticPr fontId="3"/>
  </si>
  <si>
    <t>実施済回数</t>
    <rPh sb="0" eb="2">
      <t>ジッシ</t>
    </rPh>
    <rPh sb="2" eb="3">
      <t>ズ</t>
    </rPh>
    <rPh sb="3" eb="5">
      <t>カイスウ</t>
    </rPh>
    <phoneticPr fontId="3"/>
  </si>
  <si>
    <t>◆除去食の提供に係る状況</t>
    <rPh sb="1" eb="3">
      <t>ジョキョ</t>
    </rPh>
    <rPh sb="3" eb="4">
      <t>ショク</t>
    </rPh>
    <rPh sb="5" eb="7">
      <t>テイキョウ</t>
    </rPh>
    <rPh sb="8" eb="9">
      <t>カカ</t>
    </rPh>
    <rPh sb="10" eb="12">
      <t>ジョウキョウ</t>
    </rPh>
    <phoneticPr fontId="3"/>
  </si>
  <si>
    <t>　健康増進法又は相模原市小規模特定給食施設等の栄養の改善に関する条例に基づく報告</t>
    <rPh sb="1" eb="3">
      <t>ケンコウ</t>
    </rPh>
    <rPh sb="3" eb="5">
      <t>ゾウシン</t>
    </rPh>
    <rPh sb="5" eb="6">
      <t>ホウ</t>
    </rPh>
    <rPh sb="6" eb="7">
      <t>マタ</t>
    </rPh>
    <rPh sb="8" eb="12">
      <t>サガミハラシ</t>
    </rPh>
    <rPh sb="12" eb="15">
      <t>ショウキボ</t>
    </rPh>
    <rPh sb="15" eb="17">
      <t>トクテイ</t>
    </rPh>
    <rPh sb="17" eb="19">
      <t>キュウショク</t>
    </rPh>
    <rPh sb="19" eb="22">
      <t>シセツナド</t>
    </rPh>
    <rPh sb="23" eb="25">
      <t>エイヨウ</t>
    </rPh>
    <rPh sb="26" eb="28">
      <t>カイゼン</t>
    </rPh>
    <rPh sb="29" eb="30">
      <t>カン</t>
    </rPh>
    <rPh sb="32" eb="34">
      <t>ジョウレイ</t>
    </rPh>
    <rPh sb="35" eb="36">
      <t>モト</t>
    </rPh>
    <rPh sb="38" eb="40">
      <t>ホウコク</t>
    </rPh>
    <phoneticPr fontId="3"/>
  </si>
  <si>
    <t>指導・助言・勧告</t>
    <rPh sb="0" eb="2">
      <t>シドウ</t>
    </rPh>
    <rPh sb="3" eb="5">
      <t>ジョゲン</t>
    </rPh>
    <rPh sb="6" eb="8">
      <t>カンコク</t>
    </rPh>
    <phoneticPr fontId="3"/>
  </si>
  <si>
    <t>・結果の公表方法</t>
    <rPh sb="1" eb="3">
      <t>ケッカ</t>
    </rPh>
    <rPh sb="4" eb="6">
      <t>コウヒョウ</t>
    </rPh>
    <rPh sb="6" eb="8">
      <t>ホウホウ</t>
    </rPh>
    <phoneticPr fontId="3"/>
  </si>
  <si>
    <t>園だより</t>
    <rPh sb="0" eb="1">
      <t>エン</t>
    </rPh>
    <phoneticPr fontId="3"/>
  </si>
  <si>
    <t>園内掲示板</t>
    <rPh sb="0" eb="2">
      <t>エンナイ</t>
    </rPh>
    <rPh sb="2" eb="5">
      <t>ケイジバン</t>
    </rPh>
    <phoneticPr fontId="3"/>
  </si>
  <si>
    <t>配布印刷物</t>
    <rPh sb="0" eb="2">
      <t>ハイフ</t>
    </rPh>
    <rPh sb="2" eb="4">
      <t>インサツ</t>
    </rPh>
    <rPh sb="4" eb="5">
      <t>ブツ</t>
    </rPh>
    <phoneticPr fontId="3"/>
  </si>
  <si>
    <t>個人面談・懇談会等</t>
    <rPh sb="0" eb="2">
      <t>コジン</t>
    </rPh>
    <rPh sb="2" eb="4">
      <t>メンダン</t>
    </rPh>
    <rPh sb="5" eb="8">
      <t>コンダンカイ</t>
    </rPh>
    <rPh sb="8" eb="9">
      <t>ナド</t>
    </rPh>
    <phoneticPr fontId="3"/>
  </si>
  <si>
    <t>＜記入上の注意＞</t>
    <phoneticPr fontId="3"/>
  </si>
  <si>
    <t>「※結果」の欄は、記入しないでください。</t>
    <phoneticPr fontId="3"/>
  </si>
  <si>
    <t>本園</t>
    <rPh sb="0" eb="2">
      <t>モトゾノ</t>
    </rPh>
    <phoneticPr fontId="3"/>
  </si>
  <si>
    <t>分園</t>
    <rPh sb="0" eb="1">
      <t>ブン</t>
    </rPh>
    <rPh sb="1" eb="2">
      <t>エン</t>
    </rPh>
    <phoneticPr fontId="3"/>
  </si>
  <si>
    <t>〇</t>
    <phoneticPr fontId="3"/>
  </si>
  <si>
    <t>本園</t>
    <rPh sb="0" eb="1">
      <t>ホン</t>
    </rPh>
    <rPh sb="1" eb="2">
      <t>エン</t>
    </rPh>
    <phoneticPr fontId="3"/>
  </si>
  <si>
    <t>その他（</t>
    <rPh sb="2" eb="3">
      <t>タ</t>
    </rPh>
    <phoneticPr fontId="2"/>
  </si>
  <si>
    <t>◆調理員の配置状況</t>
    <rPh sb="1" eb="4">
      <t>チョウリイン</t>
    </rPh>
    <rPh sb="5" eb="7">
      <t>ハイチ</t>
    </rPh>
    <rPh sb="7" eb="9">
      <t>ジョウキョウ</t>
    </rPh>
    <phoneticPr fontId="3"/>
  </si>
  <si>
    <t>〔本園〕</t>
    <rPh sb="1" eb="2">
      <t>ホン</t>
    </rPh>
    <rPh sb="2" eb="3">
      <t>エン</t>
    </rPh>
    <phoneticPr fontId="3"/>
  </si>
  <si>
    <t>合計</t>
    <rPh sb="0" eb="2">
      <t>ゴウケイ</t>
    </rPh>
    <phoneticPr fontId="3"/>
  </si>
  <si>
    <t>単位：人</t>
    <rPh sb="0" eb="2">
      <t>タンイ</t>
    </rPh>
    <rPh sb="3" eb="4">
      <t>ヒト</t>
    </rPh>
    <phoneticPr fontId="3"/>
  </si>
  <si>
    <t>〔分園〕</t>
    <rPh sb="1" eb="2">
      <t>ブン</t>
    </rPh>
    <rPh sb="2" eb="3">
      <t>エン</t>
    </rPh>
    <phoneticPr fontId="3"/>
  </si>
  <si>
    <t>採用なし</t>
    <rPh sb="0" eb="2">
      <t>サイヨウ</t>
    </rPh>
    <phoneticPr fontId="3"/>
  </si>
  <si>
    <t>分園</t>
    <rPh sb="0" eb="2">
      <t>ブンエン</t>
    </rPh>
    <phoneticPr fontId="3"/>
  </si>
  <si>
    <t>転落防止措置</t>
    <phoneticPr fontId="3"/>
  </si>
  <si>
    <t>単位：㎡</t>
    <rPh sb="0" eb="2">
      <t>タンイ</t>
    </rPh>
    <phoneticPr fontId="3"/>
  </si>
  <si>
    <t>面積</t>
    <rPh sb="0" eb="2">
      <t>メンセキ</t>
    </rPh>
    <phoneticPr fontId="3"/>
  </si>
  <si>
    <t>区別した設置</t>
    <rPh sb="0" eb="2">
      <t>クベツ</t>
    </rPh>
    <rPh sb="4" eb="6">
      <t>セッチ</t>
    </rPh>
    <phoneticPr fontId="3"/>
  </si>
  <si>
    <t>◆その他設備</t>
    <rPh sb="3" eb="4">
      <t>タ</t>
    </rPh>
    <rPh sb="4" eb="6">
      <t>セツビ</t>
    </rPh>
    <phoneticPr fontId="3"/>
  </si>
  <si>
    <t>加熱、保存等の調理機能</t>
    <rPh sb="0" eb="2">
      <t>カネツ</t>
    </rPh>
    <rPh sb="3" eb="5">
      <t>ホゾン</t>
    </rPh>
    <rPh sb="5" eb="6">
      <t>トウ</t>
    </rPh>
    <rPh sb="7" eb="9">
      <t>チョウリ</t>
    </rPh>
    <rPh sb="9" eb="11">
      <t>キノウ</t>
    </rPh>
    <phoneticPr fontId="3"/>
  </si>
  <si>
    <t>1学級　180㎡以上</t>
    <rPh sb="1" eb="3">
      <t>ガッキュウ</t>
    </rPh>
    <phoneticPr fontId="3"/>
  </si>
  <si>
    <t>◆職員の配置状況</t>
    <rPh sb="1" eb="3">
      <t>ショクイン</t>
    </rPh>
    <rPh sb="3" eb="4">
      <t>イクジ</t>
    </rPh>
    <rPh sb="4" eb="6">
      <t>ハイチ</t>
    </rPh>
    <rPh sb="6" eb="8">
      <t>ジョウキョウ</t>
    </rPh>
    <phoneticPr fontId="3"/>
  </si>
  <si>
    <t>※</t>
    <phoneticPr fontId="3"/>
  </si>
  <si>
    <t>分園に園庭を設置しない場合、本園には、本園及び分園の学級数・園児数に対応した面積が必要</t>
    <rPh sb="6" eb="8">
      <t>セッチ</t>
    </rPh>
    <phoneticPr fontId="3"/>
  </si>
  <si>
    <t>A</t>
    <phoneticPr fontId="3"/>
  </si>
  <si>
    <t>B</t>
    <phoneticPr fontId="3"/>
  </si>
  <si>
    <t>C</t>
    <phoneticPr fontId="3"/>
  </si>
  <si>
    <t>D</t>
    <phoneticPr fontId="3"/>
  </si>
  <si>
    <t>≧A又はB</t>
    <phoneticPr fontId="3"/>
  </si>
  <si>
    <t>≧C又はD</t>
    <phoneticPr fontId="3"/>
  </si>
  <si>
    <t>E</t>
    <phoneticPr fontId="3"/>
  </si>
  <si>
    <t>F</t>
    <phoneticPr fontId="3"/>
  </si>
  <si>
    <t>G</t>
    <phoneticPr fontId="3"/>
  </si>
  <si>
    <t>H</t>
    <phoneticPr fontId="3"/>
  </si>
  <si>
    <t>I</t>
    <phoneticPr fontId="3"/>
  </si>
  <si>
    <t>J</t>
    <phoneticPr fontId="3"/>
  </si>
  <si>
    <t>≧H、I又はJ</t>
    <phoneticPr fontId="3"/>
  </si>
  <si>
    <t>副園長又は教頭</t>
    <rPh sb="0" eb="3">
      <t>フクエンチョウ</t>
    </rPh>
    <rPh sb="3" eb="4">
      <t>マタ</t>
    </rPh>
    <rPh sb="5" eb="7">
      <t>キョウトウ</t>
    </rPh>
    <phoneticPr fontId="3"/>
  </si>
  <si>
    <t>主幹養護教諭、養護教諭又は養護助教諭</t>
    <rPh sb="0" eb="2">
      <t>シュカン</t>
    </rPh>
    <rPh sb="2" eb="4">
      <t>ヨウゴ</t>
    </rPh>
    <rPh sb="4" eb="6">
      <t>キョウユ</t>
    </rPh>
    <rPh sb="7" eb="9">
      <t>ヨウゴ</t>
    </rPh>
    <rPh sb="9" eb="11">
      <t>キョウユ</t>
    </rPh>
    <rPh sb="11" eb="12">
      <t>マタ</t>
    </rPh>
    <rPh sb="13" eb="15">
      <t>ヨウゴ</t>
    </rPh>
    <rPh sb="15" eb="16">
      <t>ジョ</t>
    </rPh>
    <rPh sb="16" eb="18">
      <t>キョウユ</t>
    </rPh>
    <phoneticPr fontId="3"/>
  </si>
  <si>
    <t>事務職員</t>
    <rPh sb="0" eb="2">
      <t>ジム</t>
    </rPh>
    <rPh sb="2" eb="4">
      <t>ショクイン</t>
    </rPh>
    <phoneticPr fontId="3"/>
  </si>
  <si>
    <t>単位：人</t>
    <rPh sb="0" eb="2">
      <t>タンイ</t>
    </rPh>
    <rPh sb="3" eb="4">
      <t>ニン</t>
    </rPh>
    <phoneticPr fontId="3"/>
  </si>
  <si>
    <t>必要な資格を有していない者</t>
    <rPh sb="0" eb="2">
      <t>ヒツヨウ</t>
    </rPh>
    <rPh sb="3" eb="5">
      <t>シカク</t>
    </rPh>
    <rPh sb="6" eb="7">
      <t>ユウ</t>
    </rPh>
    <rPh sb="12" eb="13">
      <t>モノ</t>
    </rPh>
    <phoneticPr fontId="3"/>
  </si>
  <si>
    <t>把握方法</t>
    <rPh sb="0" eb="2">
      <t>ハアク</t>
    </rPh>
    <rPh sb="2" eb="4">
      <t>ホウホウ</t>
    </rPh>
    <phoneticPr fontId="3"/>
  </si>
  <si>
    <t>規程の名称</t>
    <rPh sb="0" eb="2">
      <t>キテイ</t>
    </rPh>
    <rPh sb="3" eb="5">
      <t>メイショウ</t>
    </rPh>
    <phoneticPr fontId="3"/>
  </si>
  <si>
    <t>園外で調理し、搬入</t>
    <rPh sb="3" eb="5">
      <t>チョウリ</t>
    </rPh>
    <phoneticPr fontId="3"/>
  </si>
  <si>
    <t>本園で調理し、搬入</t>
    <rPh sb="3" eb="5">
      <t>チョウリ</t>
    </rPh>
    <phoneticPr fontId="3"/>
  </si>
  <si>
    <t>園内で調理</t>
    <rPh sb="1" eb="2">
      <t>ナイ</t>
    </rPh>
    <rPh sb="3" eb="5">
      <t>チョウリ</t>
    </rPh>
    <phoneticPr fontId="3"/>
  </si>
  <si>
    <t>※幼稚園からの移行特例適用の場合</t>
    <rPh sb="1" eb="4">
      <t>ヨウチエン</t>
    </rPh>
    <rPh sb="7" eb="9">
      <t>イコウ</t>
    </rPh>
    <rPh sb="9" eb="11">
      <t>トクレイ</t>
    </rPh>
    <rPh sb="11" eb="13">
      <t>テキヨウ</t>
    </rPh>
    <rPh sb="14" eb="16">
      <t>バアイ</t>
    </rPh>
    <phoneticPr fontId="3"/>
  </si>
  <si>
    <t>◆保育を必要とする園児に対する給食の提供方法</t>
    <rPh sb="15" eb="17">
      <t>キュウショク</t>
    </rPh>
    <rPh sb="18" eb="20">
      <t>テイキョウ</t>
    </rPh>
    <rPh sb="20" eb="22">
      <t>ホウホウ</t>
    </rPh>
    <phoneticPr fontId="3"/>
  </si>
  <si>
    <t>回</t>
    <rPh sb="0" eb="1">
      <t>カイ</t>
    </rPh>
    <phoneticPr fontId="3"/>
  </si>
  <si>
    <t>幼稚園教諭の普通免許状＋保育士の登録</t>
    <rPh sb="0" eb="3">
      <t>ヨウチエン</t>
    </rPh>
    <rPh sb="3" eb="5">
      <t>キョウユ</t>
    </rPh>
    <rPh sb="6" eb="8">
      <t>フツウ</t>
    </rPh>
    <rPh sb="8" eb="10">
      <t>メンキョ</t>
    </rPh>
    <rPh sb="12" eb="15">
      <t>ホイクシ</t>
    </rPh>
    <rPh sb="16" eb="18">
      <t>トウロク</t>
    </rPh>
    <phoneticPr fontId="3"/>
  </si>
  <si>
    <t>Ｅ－mail</t>
    <phoneticPr fontId="3"/>
  </si>
  <si>
    <t>法人名</t>
    <rPh sb="0" eb="2">
      <t>ホウジン</t>
    </rPh>
    <rPh sb="2" eb="3">
      <t>メイ</t>
    </rPh>
    <phoneticPr fontId="3"/>
  </si>
  <si>
    <t>セルを選択すると右側に「▼」が表示されます。▼をクリックし、選択肢の中から該当するものを選んでください。
(手書きで記入する場合は、いずれかに○を付けてください。)</t>
    <rPh sb="3" eb="5">
      <t>センタク</t>
    </rPh>
    <rPh sb="8" eb="10">
      <t>ミギガワ</t>
    </rPh>
    <rPh sb="30" eb="33">
      <t>センタクシ</t>
    </rPh>
    <rPh sb="34" eb="35">
      <t>ナカ</t>
    </rPh>
    <rPh sb="37" eb="39">
      <t>ガイトウ</t>
    </rPh>
    <rPh sb="44" eb="45">
      <t>エラ</t>
    </rPh>
    <rPh sb="73" eb="74">
      <t>ツ</t>
    </rPh>
    <phoneticPr fontId="3"/>
  </si>
  <si>
    <t>いる・いない</t>
  </si>
  <si>
    <t>いる・いない</t>
    <phoneticPr fontId="3"/>
  </si>
  <si>
    <t>いない・いる</t>
    <phoneticPr fontId="3"/>
  </si>
  <si>
    <t>いる・いない・任命又は採用なし</t>
    <rPh sb="7" eb="9">
      <t>ニンメイ</t>
    </rPh>
    <rPh sb="9" eb="10">
      <t>マタ</t>
    </rPh>
    <rPh sb="11" eb="13">
      <t>サイヨウ</t>
    </rPh>
    <phoneticPr fontId="3"/>
  </si>
  <si>
    <t>いる・いない・業務委託</t>
    <rPh sb="7" eb="9">
      <t>ギョウム</t>
    </rPh>
    <rPh sb="9" eb="11">
      <t>イタク</t>
    </rPh>
    <phoneticPr fontId="3"/>
  </si>
  <si>
    <t>ない・ある</t>
    <phoneticPr fontId="3"/>
  </si>
  <si>
    <t>有・無</t>
    <rPh sb="0" eb="1">
      <t>アリ</t>
    </rPh>
    <rPh sb="2" eb="3">
      <t>ナ</t>
    </rPh>
    <phoneticPr fontId="3"/>
  </si>
  <si>
    <t>適・否</t>
    <rPh sb="0" eb="1">
      <t>テキ</t>
    </rPh>
    <rPh sb="2" eb="3">
      <t>ヒ</t>
    </rPh>
    <phoneticPr fontId="3"/>
  </si>
  <si>
    <t>該当・非該当</t>
    <rPh sb="0" eb="2">
      <t>ガイトウ</t>
    </rPh>
    <rPh sb="3" eb="6">
      <t>ヒガイトウ</t>
    </rPh>
    <phoneticPr fontId="3"/>
  </si>
  <si>
    <t>常勤・非常勤</t>
    <rPh sb="0" eb="2">
      <t>ジョウキン</t>
    </rPh>
    <rPh sb="3" eb="6">
      <t>ヒジョウキン</t>
    </rPh>
    <phoneticPr fontId="3"/>
  </si>
  <si>
    <t>いる・いない・採用なし</t>
    <rPh sb="7" eb="9">
      <t>サイヨウ</t>
    </rPh>
    <phoneticPr fontId="3"/>
  </si>
  <si>
    <t>いる・いない・該当なし</t>
    <rPh sb="7" eb="9">
      <t>ガイトウ</t>
    </rPh>
    <phoneticPr fontId="3"/>
  </si>
  <si>
    <t>その他(</t>
  </si>
  <si>
    <t>その他(</t>
    <rPh sb="2" eb="3">
      <t>タ</t>
    </rPh>
    <phoneticPr fontId="3"/>
  </si>
  <si>
    <t>指導監査課使用欄(※施設の方は、この枠内を変更しないでください。)</t>
    <rPh sb="0" eb="2">
      <t>シドウ</t>
    </rPh>
    <rPh sb="2" eb="4">
      <t>カンサ</t>
    </rPh>
    <rPh sb="4" eb="5">
      <t>カ</t>
    </rPh>
    <rPh sb="5" eb="7">
      <t>シヨウ</t>
    </rPh>
    <rPh sb="7" eb="8">
      <t>ラン</t>
    </rPh>
    <rPh sb="10" eb="12">
      <t>シセツ</t>
    </rPh>
    <rPh sb="13" eb="14">
      <t>カタ</t>
    </rPh>
    <rPh sb="18" eb="20">
      <t>ワクナイ</t>
    </rPh>
    <rPh sb="21" eb="23">
      <t>ヘンコウ</t>
    </rPh>
    <phoneticPr fontId="3"/>
  </si>
  <si>
    <t>◆その他配置している職員(該当に〇)</t>
    <rPh sb="3" eb="4">
      <t>タ</t>
    </rPh>
    <rPh sb="4" eb="6">
      <t>ハイチ</t>
    </rPh>
    <rPh sb="10" eb="12">
      <t>ショクイン</t>
    </rPh>
    <rPh sb="13" eb="15">
      <t>ガイトウ</t>
    </rPh>
    <phoneticPr fontId="3"/>
  </si>
  <si>
    <t>(注)調理業務の全部を委託している場合は、記入不要です。</t>
    <rPh sb="1" eb="2">
      <t>チュウ</t>
    </rPh>
    <rPh sb="3" eb="5">
      <t>チョウリ</t>
    </rPh>
    <rPh sb="5" eb="7">
      <t>ギョウム</t>
    </rPh>
    <rPh sb="8" eb="10">
      <t>ゼンブ</t>
    </rPh>
    <rPh sb="11" eb="13">
      <t>イタク</t>
    </rPh>
    <rPh sb="17" eb="19">
      <t>バアイ</t>
    </rPh>
    <rPh sb="21" eb="23">
      <t>キニュウ</t>
    </rPh>
    <rPh sb="23" eb="25">
      <t>フヨウ</t>
    </rPh>
    <phoneticPr fontId="3"/>
  </si>
  <si>
    <t>特例適用(上記いずれかの資格を有している者)</t>
    <rPh sb="0" eb="2">
      <t>トクレイ</t>
    </rPh>
    <rPh sb="2" eb="4">
      <t>テキヨウ</t>
    </rPh>
    <rPh sb="5" eb="7">
      <t>ジョウキ</t>
    </rPh>
    <rPh sb="12" eb="14">
      <t>シカク</t>
    </rPh>
    <rPh sb="15" eb="16">
      <t>ユウ</t>
    </rPh>
    <rPh sb="20" eb="21">
      <t>モノ</t>
    </rPh>
    <phoneticPr fontId="3"/>
  </si>
  <si>
    <t>2学級以上　320㎡＋100㎡×(学級数－2)</t>
  </si>
  <si>
    <t>※特例(イ)適用の場合</t>
    <rPh sb="1" eb="3">
      <t>トクレイ</t>
    </rPh>
    <rPh sb="6" eb="8">
      <t>テキヨウ</t>
    </rPh>
    <rPh sb="9" eb="11">
      <t>バアイ</t>
    </rPh>
    <phoneticPr fontId="3"/>
  </si>
  <si>
    <t>2学級以下　330㎡＋30㎡×(学級数－1)</t>
  </si>
  <si>
    <t>3学級以上　400㎡＋80㎡×(学級数－3)</t>
  </si>
  <si>
    <t>・特例(ア)又は(イ)適用の場合</t>
    <rPh sb="1" eb="3">
      <t>トクレイ</t>
    </rPh>
    <rPh sb="6" eb="7">
      <t>マタ</t>
    </rPh>
    <rPh sb="11" eb="13">
      <t>テキヨウ</t>
    </rPh>
    <rPh sb="14" eb="16">
      <t>バアイ</t>
    </rPh>
    <phoneticPr fontId="3"/>
  </si>
  <si>
    <t>変更届出年月日(有の場合)</t>
    <rPh sb="0" eb="2">
      <t>ヘンコウ</t>
    </rPh>
    <rPh sb="2" eb="3">
      <t>トドケ</t>
    </rPh>
    <rPh sb="3" eb="4">
      <t>デ</t>
    </rPh>
    <rPh sb="4" eb="7">
      <t>ネンガッピ</t>
    </rPh>
    <rPh sb="8" eb="9">
      <t>ア</t>
    </rPh>
    <rPh sb="10" eb="12">
      <t>バアイ</t>
    </rPh>
    <phoneticPr fontId="3"/>
  </si>
  <si>
    <t>)</t>
  </si>
  <si>
    <t>ハザードマップ
該当内容
(該当に〇)</t>
    <rPh sb="8" eb="10">
      <t>ガイトウ</t>
    </rPh>
    <rPh sb="10" eb="12">
      <t>ナイヨウ</t>
    </rPh>
    <phoneticPr fontId="3"/>
  </si>
  <si>
    <t>浸水(内水)</t>
  </si>
  <si>
    <t>※「☆」欄には、専任保育教諭のうち、助保育教諭及び講師の員数を記入。</t>
    <rPh sb="8" eb="10">
      <t>センニン</t>
    </rPh>
    <rPh sb="10" eb="12">
      <t>ホイク</t>
    </rPh>
    <rPh sb="12" eb="14">
      <t>キョウユ</t>
    </rPh>
    <rPh sb="18" eb="19">
      <t>ジョ</t>
    </rPh>
    <rPh sb="19" eb="21">
      <t>ホイク</t>
    </rPh>
    <rPh sb="21" eb="23">
      <t>キョウユ</t>
    </rPh>
    <rPh sb="23" eb="24">
      <t>オヨ</t>
    </rPh>
    <rPh sb="25" eb="27">
      <t>コウシ</t>
    </rPh>
    <rPh sb="28" eb="30">
      <t>インズウ</t>
    </rPh>
    <rPh sb="31" eb="33">
      <t>キニュウ</t>
    </rPh>
    <phoneticPr fontId="3"/>
  </si>
  <si>
    <t>◆分園を設置している。</t>
    <rPh sb="1" eb="3">
      <t>ブンエン</t>
    </rPh>
    <rPh sb="4" eb="6">
      <t>セッチ</t>
    </rPh>
    <phoneticPr fontId="2"/>
  </si>
  <si>
    <t>◆嘱託医等の配置状況</t>
    <rPh sb="1" eb="3">
      <t>ショクタク</t>
    </rPh>
    <rPh sb="3" eb="4">
      <t>イ</t>
    </rPh>
    <rPh sb="4" eb="5">
      <t>トウ</t>
    </rPh>
    <rPh sb="6" eb="8">
      <t>ハイチ</t>
    </rPh>
    <rPh sb="8" eb="10">
      <t>ジョウキョウ</t>
    </rPh>
    <phoneticPr fontId="3"/>
  </si>
  <si>
    <t>※上記資格を満たさない場合
　左記ただし書きの該当</t>
    <rPh sb="1" eb="3">
      <t>ジョウキ</t>
    </rPh>
    <rPh sb="3" eb="5">
      <t>シカク</t>
    </rPh>
    <rPh sb="6" eb="7">
      <t>ミ</t>
    </rPh>
    <rPh sb="11" eb="13">
      <t>バアイ</t>
    </rPh>
    <rPh sb="15" eb="17">
      <t>サキ</t>
    </rPh>
    <rPh sb="20" eb="21">
      <t>ガ</t>
    </rPh>
    <phoneticPr fontId="3"/>
  </si>
  <si>
    <t>◆園舎の面積</t>
    <phoneticPr fontId="3"/>
  </si>
  <si>
    <t>◆園庭の面積</t>
    <rPh sb="2" eb="3">
      <t>ニワ</t>
    </rPh>
    <phoneticPr fontId="3"/>
  </si>
  <si>
    <t>≧E、F又はG</t>
    <phoneticPr fontId="3"/>
  </si>
  <si>
    <t>◆乳児室、ほふく室、保育室又は遊戯室の面積の状況</t>
    <rPh sb="1" eb="3">
      <t>ニュウジ</t>
    </rPh>
    <rPh sb="3" eb="4">
      <t>シツ</t>
    </rPh>
    <rPh sb="8" eb="9">
      <t>シツ</t>
    </rPh>
    <rPh sb="10" eb="13">
      <t>ホイクシツ</t>
    </rPh>
    <rPh sb="13" eb="14">
      <t>マタ</t>
    </rPh>
    <rPh sb="15" eb="18">
      <t>ユウギシツ</t>
    </rPh>
    <rPh sb="19" eb="21">
      <t>メンセキ</t>
    </rPh>
    <rPh sb="22" eb="24">
      <t>ジョウキョウ</t>
    </rPh>
    <phoneticPr fontId="3"/>
  </si>
  <si>
    <t>◆給食施設栄養管理報告書(児童福祉施設用)</t>
    <rPh sb="1" eb="3">
      <t>キュウショク</t>
    </rPh>
    <rPh sb="3" eb="5">
      <t>シセツ</t>
    </rPh>
    <rPh sb="5" eb="7">
      <t>エイヨウ</t>
    </rPh>
    <rPh sb="7" eb="9">
      <t>カンリ</t>
    </rPh>
    <rPh sb="9" eb="12">
      <t>ホウコクショ</t>
    </rPh>
    <rPh sb="13" eb="15">
      <t>ジドウ</t>
    </rPh>
    <rPh sb="15" eb="17">
      <t>フクシ</t>
    </rPh>
    <rPh sb="17" eb="20">
      <t>シセツヨウ</t>
    </rPh>
    <phoneticPr fontId="3"/>
  </si>
  <si>
    <t>報告年月日(直近)</t>
    <rPh sb="0" eb="2">
      <t>ホウコク</t>
    </rPh>
    <rPh sb="2" eb="5">
      <t>ネンガッピ</t>
    </rPh>
    <rPh sb="6" eb="8">
      <t>チョッキン</t>
    </rPh>
    <phoneticPr fontId="3"/>
  </si>
  <si>
    <t>名</t>
    <rPh sb="0" eb="1">
      <t>メイ</t>
    </rPh>
    <phoneticPr fontId="3"/>
  </si>
  <si>
    <t>前年度未受診数</t>
    <rPh sb="0" eb="3">
      <t>ゼンネンド</t>
    </rPh>
    <rPh sb="3" eb="4">
      <t>ミ</t>
    </rPh>
    <rPh sb="4" eb="6">
      <t>ジュシン</t>
    </rPh>
    <rPh sb="6" eb="7">
      <t>スウ</t>
    </rPh>
    <phoneticPr fontId="3"/>
  </si>
  <si>
    <t>前年度対象人数</t>
    <rPh sb="0" eb="3">
      <t>ゼンネンド</t>
    </rPh>
    <rPh sb="3" eb="5">
      <t>タイショウ</t>
    </rPh>
    <rPh sb="5" eb="7">
      <t>ニンズウ</t>
    </rPh>
    <phoneticPr fontId="3"/>
  </si>
  <si>
    <t>◆早期発見のための取組みをご記入ください。</t>
    <rPh sb="1" eb="3">
      <t>ソウキ</t>
    </rPh>
    <rPh sb="3" eb="5">
      <t>ハッケン</t>
    </rPh>
    <rPh sb="9" eb="11">
      <t>トリクミ</t>
    </rPh>
    <rPh sb="14" eb="16">
      <t>キニュウ</t>
    </rPh>
    <phoneticPr fontId="3"/>
  </si>
  <si>
    <t>◆該当児の在籍数</t>
    <rPh sb="1" eb="3">
      <t>ガイトウ</t>
    </rPh>
    <rPh sb="3" eb="4">
      <t>ジ</t>
    </rPh>
    <rPh sb="5" eb="7">
      <t>ザイセキ</t>
    </rPh>
    <rPh sb="7" eb="8">
      <t>スウ</t>
    </rPh>
    <phoneticPr fontId="3"/>
  </si>
  <si>
    <t>◆感染症等の発生の予防対策をご記入ください。</t>
    <rPh sb="1" eb="4">
      <t>カンセンショウ</t>
    </rPh>
    <rPh sb="4" eb="5">
      <t>トウ</t>
    </rPh>
    <rPh sb="6" eb="8">
      <t>ハッセイ</t>
    </rPh>
    <rPh sb="9" eb="11">
      <t>ヨボウ</t>
    </rPh>
    <rPh sb="11" eb="13">
      <t>タイサク</t>
    </rPh>
    <rPh sb="15" eb="17">
      <t>キニュウ</t>
    </rPh>
    <phoneticPr fontId="3"/>
  </si>
  <si>
    <t>◆前年度感染症等の発生状況及び保護者への情報提供の状況</t>
    <rPh sb="1" eb="4">
      <t>ゼンネンド</t>
    </rPh>
    <rPh sb="4" eb="7">
      <t>カンセンショウ</t>
    </rPh>
    <rPh sb="7" eb="8">
      <t>トウ</t>
    </rPh>
    <rPh sb="9" eb="11">
      <t>ハッセイ</t>
    </rPh>
    <rPh sb="11" eb="13">
      <t>ジョウキョウ</t>
    </rPh>
    <rPh sb="13" eb="14">
      <t>オヨ</t>
    </rPh>
    <rPh sb="15" eb="18">
      <t>ホゴシャ</t>
    </rPh>
    <rPh sb="20" eb="22">
      <t>ジョウホウ</t>
    </rPh>
    <rPh sb="22" eb="24">
      <t>テイキョウ</t>
    </rPh>
    <rPh sb="25" eb="27">
      <t>ジョウキョウ</t>
    </rPh>
    <phoneticPr fontId="3"/>
  </si>
  <si>
    <t>有・無</t>
  </si>
  <si>
    <t>（新規採用時や異動時、育休明け等）</t>
    <rPh sb="1" eb="3">
      <t>シンキ</t>
    </rPh>
    <rPh sb="3" eb="5">
      <t>サイヨウ</t>
    </rPh>
    <rPh sb="5" eb="6">
      <t>ジ</t>
    </rPh>
    <rPh sb="7" eb="9">
      <t>イドウ</t>
    </rPh>
    <rPh sb="9" eb="10">
      <t>ジ</t>
    </rPh>
    <rPh sb="11" eb="12">
      <t>ソダテル</t>
    </rPh>
    <rPh sb="13" eb="14">
      <t>ア</t>
    </rPh>
    <rPh sb="15" eb="16">
      <t>トウ</t>
    </rPh>
    <phoneticPr fontId="3"/>
  </si>
  <si>
    <t>◆検便で陽性反応があった場合の対応方法をご記入ください。</t>
    <rPh sb="1" eb="3">
      <t>ケンベン</t>
    </rPh>
    <rPh sb="4" eb="6">
      <t>ヨウセイ</t>
    </rPh>
    <rPh sb="6" eb="8">
      <t>ハンノウ</t>
    </rPh>
    <rPh sb="12" eb="14">
      <t>バアイ</t>
    </rPh>
    <rPh sb="15" eb="17">
      <t>タイオウ</t>
    </rPh>
    <rPh sb="17" eb="19">
      <t>ホウホウ</t>
    </rPh>
    <rPh sb="21" eb="23">
      <t>キニュウ</t>
    </rPh>
    <phoneticPr fontId="3"/>
  </si>
  <si>
    <t>◆検査漏れがあった場合の対応方法をご記入ください。</t>
    <rPh sb="1" eb="3">
      <t>ケンサ</t>
    </rPh>
    <rPh sb="3" eb="4">
      <t>モ</t>
    </rPh>
    <rPh sb="9" eb="11">
      <t>バアイ</t>
    </rPh>
    <rPh sb="12" eb="14">
      <t>タイオウ</t>
    </rPh>
    <rPh sb="14" eb="16">
      <t>ホウホウ</t>
    </rPh>
    <rPh sb="18" eb="20">
      <t>キニュウ</t>
    </rPh>
    <phoneticPr fontId="3"/>
  </si>
  <si>
    <t>前年度途中入園児数</t>
    <rPh sb="0" eb="3">
      <t>ゼンネンド</t>
    </rPh>
    <rPh sb="3" eb="5">
      <t>トチュウ</t>
    </rPh>
    <rPh sb="5" eb="7">
      <t>ニュウエン</t>
    </rPh>
    <rPh sb="7" eb="8">
      <t>ジ</t>
    </rPh>
    <rPh sb="8" eb="9">
      <t>スウ</t>
    </rPh>
    <phoneticPr fontId="3"/>
  </si>
  <si>
    <t>実施状況</t>
    <rPh sb="0" eb="2">
      <t>ジッシ</t>
    </rPh>
    <rPh sb="2" eb="4">
      <t>ジョウキョウ</t>
    </rPh>
    <phoneticPr fontId="3"/>
  </si>
  <si>
    <t>検食の実施</t>
    <rPh sb="0" eb="2">
      <t>ケンショク</t>
    </rPh>
    <rPh sb="3" eb="5">
      <t>ジッシ</t>
    </rPh>
    <phoneticPr fontId="3"/>
  </si>
  <si>
    <t>調理業務の衛生的取扱い等契約の履行状況の確認</t>
    <rPh sb="0" eb="2">
      <t>チョウリ</t>
    </rPh>
    <rPh sb="2" eb="4">
      <t>ギョウム</t>
    </rPh>
    <rPh sb="5" eb="8">
      <t>エイセイテキ</t>
    </rPh>
    <rPh sb="8" eb="10">
      <t>トリアツカ</t>
    </rPh>
    <rPh sb="11" eb="12">
      <t>トウ</t>
    </rPh>
    <rPh sb="12" eb="14">
      <t>ケイヤク</t>
    </rPh>
    <rPh sb="15" eb="17">
      <t>リコウ</t>
    </rPh>
    <rPh sb="17" eb="19">
      <t>ジョウキョウ</t>
    </rPh>
    <rPh sb="20" eb="22">
      <t>カクニン</t>
    </rPh>
    <phoneticPr fontId="3"/>
  </si>
  <si>
    <t>児童の嗜好調査及び喫食状況の把握</t>
    <rPh sb="0" eb="2">
      <t>ジドウ</t>
    </rPh>
    <rPh sb="3" eb="5">
      <t>シコウ</t>
    </rPh>
    <rPh sb="5" eb="7">
      <t>チョウサ</t>
    </rPh>
    <rPh sb="7" eb="8">
      <t>オヨ</t>
    </rPh>
    <rPh sb="9" eb="11">
      <t>キッショク</t>
    </rPh>
    <rPh sb="11" eb="13">
      <t>ジョウキョウ</t>
    </rPh>
    <rPh sb="14" eb="16">
      <t>ハアク</t>
    </rPh>
    <phoneticPr fontId="3"/>
  </si>
  <si>
    <t>栄養指導の実施</t>
    <rPh sb="0" eb="2">
      <t>エイヨウ</t>
    </rPh>
    <rPh sb="2" eb="4">
      <t>シドウ</t>
    </rPh>
    <rPh sb="5" eb="7">
      <t>ジッシ</t>
    </rPh>
    <phoneticPr fontId="3"/>
  </si>
  <si>
    <t>◆受託業者が実施した健康診断及び検便の確認</t>
    <rPh sb="1" eb="3">
      <t>ジュタク</t>
    </rPh>
    <rPh sb="3" eb="5">
      <t>ギョウシャ</t>
    </rPh>
    <rPh sb="6" eb="8">
      <t>ジッシ</t>
    </rPh>
    <rPh sb="10" eb="12">
      <t>ケンコウ</t>
    </rPh>
    <rPh sb="12" eb="14">
      <t>シンダン</t>
    </rPh>
    <rPh sb="14" eb="15">
      <t>オヨ</t>
    </rPh>
    <rPh sb="16" eb="18">
      <t>ケンベン</t>
    </rPh>
    <rPh sb="19" eb="21">
      <t>カクニン</t>
    </rPh>
    <phoneticPr fontId="3"/>
  </si>
  <si>
    <t>確認担当者</t>
    <rPh sb="0" eb="2">
      <t>カクニン</t>
    </rPh>
    <rPh sb="2" eb="5">
      <t>タントウシャ</t>
    </rPh>
    <phoneticPr fontId="3"/>
  </si>
  <si>
    <t>◆健康診断及び検便の実施結果確認方法をご記入ください。</t>
    <rPh sb="1" eb="3">
      <t>ケンコウ</t>
    </rPh>
    <rPh sb="3" eb="5">
      <t>シンダン</t>
    </rPh>
    <rPh sb="5" eb="6">
      <t>オヨ</t>
    </rPh>
    <rPh sb="7" eb="9">
      <t>ケンベン</t>
    </rPh>
    <rPh sb="10" eb="12">
      <t>ジッシ</t>
    </rPh>
    <rPh sb="12" eb="14">
      <t>ケッカ</t>
    </rPh>
    <rPh sb="14" eb="16">
      <t>カクニン</t>
    </rPh>
    <rPh sb="16" eb="18">
      <t>ホウホウ</t>
    </rPh>
    <rPh sb="20" eb="22">
      <t>キニュウ</t>
    </rPh>
    <phoneticPr fontId="3"/>
  </si>
  <si>
    <t>献立の確認</t>
    <rPh sb="0" eb="2">
      <t>コンダテ</t>
    </rPh>
    <rPh sb="3" eb="5">
      <t>カクニン</t>
    </rPh>
    <phoneticPr fontId="3"/>
  </si>
  <si>
    <t>除去食を要する児童数</t>
    <rPh sb="0" eb="2">
      <t>ジョキョ</t>
    </rPh>
    <rPh sb="2" eb="3">
      <t>ショク</t>
    </rPh>
    <rPh sb="4" eb="5">
      <t>ヨウ</t>
    </rPh>
    <rPh sb="7" eb="9">
      <t>ジドウ</t>
    </rPh>
    <rPh sb="9" eb="10">
      <t>スウ</t>
    </rPh>
    <phoneticPr fontId="3"/>
  </si>
  <si>
    <t>◆除去食対応フローチャートの作成</t>
    <rPh sb="1" eb="3">
      <t>ジョキョ</t>
    </rPh>
    <rPh sb="3" eb="4">
      <t>ショク</t>
    </rPh>
    <rPh sb="4" eb="6">
      <t>タイオウ</t>
    </rPh>
    <rPh sb="14" eb="16">
      <t>サクセイ</t>
    </rPh>
    <phoneticPr fontId="3"/>
  </si>
  <si>
    <t>◆誤食時の対応フローチャートの作成</t>
    <rPh sb="1" eb="2">
      <t>ゴ</t>
    </rPh>
    <rPh sb="3" eb="4">
      <t>ジ</t>
    </rPh>
    <rPh sb="5" eb="7">
      <t>タイオウ</t>
    </rPh>
    <rPh sb="15" eb="17">
      <t>サクセイ</t>
    </rPh>
    <phoneticPr fontId="3"/>
  </si>
  <si>
    <t>※調理業務委託施設のみ回答</t>
    <rPh sb="1" eb="3">
      <t>チョウリ</t>
    </rPh>
    <rPh sb="3" eb="5">
      <t>ギョウム</t>
    </rPh>
    <rPh sb="5" eb="7">
      <t>イタク</t>
    </rPh>
    <rPh sb="7" eb="9">
      <t>シセツ</t>
    </rPh>
    <rPh sb="11" eb="13">
      <t>カイトウ</t>
    </rPh>
    <phoneticPr fontId="3"/>
  </si>
  <si>
    <t>適正な給食材料の使用及び所要の栄養量が確保される調理の実施</t>
    <rPh sb="0" eb="2">
      <t>テキセイ</t>
    </rPh>
    <rPh sb="3" eb="5">
      <t>キュウショク</t>
    </rPh>
    <rPh sb="5" eb="7">
      <t>ザイリョウ</t>
    </rPh>
    <rPh sb="8" eb="10">
      <t>シヨウ</t>
    </rPh>
    <rPh sb="10" eb="11">
      <t>オヨ</t>
    </rPh>
    <rPh sb="12" eb="14">
      <t>ショヨウ</t>
    </rPh>
    <rPh sb="15" eb="17">
      <t>エイヨウ</t>
    </rPh>
    <rPh sb="17" eb="18">
      <t>リョウ</t>
    </rPh>
    <rPh sb="19" eb="21">
      <t>カクホ</t>
    </rPh>
    <rPh sb="24" eb="26">
      <t>チョウリ</t>
    </rPh>
    <rPh sb="27" eb="29">
      <t>ジッシ</t>
    </rPh>
    <phoneticPr fontId="3"/>
  </si>
  <si>
    <t>受託業者の調理業務の実績や組織体制</t>
    <rPh sb="0" eb="2">
      <t>ジュタク</t>
    </rPh>
    <rPh sb="2" eb="4">
      <t>ギョウシャ</t>
    </rPh>
    <rPh sb="5" eb="7">
      <t>チョウリ</t>
    </rPh>
    <rPh sb="7" eb="9">
      <t>ギョウム</t>
    </rPh>
    <rPh sb="10" eb="12">
      <t>ジッセキ</t>
    </rPh>
    <rPh sb="13" eb="15">
      <t>ソシキ</t>
    </rPh>
    <rPh sb="15" eb="17">
      <t>タイセイ</t>
    </rPh>
    <phoneticPr fontId="3"/>
  </si>
  <si>
    <t>受託業者の栄養士配置状況</t>
    <rPh sb="0" eb="2">
      <t>ジュタク</t>
    </rPh>
    <rPh sb="2" eb="4">
      <t>ギョウシャ</t>
    </rPh>
    <rPh sb="5" eb="8">
      <t>エイヨウシ</t>
    </rPh>
    <rPh sb="8" eb="10">
      <t>ハイチ</t>
    </rPh>
    <rPh sb="10" eb="12">
      <t>ジョウキョウ</t>
    </rPh>
    <phoneticPr fontId="3"/>
  </si>
  <si>
    <t>調理従事業務者の経験の程度</t>
    <rPh sb="0" eb="2">
      <t>チョウリ</t>
    </rPh>
    <rPh sb="2" eb="4">
      <t>ジュウジ</t>
    </rPh>
    <rPh sb="4" eb="6">
      <t>ギョウム</t>
    </rPh>
    <rPh sb="6" eb="7">
      <t>シャ</t>
    </rPh>
    <rPh sb="8" eb="10">
      <t>ケイケン</t>
    </rPh>
    <rPh sb="11" eb="13">
      <t>テイド</t>
    </rPh>
    <phoneticPr fontId="3"/>
  </si>
  <si>
    <t>受託業者の衛生面及び技術面の教育又は訓練の実施状況</t>
    <rPh sb="0" eb="2">
      <t>ジュタク</t>
    </rPh>
    <rPh sb="2" eb="4">
      <t>ギョウシャ</t>
    </rPh>
    <rPh sb="5" eb="8">
      <t>エイセイメン</t>
    </rPh>
    <rPh sb="8" eb="9">
      <t>オヨ</t>
    </rPh>
    <rPh sb="10" eb="12">
      <t>ギジュツ</t>
    </rPh>
    <rPh sb="12" eb="13">
      <t>メン</t>
    </rPh>
    <rPh sb="14" eb="16">
      <t>キョウイク</t>
    </rPh>
    <rPh sb="16" eb="17">
      <t>マタ</t>
    </rPh>
    <rPh sb="18" eb="20">
      <t>クンレン</t>
    </rPh>
    <rPh sb="21" eb="23">
      <t>ジッシ</t>
    </rPh>
    <rPh sb="23" eb="25">
      <t>ジョウキョウ</t>
    </rPh>
    <phoneticPr fontId="3"/>
  </si>
  <si>
    <t>調理従事者の定期的な健康診断及び検便の実施状況</t>
    <rPh sb="0" eb="2">
      <t>チョウリ</t>
    </rPh>
    <rPh sb="2" eb="5">
      <t>ジュウジシャ</t>
    </rPh>
    <rPh sb="6" eb="9">
      <t>テイキテキ</t>
    </rPh>
    <rPh sb="10" eb="12">
      <t>ケンコウ</t>
    </rPh>
    <rPh sb="12" eb="14">
      <t>シンダン</t>
    </rPh>
    <rPh sb="14" eb="15">
      <t>オヨ</t>
    </rPh>
    <rPh sb="16" eb="18">
      <t>ケンベン</t>
    </rPh>
    <rPh sb="19" eb="21">
      <t>ジッシ</t>
    </rPh>
    <rPh sb="21" eb="23">
      <t>ジョウキョウ</t>
    </rPh>
    <phoneticPr fontId="3"/>
  </si>
  <si>
    <t>不当廉売行為等健全な商習慣に違反する行為の状況</t>
    <rPh sb="0" eb="2">
      <t>フトウ</t>
    </rPh>
    <rPh sb="2" eb="4">
      <t>レンバイ</t>
    </rPh>
    <rPh sb="4" eb="6">
      <t>コウイ</t>
    </rPh>
    <rPh sb="6" eb="7">
      <t>トウ</t>
    </rPh>
    <rPh sb="7" eb="9">
      <t>ケンゼン</t>
    </rPh>
    <rPh sb="10" eb="13">
      <t>ショウシュウカン</t>
    </rPh>
    <rPh sb="14" eb="16">
      <t>イハン</t>
    </rPh>
    <rPh sb="18" eb="20">
      <t>コウイ</t>
    </rPh>
    <rPh sb="21" eb="23">
      <t>ジョウキョウ</t>
    </rPh>
    <phoneticPr fontId="3"/>
  </si>
  <si>
    <t>項目</t>
    <phoneticPr fontId="3"/>
  </si>
  <si>
    <t>　</t>
  </si>
  <si>
    <t>）</t>
    <phoneticPr fontId="2"/>
  </si>
  <si>
    <t>記録</t>
    <rPh sb="0" eb="2">
      <t>キロク</t>
    </rPh>
    <phoneticPr fontId="3"/>
  </si>
  <si>
    <t>報告日</t>
    <rPh sb="0" eb="2">
      <t>ホウコク</t>
    </rPh>
    <rPh sb="2" eb="3">
      <t>ビ</t>
    </rPh>
    <phoneticPr fontId="3"/>
  </si>
  <si>
    <t>◆非常災害計画等の職員間の共有方法をご記入ください。</t>
    <rPh sb="1" eb="3">
      <t>ヒジョウ</t>
    </rPh>
    <rPh sb="3" eb="5">
      <t>サイガイ</t>
    </rPh>
    <rPh sb="5" eb="7">
      <t>ケイカク</t>
    </rPh>
    <rPh sb="7" eb="8">
      <t>トウ</t>
    </rPh>
    <rPh sb="9" eb="11">
      <t>ショクイン</t>
    </rPh>
    <rPh sb="11" eb="12">
      <t>カン</t>
    </rPh>
    <rPh sb="13" eb="15">
      <t>キョウユウ</t>
    </rPh>
    <rPh sb="15" eb="17">
      <t>ホウホウ</t>
    </rPh>
    <rPh sb="19" eb="21">
      <t>キニュウ</t>
    </rPh>
    <phoneticPr fontId="3"/>
  </si>
  <si>
    <t>施設が実施する業務</t>
    <rPh sb="0" eb="2">
      <t>シセツ</t>
    </rPh>
    <rPh sb="3" eb="5">
      <t>ジッシ</t>
    </rPh>
    <rPh sb="7" eb="9">
      <t>ギョウム</t>
    </rPh>
    <phoneticPr fontId="3"/>
  </si>
  <si>
    <t>◆食に関する取組内容をご記入ください。</t>
    <rPh sb="1" eb="2">
      <t>ショク</t>
    </rPh>
    <rPh sb="3" eb="4">
      <t>カン</t>
    </rPh>
    <rPh sb="6" eb="7">
      <t>ト</t>
    </rPh>
    <rPh sb="7" eb="8">
      <t>ク</t>
    </rPh>
    <rPh sb="8" eb="10">
      <t>ナイヨウ</t>
    </rPh>
    <rPh sb="12" eb="14">
      <t>キニュウ</t>
    </rPh>
    <phoneticPr fontId="3"/>
  </si>
  <si>
    <t>◆月に1回以上の検便の実施</t>
    <rPh sb="1" eb="2">
      <t>ツキ</t>
    </rPh>
    <rPh sb="4" eb="7">
      <t>カイイジョウ</t>
    </rPh>
    <rPh sb="8" eb="10">
      <t>ケンベン</t>
    </rPh>
    <rPh sb="11" eb="13">
      <t>ジッシ</t>
    </rPh>
    <phoneticPr fontId="3"/>
  </si>
  <si>
    <t>満3歳以上</t>
  </si>
  <si>
    <t>満3歳未満</t>
    <rPh sb="0" eb="1">
      <t>マン</t>
    </rPh>
    <rPh sb="2" eb="3">
      <t>サイ</t>
    </rPh>
    <rPh sb="3" eb="5">
      <t>ミマン</t>
    </rPh>
    <phoneticPr fontId="3"/>
  </si>
  <si>
    <t>満3歳以上</t>
    <rPh sb="0" eb="1">
      <t>マン</t>
    </rPh>
    <rPh sb="2" eb="3">
      <t>サイ</t>
    </rPh>
    <rPh sb="3" eb="5">
      <t>イジョウ</t>
    </rPh>
    <phoneticPr fontId="3"/>
  </si>
  <si>
    <t>1号</t>
    <rPh sb="1" eb="2">
      <t>ゴウ</t>
    </rPh>
    <phoneticPr fontId="3"/>
  </si>
  <si>
    <t>1歳児</t>
    <rPh sb="1" eb="2">
      <t>サイ</t>
    </rPh>
    <rPh sb="2" eb="3">
      <t>ジ</t>
    </rPh>
    <phoneticPr fontId="3"/>
  </si>
  <si>
    <t>(1)満1歳未満の園児</t>
  </si>
  <si>
    <t>×1.98㎡</t>
  </si>
  <si>
    <t>園児1人当たり</t>
    <rPh sb="0" eb="2">
      <t>エンジ</t>
    </rPh>
    <rPh sb="3" eb="4">
      <t>ニン</t>
    </rPh>
    <rPh sb="4" eb="5">
      <t>ア</t>
    </rPh>
    <phoneticPr fontId="3"/>
  </si>
  <si>
    <t>乳児室又はほふく室※1</t>
    <rPh sb="0" eb="2">
      <t>ニュウジ</t>
    </rPh>
    <rPh sb="2" eb="3">
      <t>シツ</t>
    </rPh>
    <rPh sb="3" eb="4">
      <t>マタ</t>
    </rPh>
    <rPh sb="8" eb="9">
      <t>シツ</t>
    </rPh>
    <phoneticPr fontId="3"/>
  </si>
  <si>
    <t>調乳室※1</t>
    <rPh sb="0" eb="3">
      <t>チョウニュウシツ</t>
    </rPh>
    <phoneticPr fontId="3"/>
  </si>
  <si>
    <t>沐浴室※1</t>
    <rPh sb="0" eb="2">
      <t>モクヨク</t>
    </rPh>
    <rPh sb="2" eb="3">
      <t>シツ</t>
    </rPh>
    <phoneticPr fontId="3"/>
  </si>
  <si>
    <t>年1回以上の実施</t>
    <rPh sb="0" eb="1">
      <t>ネン</t>
    </rPh>
    <rPh sb="2" eb="3">
      <t>カイ</t>
    </rPh>
    <rPh sb="3" eb="5">
      <t>イジョウ</t>
    </rPh>
    <rPh sb="6" eb="8">
      <t>ジッシ</t>
    </rPh>
    <phoneticPr fontId="3"/>
  </si>
  <si>
    <t>2号</t>
    <rPh sb="1" eb="2">
      <t>ゴウ</t>
    </rPh>
    <phoneticPr fontId="3"/>
  </si>
  <si>
    <t>2歳児</t>
    <rPh sb="1" eb="2">
      <t>サイ</t>
    </rPh>
    <rPh sb="2" eb="3">
      <t>ジ</t>
    </rPh>
    <phoneticPr fontId="3"/>
  </si>
  <si>
    <t>1歳児＋2歳児</t>
    <rPh sb="1" eb="2">
      <t>サイ</t>
    </rPh>
    <rPh sb="2" eb="3">
      <t>ジ</t>
    </rPh>
    <rPh sb="5" eb="6">
      <t>サイ</t>
    </rPh>
    <rPh sb="6" eb="7">
      <t>ジ</t>
    </rPh>
    <phoneticPr fontId="3"/>
  </si>
  <si>
    <t>　満2歳の園児数</t>
  </si>
  <si>
    <t>　満2歳の園児数</t>
    <rPh sb="5" eb="7">
      <t>エンジ</t>
    </rPh>
    <rPh sb="7" eb="8">
      <t>スウ</t>
    </rPh>
    <phoneticPr fontId="3"/>
  </si>
  <si>
    <t>保育室※2</t>
    <rPh sb="0" eb="3">
      <t>ホイクシツ</t>
    </rPh>
    <phoneticPr fontId="3"/>
  </si>
  <si>
    <t>・保育室等を2階以上に設置している場合</t>
    <rPh sb="4" eb="5">
      <t>トウ</t>
    </rPh>
    <rPh sb="8" eb="10">
      <t>イジョウ</t>
    </rPh>
    <rPh sb="11" eb="13">
      <t>セッチ</t>
    </rPh>
    <rPh sb="17" eb="19">
      <t>バアイ</t>
    </rPh>
    <phoneticPr fontId="3"/>
  </si>
  <si>
    <t>2階に設置</t>
  </si>
  <si>
    <t>3号</t>
    <rPh sb="1" eb="2">
      <t>ゴウ</t>
    </rPh>
    <phoneticPr fontId="3"/>
  </si>
  <si>
    <t>3歳児</t>
    <rPh sb="1" eb="2">
      <t>サイ</t>
    </rPh>
    <rPh sb="2" eb="3">
      <t>ジ</t>
    </rPh>
    <phoneticPr fontId="3"/>
  </si>
  <si>
    <t>おおむね3人につき1人</t>
  </si>
  <si>
    <t>÷3＝</t>
  </si>
  <si>
    <t>3歳児</t>
    <rPh sb="1" eb="2">
      <t>サイ</t>
    </rPh>
    <phoneticPr fontId="3"/>
  </si>
  <si>
    <t>・満3歳以上の園児に係る基準面積の算定</t>
  </si>
  <si>
    <t>・満3歳以上の園児に係る基準面積の算定</t>
    <rPh sb="12" eb="14">
      <t>キジュン</t>
    </rPh>
    <rPh sb="17" eb="19">
      <t>サンテイ</t>
    </rPh>
    <phoneticPr fontId="3"/>
  </si>
  <si>
    <t>満3歳以上の園児数</t>
  </si>
  <si>
    <t>・満3歳未満の園児に係る基準面積の算定</t>
    <rPh sb="7" eb="9">
      <t>エンジ</t>
    </rPh>
    <rPh sb="10" eb="11">
      <t>カカ</t>
    </rPh>
    <rPh sb="12" eb="14">
      <t>キジュン</t>
    </rPh>
    <rPh sb="14" eb="16">
      <t>メンセキ</t>
    </rPh>
    <rPh sb="17" eb="19">
      <t>サンテイ</t>
    </rPh>
    <phoneticPr fontId="3"/>
  </si>
  <si>
    <t>×3.3㎡</t>
  </si>
  <si>
    <t>　満3歳以上の園児数</t>
  </si>
  <si>
    <t>・満3歳未満の園児に係る基準面積の算定</t>
    <rPh sb="4" eb="6">
      <t>ミマン</t>
    </rPh>
    <phoneticPr fontId="3"/>
  </si>
  <si>
    <t>保育室の数(満3歳以上)</t>
    <rPh sb="0" eb="3">
      <t>ホイクシツ</t>
    </rPh>
    <rPh sb="4" eb="5">
      <t>カズ</t>
    </rPh>
    <rPh sb="6" eb="7">
      <t>マン</t>
    </rPh>
    <rPh sb="8" eb="9">
      <t>サイ</t>
    </rPh>
    <rPh sb="9" eb="11">
      <t>イジョウ</t>
    </rPh>
    <phoneticPr fontId="3"/>
  </si>
  <si>
    <t>調理室※3</t>
    <rPh sb="0" eb="3">
      <t>チョウリシツ</t>
    </rPh>
    <phoneticPr fontId="3"/>
  </si>
  <si>
    <t>3階以上に設置</t>
  </si>
  <si>
    <t>4歳児</t>
    <rPh sb="1" eb="2">
      <t>サイ</t>
    </rPh>
    <rPh sb="2" eb="3">
      <t>ジ</t>
    </rPh>
    <phoneticPr fontId="3"/>
  </si>
  <si>
    <t>(4)満4歳以上の園児</t>
  </si>
  <si>
    <t>飲料水、手洗、足洗用設備※4</t>
    <rPh sb="0" eb="3">
      <t>インリョウスイ</t>
    </rPh>
    <rPh sb="4" eb="6">
      <t>テアラ</t>
    </rPh>
    <rPh sb="7" eb="8">
      <t>アシ</t>
    </rPh>
    <rPh sb="8" eb="9">
      <t>アラ</t>
    </rPh>
    <rPh sb="9" eb="10">
      <t>ヨウ</t>
    </rPh>
    <rPh sb="10" eb="12">
      <t>セツビ</t>
    </rPh>
    <phoneticPr fontId="3"/>
  </si>
  <si>
    <t>5歳児</t>
    <rPh sb="1" eb="2">
      <t>サイ</t>
    </rPh>
    <rPh sb="2" eb="3">
      <t>ジ</t>
    </rPh>
    <phoneticPr fontId="3"/>
  </si>
  <si>
    <t>4歳児＋5歳児</t>
    <rPh sb="1" eb="2">
      <t>サイ</t>
    </rPh>
    <phoneticPr fontId="3"/>
  </si>
  <si>
    <t>教諭の専修免許状又は一種免許状
＋保育士の登録＋5年以上の経験</t>
    <rPh sb="0" eb="2">
      <t>キョウユ</t>
    </rPh>
    <phoneticPr fontId="3"/>
  </si>
  <si>
    <t>特例適用(上記の教諭の免許状又は保育士の登録＋5年以上の経験)</t>
    <rPh sb="5" eb="7">
      <t>ジョウキ</t>
    </rPh>
    <rPh sb="13" eb="14">
      <t>ジョウ</t>
    </rPh>
    <phoneticPr fontId="3"/>
  </si>
  <si>
    <t>おおむね6人につき1人</t>
  </si>
  <si>
    <t>÷6＝</t>
  </si>
  <si>
    <t>0歳児</t>
    <rPh sb="1" eb="2">
      <t>サイ</t>
    </rPh>
    <rPh sb="2" eb="3">
      <t>ジ</t>
    </rPh>
    <phoneticPr fontId="3"/>
  </si>
  <si>
    <t>おおむね20人につき1人</t>
  </si>
  <si>
    <t>÷20＝</t>
  </si>
  <si>
    <t>おおむね30人につき1人</t>
  </si>
  <si>
    <t>÷30＝</t>
  </si>
  <si>
    <t>1学級園児数≦35名</t>
    <rPh sb="1" eb="3">
      <t>ガッキュウ</t>
    </rPh>
    <rPh sb="3" eb="5">
      <t>エンジ</t>
    </rPh>
    <rPh sb="5" eb="6">
      <t>スウ</t>
    </rPh>
    <rPh sb="9" eb="10">
      <t>メイ</t>
    </rPh>
    <phoneticPr fontId="3"/>
  </si>
  <si>
    <t>　学校医、学校歯科医、学校薬剤師を配置していること。</t>
    <phoneticPr fontId="3"/>
  </si>
  <si>
    <t>　建物又は敷地の公衆の見やすい場所に、当該施設が幼保連携型認定こども園である旨を掲示していること。</t>
    <phoneticPr fontId="3"/>
  </si>
  <si>
    <t>ヒヤリハット報告の作成</t>
    <rPh sb="6" eb="8">
      <t>ホウコク</t>
    </rPh>
    <rPh sb="9" eb="11">
      <t>サクセイ</t>
    </rPh>
    <phoneticPr fontId="3"/>
  </si>
  <si>
    <t>指導要録の作成</t>
    <rPh sb="0" eb="2">
      <t>シドウ</t>
    </rPh>
    <rPh sb="2" eb="4">
      <t>ヨウロク</t>
    </rPh>
    <rPh sb="5" eb="7">
      <t>サクセイ</t>
    </rPh>
    <phoneticPr fontId="3"/>
  </si>
  <si>
    <t>進学先への指導要録の抄本又は写しの送付</t>
    <rPh sb="0" eb="2">
      <t>シンガク</t>
    </rPh>
    <rPh sb="2" eb="3">
      <t>サキ</t>
    </rPh>
    <rPh sb="5" eb="7">
      <t>シドウ</t>
    </rPh>
    <rPh sb="7" eb="9">
      <t>ヨウロク</t>
    </rPh>
    <rPh sb="10" eb="12">
      <t>ショウホン</t>
    </rPh>
    <rPh sb="12" eb="13">
      <t>マタ</t>
    </rPh>
    <rPh sb="14" eb="15">
      <t>ウツ</t>
    </rPh>
    <rPh sb="17" eb="19">
      <t>ソウフ</t>
    </rPh>
    <phoneticPr fontId="3"/>
  </si>
  <si>
    <t>転園先への指導要録の写しの送付</t>
    <rPh sb="0" eb="2">
      <t>テンエン</t>
    </rPh>
    <rPh sb="2" eb="3">
      <t>サキ</t>
    </rPh>
    <rPh sb="5" eb="7">
      <t>シドウ</t>
    </rPh>
    <rPh sb="7" eb="9">
      <t>ヨウロク</t>
    </rPh>
    <rPh sb="10" eb="11">
      <t>ウツ</t>
    </rPh>
    <rPh sb="13" eb="15">
      <t>ソウフ</t>
    </rPh>
    <phoneticPr fontId="3"/>
  </si>
  <si>
    <t>指導要録の保存</t>
    <rPh sb="0" eb="2">
      <t>シドウ</t>
    </rPh>
    <rPh sb="2" eb="4">
      <t>ヨウロク</t>
    </rPh>
    <rPh sb="5" eb="7">
      <t>ホゾン</t>
    </rPh>
    <phoneticPr fontId="3"/>
  </si>
  <si>
    <t>献立の作成</t>
    <rPh sb="0" eb="2">
      <t>コンダテ</t>
    </rPh>
    <rPh sb="3" eb="5">
      <t>サクセイ</t>
    </rPh>
    <phoneticPr fontId="3"/>
  </si>
  <si>
    <t>献立に従った調理状況</t>
    <rPh sb="0" eb="2">
      <t>コンダテ</t>
    </rPh>
    <rPh sb="3" eb="4">
      <t>シタガ</t>
    </rPh>
    <rPh sb="6" eb="8">
      <t>チョウリ</t>
    </rPh>
    <rPh sb="8" eb="10">
      <t>ジョウキョウ</t>
    </rPh>
    <phoneticPr fontId="3"/>
  </si>
  <si>
    <t>適　・　否</t>
  </si>
  <si>
    <t>食育の実施</t>
    <rPh sb="0" eb="2">
      <t>ショクイク</t>
    </rPh>
    <rPh sb="3" eb="5">
      <t>ジッシ</t>
    </rPh>
    <phoneticPr fontId="3"/>
  </si>
  <si>
    <t>睡眠中に関するもの</t>
    <rPh sb="0" eb="3">
      <t>スイミンチュウ</t>
    </rPh>
    <rPh sb="4" eb="5">
      <t>カン</t>
    </rPh>
    <phoneticPr fontId="3"/>
  </si>
  <si>
    <t>食事中の誤嚥に関するもの</t>
    <rPh sb="0" eb="3">
      <t>ショクジチュウ</t>
    </rPh>
    <rPh sb="4" eb="6">
      <t>ゴエン</t>
    </rPh>
    <rPh sb="7" eb="8">
      <t>カン</t>
    </rPh>
    <phoneticPr fontId="3"/>
  </si>
  <si>
    <t>玩具や小物等の誤嚥に関するもの</t>
    <rPh sb="0" eb="2">
      <t>オモチャ</t>
    </rPh>
    <rPh sb="3" eb="5">
      <t>コモノ</t>
    </rPh>
    <rPh sb="5" eb="6">
      <t>トウ</t>
    </rPh>
    <rPh sb="7" eb="9">
      <t>ゴエン</t>
    </rPh>
    <rPh sb="10" eb="11">
      <t>カン</t>
    </rPh>
    <phoneticPr fontId="3"/>
  </si>
  <si>
    <t>プール活動・水遊び中に関するもの</t>
    <rPh sb="3" eb="5">
      <t>カツドウ</t>
    </rPh>
    <rPh sb="6" eb="8">
      <t>ミズアソ</t>
    </rPh>
    <rPh sb="9" eb="10">
      <t>チュウ</t>
    </rPh>
    <rPh sb="11" eb="12">
      <t>カン</t>
    </rPh>
    <phoneticPr fontId="3"/>
  </si>
  <si>
    <t>2　教育課程その他の教育及び保育の内容</t>
    <phoneticPr fontId="3"/>
  </si>
  <si>
    <t>3　保護者に対する子育ての支援の内容</t>
    <phoneticPr fontId="3"/>
  </si>
  <si>
    <t>　養護助教諭は、教育職員免許法による養護助教諭の
臨時免許状を有する者であること。</t>
    <phoneticPr fontId="3"/>
  </si>
  <si>
    <t>嘱託医等氏名
又は
医療機関名</t>
    <rPh sb="0" eb="3">
      <t>ショクタクイ</t>
    </rPh>
    <rPh sb="3" eb="4">
      <t>トウ</t>
    </rPh>
    <rPh sb="4" eb="6">
      <t>シメイ</t>
    </rPh>
    <rPh sb="7" eb="8">
      <t>マタ</t>
    </rPh>
    <phoneticPr fontId="3"/>
  </si>
  <si>
    <t>特例の適用</t>
    <rPh sb="0" eb="2">
      <t>トクレイ</t>
    </rPh>
    <rPh sb="3" eb="5">
      <t>テキヨウ</t>
    </rPh>
    <phoneticPr fontId="3"/>
  </si>
  <si>
    <t>特例(ウ)の適用</t>
    <rPh sb="0" eb="2">
      <t>トクレイ</t>
    </rPh>
    <rPh sb="6" eb="8">
      <t>テキヨウ</t>
    </rPh>
    <phoneticPr fontId="3"/>
  </si>
  <si>
    <t>室</t>
    <rPh sb="0" eb="1">
      <t>シツ</t>
    </rPh>
    <phoneticPr fontId="3"/>
  </si>
  <si>
    <t>(学級数)</t>
    <rPh sb="1" eb="3">
      <t>ガッキュウ</t>
    </rPh>
    <rPh sb="3" eb="4">
      <t>スウ</t>
    </rPh>
    <phoneticPr fontId="3"/>
  </si>
  <si>
    <t>代替地の場所</t>
    <rPh sb="0" eb="3">
      <t>ダイタイチ</t>
    </rPh>
    <rPh sb="4" eb="6">
      <t>バショ</t>
    </rPh>
    <phoneticPr fontId="3"/>
  </si>
  <si>
    <t>代替地の面積</t>
    <rPh sb="0" eb="3">
      <t>ダイタイチ</t>
    </rPh>
    <rPh sb="4" eb="6">
      <t>メンセキ</t>
    </rPh>
    <phoneticPr fontId="3"/>
  </si>
  <si>
    <t>年</t>
    <rPh sb="0" eb="1">
      <t>ネン</t>
    </rPh>
    <phoneticPr fontId="3"/>
  </si>
  <si>
    <t>月</t>
    <rPh sb="0" eb="1">
      <t>ガツ</t>
    </rPh>
    <phoneticPr fontId="3"/>
  </si>
  <si>
    <t>日</t>
    <rPh sb="0" eb="1">
      <t>ニチ</t>
    </rPh>
    <phoneticPr fontId="3"/>
  </si>
  <si>
    <t>該当条</t>
    <rPh sb="0" eb="2">
      <t>ガイトウ</t>
    </rPh>
    <rPh sb="2" eb="3">
      <t>ジョウ</t>
    </rPh>
    <phoneticPr fontId="3"/>
  </si>
  <si>
    <t>(1)</t>
    <phoneticPr fontId="3"/>
  </si>
  <si>
    <t>(4)</t>
    <phoneticPr fontId="3"/>
  </si>
  <si>
    <t>(7)</t>
    <phoneticPr fontId="3"/>
  </si>
  <si>
    <t>(8)</t>
    <phoneticPr fontId="3"/>
  </si>
  <si>
    <t>◆時間外労働・休日労働に係る労使協定(36協定)等の状況</t>
    <rPh sb="1" eb="4">
      <t>ジカンガイ</t>
    </rPh>
    <rPh sb="4" eb="6">
      <t>ロウドウ</t>
    </rPh>
    <rPh sb="7" eb="9">
      <t>キュウジツ</t>
    </rPh>
    <rPh sb="9" eb="11">
      <t>ロウドウ</t>
    </rPh>
    <rPh sb="12" eb="13">
      <t>カカ</t>
    </rPh>
    <rPh sb="14" eb="16">
      <t>ロウシ</t>
    </rPh>
    <rPh sb="16" eb="18">
      <t>キョウテイ</t>
    </rPh>
    <rPh sb="21" eb="23">
      <t>キョウテイ</t>
    </rPh>
    <rPh sb="24" eb="25">
      <t>トウ</t>
    </rPh>
    <rPh sb="26" eb="28">
      <t>ジョウキョウ</t>
    </rPh>
    <phoneticPr fontId="3"/>
  </si>
  <si>
    <t>労働基準監督署
届出年月日</t>
    <rPh sb="0" eb="2">
      <t>ロウドウ</t>
    </rPh>
    <rPh sb="2" eb="4">
      <t>キジュン</t>
    </rPh>
    <rPh sb="4" eb="6">
      <t>カントク</t>
    </rPh>
    <rPh sb="6" eb="7">
      <t>ショ</t>
    </rPh>
    <rPh sb="8" eb="9">
      <t>トド</t>
    </rPh>
    <rPh sb="9" eb="10">
      <t>デ</t>
    </rPh>
    <rPh sb="10" eb="11">
      <t>ネン</t>
    </rPh>
    <rPh sb="11" eb="12">
      <t>ツキ</t>
    </rPh>
    <rPh sb="12" eb="13">
      <t>ビ</t>
    </rPh>
    <phoneticPr fontId="3"/>
  </si>
  <si>
    <t>協定期間</t>
    <rPh sb="0" eb="2">
      <t>キョウテイ</t>
    </rPh>
    <rPh sb="2" eb="4">
      <t>キカン</t>
    </rPh>
    <phoneticPr fontId="3"/>
  </si>
  <si>
    <t>から1年間</t>
  </si>
  <si>
    <t>◆法定外賃金控除に係る労使協定(24協定)の状況</t>
    <rPh sb="1" eb="3">
      <t>ホウテイ</t>
    </rPh>
    <rPh sb="3" eb="4">
      <t>ガイ</t>
    </rPh>
    <rPh sb="4" eb="6">
      <t>チンギン</t>
    </rPh>
    <rPh sb="6" eb="8">
      <t>コウジョ</t>
    </rPh>
    <rPh sb="9" eb="10">
      <t>カカ</t>
    </rPh>
    <rPh sb="11" eb="13">
      <t>ロウシ</t>
    </rPh>
    <rPh sb="13" eb="15">
      <t>キョウテイ</t>
    </rPh>
    <rPh sb="18" eb="20">
      <t>キョウテイ</t>
    </rPh>
    <rPh sb="22" eb="24">
      <t>ジョウキョウ</t>
    </rPh>
    <phoneticPr fontId="3"/>
  </si>
  <si>
    <t>協定締結日</t>
    <rPh sb="0" eb="2">
      <t>キョウテイ</t>
    </rPh>
    <rPh sb="2" eb="4">
      <t>テイケツ</t>
    </rPh>
    <rPh sb="4" eb="5">
      <t>ビ</t>
    </rPh>
    <phoneticPr fontId="3"/>
  </si>
  <si>
    <t>その他</t>
    <rPh sb="2" eb="3">
      <t>タ</t>
    </rPh>
    <phoneticPr fontId="3"/>
  </si>
  <si>
    <t>記載</t>
    <rPh sb="0" eb="2">
      <t>キサイ</t>
    </rPh>
    <phoneticPr fontId="3"/>
  </si>
  <si>
    <t>№</t>
    <phoneticPr fontId="3"/>
  </si>
  <si>
    <t>職種</t>
    <rPh sb="0" eb="2">
      <t>ショクシュ</t>
    </rPh>
    <phoneticPr fontId="3"/>
  </si>
  <si>
    <t>採用年月日</t>
    <rPh sb="0" eb="2">
      <t>サイヨウ</t>
    </rPh>
    <rPh sb="2" eb="5">
      <t>ネンガッピ</t>
    </rPh>
    <phoneticPr fontId="3"/>
  </si>
  <si>
    <t>前年度の4月の給与の状況
（年度途中の採用職員は採用時の状況）</t>
    <rPh sb="0" eb="2">
      <t>ゼンネン</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</si>
  <si>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今年度の4月の給与の状況
（年度途中の採用職員は採用時の状況）</t>
    <rPh sb="0" eb="1">
      <t>イマ</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</si>
  <si>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等級</t>
    <rPh sb="0" eb="2">
      <t>トウキュウ</t>
    </rPh>
    <phoneticPr fontId="3"/>
  </si>
  <si>
    <t>号</t>
    <rPh sb="0" eb="1">
      <t>ゴウ</t>
    </rPh>
    <phoneticPr fontId="3"/>
  </si>
  <si>
    <t>基本給の額</t>
    <rPh sb="0" eb="2">
      <t>キホン</t>
    </rPh>
    <rPh sb="2" eb="3">
      <t>キュウ</t>
    </rPh>
    <rPh sb="4" eb="5">
      <t>ガク</t>
    </rPh>
    <phoneticPr fontId="3"/>
  </si>
  <si>
    <t>円</t>
    <rPh sb="0" eb="1">
      <t>エン</t>
    </rPh>
    <phoneticPr fontId="3"/>
  </si>
  <si>
    <t>2　給料表を適用しない職員の給与等の状況</t>
  </si>
  <si>
    <t>職員点検資料2</t>
    <rPh sb="0" eb="2">
      <t>ショクイン</t>
    </rPh>
    <rPh sb="2" eb="4">
      <t>テンケン</t>
    </rPh>
    <rPh sb="4" eb="6">
      <t>シリョウ</t>
    </rPh>
    <phoneticPr fontId="3"/>
  </si>
  <si>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3"/>
  </si>
  <si>
    <t>時間</t>
    <rPh sb="0" eb="2">
      <t>ジカン</t>
    </rPh>
    <phoneticPr fontId="3"/>
  </si>
  <si>
    <t>日</t>
  </si>
  <si>
    <t>　養護助教諭の
資格保有状況</t>
    <rPh sb="8" eb="10">
      <t>シカク</t>
    </rPh>
    <rPh sb="10" eb="12">
      <t>ホユウ</t>
    </rPh>
    <rPh sb="12" eb="14">
      <t>ジョウキョウ</t>
    </rPh>
    <phoneticPr fontId="2"/>
  </si>
  <si>
    <t>満2歳未満の園児数</t>
    <rPh sb="3" eb="5">
      <t>ミマン</t>
    </rPh>
    <rPh sb="6" eb="8">
      <t>エンジ</t>
    </rPh>
    <rPh sb="8" eb="9">
      <t>スウ</t>
    </rPh>
    <phoneticPr fontId="3"/>
  </si>
  <si>
    <t>園舎の基準面積　1＋3＋4</t>
    <rPh sb="0" eb="2">
      <t>エンシャ</t>
    </rPh>
    <rPh sb="3" eb="5">
      <t>キジュン</t>
    </rPh>
    <rPh sb="5" eb="7">
      <t>メンセキ</t>
    </rPh>
    <phoneticPr fontId="3"/>
  </si>
  <si>
    <t>※特例(イ)適用の場合　2＋3＋4</t>
    <rPh sb="1" eb="3">
      <t>トクレイ</t>
    </rPh>
    <rPh sb="6" eb="8">
      <t>テキヨウ</t>
    </rPh>
    <rPh sb="9" eb="11">
      <t>バアイ</t>
    </rPh>
    <phoneticPr fontId="3"/>
  </si>
  <si>
    <t>乳児室及びほふく室の合算面積</t>
    <rPh sb="0" eb="2">
      <t>ニュウジ</t>
    </rPh>
    <rPh sb="2" eb="3">
      <t>シツ</t>
    </rPh>
    <rPh sb="3" eb="4">
      <t>オヨ</t>
    </rPh>
    <rPh sb="8" eb="9">
      <t>シツ</t>
    </rPh>
    <rPh sb="10" eb="12">
      <t>ガッサン</t>
    </rPh>
    <rPh sb="12" eb="14">
      <t>メンセキ</t>
    </rPh>
    <phoneticPr fontId="3"/>
  </si>
  <si>
    <t>ほふくを始めていない園児</t>
    <rPh sb="4" eb="5">
      <t>ハジ</t>
    </rPh>
    <rPh sb="10" eb="12">
      <t>エンジ</t>
    </rPh>
    <phoneticPr fontId="3"/>
  </si>
  <si>
    <t>上記以外</t>
    <rPh sb="0" eb="2">
      <t>ジョウキ</t>
    </rPh>
    <rPh sb="2" eb="4">
      <t>イガイ</t>
    </rPh>
    <phoneticPr fontId="3"/>
  </si>
  <si>
    <t>保育室及び遊戯室の合算面積</t>
    <rPh sb="0" eb="2">
      <t>ホイク</t>
    </rPh>
    <rPh sb="2" eb="3">
      <t>シツ</t>
    </rPh>
    <rPh sb="3" eb="4">
      <t>オヨ</t>
    </rPh>
    <rPh sb="5" eb="8">
      <t>ユウギシツ</t>
    </rPh>
    <rPh sb="9" eb="11">
      <t>ガッサン</t>
    </rPh>
    <rPh sb="11" eb="13">
      <t>メンセキ</t>
    </rPh>
    <phoneticPr fontId="3"/>
  </si>
  <si>
    <t>※ほふくを始めていない園児の数は、指導監査前々月の1日の状況を記入してください。</t>
    <rPh sb="5" eb="6">
      <t>ハジ</t>
    </rPh>
    <rPh sb="11" eb="13">
      <t>エンジ</t>
    </rPh>
    <rPh sb="14" eb="15">
      <t>カズ</t>
    </rPh>
    <rPh sb="17" eb="19">
      <t>シドウ</t>
    </rPh>
    <rPh sb="19" eb="21">
      <t>カンサ</t>
    </rPh>
    <rPh sb="21" eb="24">
      <t>ゼンゼンゲツ</t>
    </rPh>
    <rPh sb="26" eb="27">
      <t>ニチ</t>
    </rPh>
    <rPh sb="28" eb="30">
      <t>ジョウキョウ</t>
    </rPh>
    <rPh sb="31" eb="33">
      <t>キニュウ</t>
    </rPh>
    <phoneticPr fontId="3"/>
  </si>
  <si>
    <t>月1日現在</t>
    <rPh sb="0" eb="1">
      <t>ツキ</t>
    </rPh>
    <rPh sb="2" eb="3">
      <t>ニチ</t>
    </rPh>
    <rPh sb="3" eb="5">
      <t>ゲンザイ</t>
    </rPh>
    <phoneticPr fontId="2"/>
  </si>
  <si>
    <t>学級数</t>
    <rPh sb="0" eb="2">
      <t>ガッキュウ</t>
    </rPh>
    <rPh sb="2" eb="3">
      <t>スウ</t>
    </rPh>
    <phoneticPr fontId="3"/>
  </si>
  <si>
    <t>満2歳未満</t>
    <rPh sb="3" eb="5">
      <t>ミマン</t>
    </rPh>
    <phoneticPr fontId="3"/>
  </si>
  <si>
    <t>区分</t>
    <rPh sb="0" eb="2">
      <t>クブン</t>
    </rPh>
    <phoneticPr fontId="3"/>
  </si>
  <si>
    <t>幼保</t>
    <rPh sb="0" eb="2">
      <t>ヨウホ</t>
    </rPh>
    <phoneticPr fontId="3"/>
  </si>
  <si>
    <t>特</t>
    <rPh sb="0" eb="1">
      <t>トク</t>
    </rPh>
    <phoneticPr fontId="3"/>
  </si>
  <si>
    <t>　認定こども園は、その利用定員の数を20人以上としていること。</t>
    <rPh sb="1" eb="3">
      <t>ニンテイ</t>
    </rPh>
    <rPh sb="6" eb="7">
      <t>エン</t>
    </rPh>
    <rPh sb="11" eb="13">
      <t>リヨウ</t>
    </rPh>
    <rPh sb="13" eb="15">
      <t>テイイン</t>
    </rPh>
    <rPh sb="16" eb="17">
      <t>カズ</t>
    </rPh>
    <rPh sb="20" eb="21">
      <t>ニン</t>
    </rPh>
    <rPh sb="21" eb="23">
      <t>イジョウ</t>
    </rPh>
    <phoneticPr fontId="3"/>
  </si>
  <si>
    <t>◆開所時間等</t>
    <rPh sb="1" eb="3">
      <t>カイショ</t>
    </rPh>
    <rPh sb="3" eb="5">
      <t>ジカン</t>
    </rPh>
    <rPh sb="5" eb="6">
      <t>ナド</t>
    </rPh>
    <phoneticPr fontId="3"/>
  </si>
  <si>
    <t>開園時間</t>
    <rPh sb="0" eb="2">
      <t>カイエン</t>
    </rPh>
    <rPh sb="2" eb="4">
      <t>ジカン</t>
    </rPh>
    <phoneticPr fontId="3"/>
  </si>
  <si>
    <t>月～金</t>
    <rPh sb="0" eb="1">
      <t>ゲツ</t>
    </rPh>
    <rPh sb="2" eb="3">
      <t>キン</t>
    </rPh>
    <phoneticPr fontId="3"/>
  </si>
  <si>
    <t>午前</t>
    <rPh sb="0" eb="2">
      <t>ゴゼン</t>
    </rPh>
    <phoneticPr fontId="3"/>
  </si>
  <si>
    <t>時</t>
    <rPh sb="0" eb="1">
      <t>ジ</t>
    </rPh>
    <phoneticPr fontId="3"/>
  </si>
  <si>
    <t>分</t>
    <rPh sb="0" eb="1">
      <t>フン</t>
    </rPh>
    <phoneticPr fontId="3"/>
  </si>
  <si>
    <t>～</t>
    <phoneticPr fontId="3"/>
  </si>
  <si>
    <t>午後</t>
    <rPh sb="0" eb="2">
      <t>ゴゴ</t>
    </rPh>
    <phoneticPr fontId="3"/>
  </si>
  <si>
    <t>土</t>
    <rPh sb="0" eb="1">
      <t>ド</t>
    </rPh>
    <phoneticPr fontId="3"/>
  </si>
  <si>
    <t>1号
（教育時間）</t>
    <rPh sb="1" eb="2">
      <t>ゴウ</t>
    </rPh>
    <rPh sb="4" eb="6">
      <t>キョウイク</t>
    </rPh>
    <rPh sb="6" eb="8">
      <t>ジカン</t>
    </rPh>
    <phoneticPr fontId="3"/>
  </si>
  <si>
    <t>2・3号
（短時間）</t>
    <rPh sb="3" eb="4">
      <t>ゴウ</t>
    </rPh>
    <rPh sb="6" eb="9">
      <t>タンジカン</t>
    </rPh>
    <phoneticPr fontId="3"/>
  </si>
  <si>
    <t>教育・保育の提供を
行わない日</t>
    <rPh sb="0" eb="2">
      <t>キョウイク</t>
    </rPh>
    <rPh sb="3" eb="5">
      <t>ホイク</t>
    </rPh>
    <rPh sb="6" eb="8">
      <t>テイキョウ</t>
    </rPh>
    <rPh sb="10" eb="11">
      <t>オコナ</t>
    </rPh>
    <rPh sb="14" eb="15">
      <t>ヒ</t>
    </rPh>
    <phoneticPr fontId="3"/>
  </si>
  <si>
    <t>◆利用定員数</t>
    <phoneticPr fontId="3"/>
  </si>
  <si>
    <t>　　↑指導監査実施月の前々月の１日現在とします。</t>
    <rPh sb="11" eb="13">
      <t>ゼンゼン</t>
    </rPh>
    <phoneticPr fontId="3"/>
  </si>
  <si>
    <t>[利用定員]</t>
    <rPh sb="1" eb="3">
      <t>リヨウ</t>
    </rPh>
    <rPh sb="3" eb="5">
      <t>テイイン</t>
    </rPh>
    <phoneticPr fontId="3"/>
  </si>
  <si>
    <t>本園</t>
    <phoneticPr fontId="3"/>
  </si>
  <si>
    <t>分園</t>
    <phoneticPr fontId="3"/>
  </si>
  <si>
    <t>[在籍園児数]</t>
    <rPh sb="1" eb="3">
      <t>ザイセキ</t>
    </rPh>
    <rPh sb="3" eb="5">
      <t>エンジ</t>
    </rPh>
    <rPh sb="5" eb="6">
      <t>スウ</t>
    </rPh>
    <phoneticPr fontId="3"/>
  </si>
  <si>
    <r>
      <t xml:space="preserve">1号
</t>
    </r>
    <r>
      <rPr>
        <sz val="8"/>
        <rFont val="ＭＳ 明朝"/>
        <family val="1"/>
        <charset val="128"/>
      </rPr>
      <t>教育標準時間認定</t>
    </r>
    <rPh sb="1" eb="2">
      <t>ゴウ</t>
    </rPh>
    <rPh sb="3" eb="5">
      <t>キョウイク</t>
    </rPh>
    <rPh sb="5" eb="7">
      <t>ヒョウジュン</t>
    </rPh>
    <rPh sb="7" eb="9">
      <t>ジカン</t>
    </rPh>
    <rPh sb="9" eb="11">
      <t>ニンテイ</t>
    </rPh>
    <phoneticPr fontId="3"/>
  </si>
  <si>
    <t>2・3号</t>
    <rPh sb="3" eb="4">
      <t>ゴウ</t>
    </rPh>
    <phoneticPr fontId="3"/>
  </si>
  <si>
    <t>保育標準時間認定</t>
    <rPh sb="0" eb="2">
      <t>ホイク</t>
    </rPh>
    <rPh sb="2" eb="4">
      <t>ヒョウジュン</t>
    </rPh>
    <rPh sb="4" eb="6">
      <t>ジカン</t>
    </rPh>
    <rPh sb="6" eb="8">
      <t>ニンテイ</t>
    </rPh>
    <phoneticPr fontId="3"/>
  </si>
  <si>
    <t>保育短時間認定</t>
    <rPh sb="0" eb="2">
      <t>ホイク</t>
    </rPh>
    <rPh sb="2" eb="5">
      <t>タンジカン</t>
    </rPh>
    <rPh sb="5" eb="7">
      <t>ニンテイ</t>
    </rPh>
    <phoneticPr fontId="3"/>
  </si>
  <si>
    <t>満3歳児</t>
    <rPh sb="0" eb="1">
      <t>マン</t>
    </rPh>
    <phoneticPr fontId="3"/>
  </si>
  <si>
    <t>入所割合</t>
    <rPh sb="0" eb="2">
      <t>ニュウショ</t>
    </rPh>
    <rPh sb="2" eb="4">
      <t>ワリアイ</t>
    </rPh>
    <phoneticPr fontId="3"/>
  </si>
  <si>
    <t>％</t>
    <phoneticPr fontId="3"/>
  </si>
  <si>
    <t>％</t>
    <phoneticPr fontId="3"/>
  </si>
  <si>
    <t>〔分園〕</t>
  </si>
  <si>
    <t>〔本園〕+〔分園〕</t>
    <phoneticPr fontId="3"/>
  </si>
  <si>
    <t>クラス名</t>
    <rPh sb="3" eb="4">
      <t>メイ</t>
    </rPh>
    <phoneticPr fontId="3"/>
  </si>
  <si>
    <t>在籍園児数</t>
    <phoneticPr fontId="3"/>
  </si>
  <si>
    <t>〔本園〕</t>
    <phoneticPr fontId="3"/>
  </si>
  <si>
    <t>◎</t>
    <phoneticPr fontId="3"/>
  </si>
  <si>
    <t>現在</t>
    <rPh sb="0" eb="2">
      <t>ゲンザイ</t>
    </rPh>
    <phoneticPr fontId="3"/>
  </si>
  <si>
    <t>利用定員</t>
    <phoneticPr fontId="3"/>
  </si>
  <si>
    <t>　定員の遵守状況</t>
    <phoneticPr fontId="3"/>
  </si>
  <si>
    <t>◆利用定員を超えている場合の理由をご記入ください。</t>
    <rPh sb="1" eb="3">
      <t>リヨウ</t>
    </rPh>
    <rPh sb="3" eb="5">
      <t>テイイン</t>
    </rPh>
    <rPh sb="6" eb="7">
      <t>コ</t>
    </rPh>
    <rPh sb="11" eb="13">
      <t>バアイ</t>
    </rPh>
    <rPh sb="14" eb="16">
      <t>リユウ</t>
    </rPh>
    <rPh sb="18" eb="20">
      <t>キニュウ</t>
    </rPh>
    <phoneticPr fontId="3"/>
  </si>
  <si>
    <t>いる・いない・該当なし</t>
  </si>
  <si>
    <t>　勤務体制の確保</t>
    <phoneticPr fontId="3"/>
  </si>
  <si>
    <t>　教育・保育給付認定子どもに対し、適切な特定教育・保育を提供することができるよう、職員の勤務の体制を定めていること。</t>
    <phoneticPr fontId="3"/>
  </si>
  <si>
    <t>　職員の専従状況</t>
    <rPh sb="1" eb="3">
      <t>ショクイン</t>
    </rPh>
    <rPh sb="4" eb="6">
      <t>センジュウ</t>
    </rPh>
    <rPh sb="6" eb="8">
      <t>ジョウキョウ</t>
    </rPh>
    <phoneticPr fontId="3"/>
  </si>
  <si>
    <t>　教育・保育給付認定子どもに対する特定教育・保育の提供に直接影響を及ぼさない業務を除き、当該特定教育・保育施設の職員によって特定教育・保育を提供していること。</t>
    <phoneticPr fontId="3"/>
  </si>
  <si>
    <t>　学級の編成状況</t>
    <rPh sb="1" eb="3">
      <t>ガッキュウ</t>
    </rPh>
    <rPh sb="4" eb="6">
      <t>ヘンセイ</t>
    </rPh>
    <rPh sb="6" eb="8">
      <t>ジョウキョウ</t>
    </rPh>
    <phoneticPr fontId="3"/>
  </si>
  <si>
    <t>　職員の選任の状況</t>
    <rPh sb="1" eb="3">
      <t>ショクイン</t>
    </rPh>
    <rPh sb="4" eb="6">
      <t>センニン</t>
    </rPh>
    <rPh sb="7" eb="9">
      <t>ジョウキョウ</t>
    </rPh>
    <phoneticPr fontId="3"/>
  </si>
  <si>
    <t>☆</t>
    <phoneticPr fontId="3"/>
  </si>
  <si>
    <t>　職員の配置基準の遵守状況</t>
    <rPh sb="1" eb="3">
      <t>ショクイン</t>
    </rPh>
    <rPh sb="4" eb="6">
      <t>ハイチ</t>
    </rPh>
    <rPh sb="6" eb="8">
      <t>キジュン</t>
    </rPh>
    <rPh sb="9" eb="11">
      <t>ジュンシュ</t>
    </rPh>
    <rPh sb="11" eb="13">
      <t>ジョウキョウ</t>
    </rPh>
    <phoneticPr fontId="3"/>
  </si>
  <si>
    <t>　教育及び保育に直接従事する職員の数は、次に掲げる園児の区分に応じ、それぞれに定める員数以上としていること(必要数の算定に当たっては、年齢別に、園児数を配置基準で除して小数点第1位まで求め(小数点第2位以下切捨て)、各々を合計した後に小数点以下を四捨五入)。ただし、当該職員の数は、常時2人を下ってはならない。</t>
    <phoneticPr fontId="3"/>
  </si>
  <si>
    <t>園児の区分</t>
  </si>
  <si>
    <t>員数</t>
  </si>
  <si>
    <t>(2)満1歳以上満3歳未満の
　園児</t>
  </si>
  <si>
    <t>(3)満3歳以上満4歳未満の
　園児</t>
  </si>
  <si>
    <t>単位：人</t>
    <phoneticPr fontId="3"/>
  </si>
  <si>
    <t>　主幹保育教諭、指導保育教諭、保育教諭及び講師(保育教諭に準ずる職務に従事するものに限る。)の資格保有状況</t>
    <phoneticPr fontId="3"/>
  </si>
  <si>
    <t>㎡</t>
    <phoneticPr fontId="3"/>
  </si>
  <si>
    <t>満2歳以上</t>
    <phoneticPr fontId="3"/>
  </si>
  <si>
    <t>≧</t>
    <phoneticPr fontId="3"/>
  </si>
  <si>
    <t>＜設置階に係る基準＞
　乳児室、ほふく室、保育室、遊戯室又は便所を2階に設ける場合は、幼保連携型認定こども園基準省令第13条第1項において読み替えて準用する児童福祉施設基準省令第32条第8号イ、ロ及びへを、3階以上に設ける場合は、同号ロからチまでを遵守していること。
　この場合において、3階以上の階に設けられる保育室等は、原則として満3歳未満の園児の保育の用に供していること。
5　4に掲げる設備のほか、園舎には、次に掲げる設備を
　備えるよう努めなければならない。
　(1)放送聴取設備　(2)映写設備　(3)水遊び場
　(4)園児清浄用設備　(5)図書室　(6)会議室
6　学級数及び園児数に応じ、教育上及び保育上、保健
　衛生上並びに安全上必要な種類及び数の園具及び教具
　を備えているとともに、常に改善し、補充している
　こと。</t>
    <phoneticPr fontId="3"/>
  </si>
  <si>
    <t>カーテン、建具等の防炎処理</t>
    <phoneticPr fontId="3"/>
  </si>
  <si>
    <t>園具及び教具</t>
    <phoneticPr fontId="3"/>
  </si>
  <si>
    <t>　幼保連携型認定こども園である旨の掲示</t>
    <rPh sb="1" eb="8">
      <t>ヨウホレンケイガタニンテイ</t>
    </rPh>
    <rPh sb="11" eb="12">
      <t>エン</t>
    </rPh>
    <rPh sb="15" eb="16">
      <t>ムネ</t>
    </rPh>
    <rPh sb="17" eb="19">
      <t>ケイジ</t>
    </rPh>
    <phoneticPr fontId="3"/>
  </si>
  <si>
    <t>4　利用定員及び職員組織</t>
    <phoneticPr fontId="3"/>
  </si>
  <si>
    <t>6　保育料その他の費用徴収</t>
    <phoneticPr fontId="3"/>
  </si>
  <si>
    <t>7　その他施設の管理についての重要事項</t>
    <phoneticPr fontId="3"/>
  </si>
  <si>
    <t>1　学年、学期、教育又は保育を行う日時数、教育
　又は保育を行わない日及び開園している時間</t>
    <phoneticPr fontId="3"/>
  </si>
  <si>
    <t>　運営規程に関する適切な整備状況</t>
    <phoneticPr fontId="3"/>
  </si>
  <si>
    <t>項　　目</t>
    <rPh sb="0" eb="1">
      <t>コウ</t>
    </rPh>
    <rPh sb="3" eb="4">
      <t>メ</t>
    </rPh>
    <phoneticPr fontId="2"/>
  </si>
  <si>
    <t>規程名等（園規程等）</t>
    <rPh sb="0" eb="2">
      <t>キテイ</t>
    </rPh>
    <rPh sb="2" eb="3">
      <t>メイ</t>
    </rPh>
    <rPh sb="3" eb="4">
      <t>トウ</t>
    </rPh>
    <phoneticPr fontId="3"/>
  </si>
  <si>
    <t>目的及び運営の方針</t>
    <phoneticPr fontId="3"/>
  </si>
  <si>
    <t>(2)</t>
  </si>
  <si>
    <t>提供する特定教育・保育の内容</t>
    <phoneticPr fontId="3"/>
  </si>
  <si>
    <t>(3)</t>
  </si>
  <si>
    <t>(4)</t>
  </si>
  <si>
    <t>(5)</t>
  </si>
  <si>
    <t>(6)</t>
  </si>
  <si>
    <t>(7)</t>
  </si>
  <si>
    <t>(8)</t>
  </si>
  <si>
    <t>緊急時等における対応方法</t>
    <phoneticPr fontId="3"/>
  </si>
  <si>
    <t>(9)</t>
  </si>
  <si>
    <t>非常災害対策</t>
    <phoneticPr fontId="3"/>
  </si>
  <si>
    <t>(10)</t>
  </si>
  <si>
    <t>虐待の防止のための措置</t>
    <phoneticPr fontId="3"/>
  </si>
  <si>
    <t>(11)</t>
  </si>
  <si>
    <t>その他</t>
    <phoneticPr fontId="3"/>
  </si>
  <si>
    <t>◆職員に対しての措置の具体的内容</t>
    <rPh sb="1" eb="3">
      <t>ショクイン</t>
    </rPh>
    <rPh sb="4" eb="5">
      <t>タイ</t>
    </rPh>
    <rPh sb="8" eb="10">
      <t>ソチ</t>
    </rPh>
    <rPh sb="11" eb="13">
      <t>グタイ</t>
    </rPh>
    <rPh sb="13" eb="14">
      <t>テキ</t>
    </rPh>
    <rPh sb="14" eb="16">
      <t>ナイヨウ</t>
    </rPh>
    <phoneticPr fontId="3"/>
  </si>
  <si>
    <t>7　秘密保持</t>
    <rPh sb="2" eb="4">
      <t>ヒミツ</t>
    </rPh>
    <rPh sb="4" eb="6">
      <t>ホジ</t>
    </rPh>
    <phoneticPr fontId="3"/>
  </si>
  <si>
    <t>　秘密保持等</t>
    <rPh sb="1" eb="3">
      <t>ヒミツ</t>
    </rPh>
    <rPh sb="3" eb="5">
      <t>ホジ</t>
    </rPh>
    <rPh sb="5" eb="6">
      <t>トウ</t>
    </rPh>
    <phoneticPr fontId="3"/>
  </si>
  <si>
    <t>共</t>
    <rPh sb="0" eb="1">
      <t>トモ</t>
    </rPh>
    <phoneticPr fontId="3"/>
  </si>
  <si>
    <t>　職員であった者が、正当な理由がなく、その業務上知り得た教育・保育給付認定子ども又はその家族の秘密を漏らすことがないよう、必要な措置を講じていること。</t>
    <phoneticPr fontId="3"/>
  </si>
  <si>
    <t>　職員及び管理者は、正当な理由がなく、その業務上知り得た教育・保育給付認定子ども又はその家族の秘密を漏らしていないこと。</t>
    <phoneticPr fontId="3"/>
  </si>
  <si>
    <t>8　苦情解決</t>
    <rPh sb="2" eb="4">
      <t>クジョウ</t>
    </rPh>
    <rPh sb="4" eb="6">
      <t>カイケツ</t>
    </rPh>
    <phoneticPr fontId="3"/>
  </si>
  <si>
    <t>　苦情処理に対する措置</t>
    <rPh sb="1" eb="3">
      <t>クジョウ</t>
    </rPh>
    <rPh sb="3" eb="5">
      <t>ショリ</t>
    </rPh>
    <rPh sb="6" eb="7">
      <t>タイ</t>
    </rPh>
    <rPh sb="9" eb="11">
      <t>ソチ</t>
    </rPh>
    <phoneticPr fontId="3"/>
  </si>
  <si>
    <t>◆苦情解決を受け付ける窓口</t>
    <rPh sb="1" eb="3">
      <t>クジョウ</t>
    </rPh>
    <rPh sb="3" eb="5">
      <t>カイケツ</t>
    </rPh>
    <rPh sb="6" eb="7">
      <t>ウ</t>
    </rPh>
    <rPh sb="8" eb="9">
      <t>ツ</t>
    </rPh>
    <rPh sb="11" eb="13">
      <t>マドグチ</t>
    </rPh>
    <phoneticPr fontId="3"/>
  </si>
  <si>
    <t>責任者</t>
    <rPh sb="0" eb="3">
      <t>セキニンシャ</t>
    </rPh>
    <phoneticPr fontId="3"/>
  </si>
  <si>
    <t>担当者</t>
    <rPh sb="0" eb="3">
      <t>タントウシャ</t>
    </rPh>
    <phoneticPr fontId="3"/>
  </si>
  <si>
    <t>第三者委員</t>
    <rPh sb="0" eb="3">
      <t>ダイサンシャ</t>
    </rPh>
    <rPh sb="3" eb="5">
      <t>イイン</t>
    </rPh>
    <phoneticPr fontId="3"/>
  </si>
  <si>
    <t>◆利用者への周知</t>
    <rPh sb="1" eb="4">
      <t>リヨウシャ</t>
    </rPh>
    <rPh sb="6" eb="8">
      <t>シュウチ</t>
    </rPh>
    <phoneticPr fontId="3"/>
  </si>
  <si>
    <t>重要事項説明書への記載</t>
    <rPh sb="0" eb="2">
      <t>ジュウヨウ</t>
    </rPh>
    <rPh sb="2" eb="4">
      <t>ジコウ</t>
    </rPh>
    <rPh sb="4" eb="7">
      <t>セツメイショ</t>
    </rPh>
    <rPh sb="9" eb="11">
      <t>キサイ</t>
    </rPh>
    <phoneticPr fontId="3"/>
  </si>
  <si>
    <t>園内掲示</t>
    <rPh sb="0" eb="1">
      <t>エン</t>
    </rPh>
    <rPh sb="1" eb="2">
      <t>ナイ</t>
    </rPh>
    <rPh sb="2" eb="4">
      <t>ケイジ</t>
    </rPh>
    <phoneticPr fontId="3"/>
  </si>
  <si>
    <t>　苦情の改善</t>
    <rPh sb="1" eb="3">
      <t>クジョウ</t>
    </rPh>
    <rPh sb="4" eb="6">
      <t>カイゼン</t>
    </rPh>
    <phoneticPr fontId="3"/>
  </si>
  <si>
    <t>　苦情を受け付けた場合には、当該苦情の内容等を記録していること。</t>
    <phoneticPr fontId="3"/>
  </si>
  <si>
    <t>　提供した特定教育・保育に関する教育・保育給付認定子ども等からの苦情に関して市が実施する事業に協力するよう努めていること。</t>
    <phoneticPr fontId="3"/>
  </si>
  <si>
    <t>　市からの求めがあった場合には、苦情の改善の内容を市に報告していること。</t>
    <phoneticPr fontId="3"/>
  </si>
  <si>
    <t>◆苦情記録簿の整備状況</t>
    <rPh sb="1" eb="3">
      <t>クジョウ</t>
    </rPh>
    <rPh sb="3" eb="6">
      <t>キロクボ</t>
    </rPh>
    <rPh sb="7" eb="9">
      <t>セイビ</t>
    </rPh>
    <rPh sb="9" eb="11">
      <t>ジョウキョウ</t>
    </rPh>
    <phoneticPr fontId="3"/>
  </si>
  <si>
    <t>書類の名称</t>
    <rPh sb="0" eb="2">
      <t>ショルイ</t>
    </rPh>
    <rPh sb="3" eb="5">
      <t>メイショウ</t>
    </rPh>
    <phoneticPr fontId="3"/>
  </si>
  <si>
    <t>件</t>
    <rPh sb="0" eb="1">
      <t>ケン</t>
    </rPh>
    <phoneticPr fontId="3"/>
  </si>
  <si>
    <t>9　設備等の衛生、安全</t>
    <rPh sb="2" eb="4">
      <t>セツビ</t>
    </rPh>
    <rPh sb="4" eb="5">
      <t>トウ</t>
    </rPh>
    <rPh sb="6" eb="8">
      <t>エイセイ</t>
    </rPh>
    <rPh sb="9" eb="11">
      <t>アンゼン</t>
    </rPh>
    <phoneticPr fontId="3"/>
  </si>
  <si>
    <t>　環境衛生検査の実施状況</t>
    <rPh sb="1" eb="3">
      <t>カンキョウ</t>
    </rPh>
    <rPh sb="3" eb="5">
      <t>エイセイ</t>
    </rPh>
    <rPh sb="5" eb="7">
      <t>ケンサ</t>
    </rPh>
    <rPh sb="8" eb="10">
      <t>ジッシ</t>
    </rPh>
    <rPh sb="10" eb="12">
      <t>ジョウキョウ</t>
    </rPh>
    <phoneticPr fontId="3"/>
  </si>
  <si>
    <t>　非常災害設備設置及び点検の実施状況</t>
    <rPh sb="1" eb="3">
      <t>ヒジョウ</t>
    </rPh>
    <rPh sb="3" eb="5">
      <t>サイガイ</t>
    </rPh>
    <rPh sb="5" eb="7">
      <t>セツビ</t>
    </rPh>
    <rPh sb="7" eb="9">
      <t>セッチ</t>
    </rPh>
    <rPh sb="9" eb="10">
      <t>オヨ</t>
    </rPh>
    <rPh sb="11" eb="13">
      <t>テンケン</t>
    </rPh>
    <rPh sb="14" eb="16">
      <t>ジッシ</t>
    </rPh>
    <rPh sb="16" eb="18">
      <t>ジョウキョウ</t>
    </rPh>
    <phoneticPr fontId="3"/>
  </si>
  <si>
    <t>　消火器等の消火用具、非常口その他非常災害に必要な設備を設けていること。
　また、消防設備等の法定点検を実施していること。
　なお、年2回点検し、そのうち1回は結果を消防長又は消防署長に報告していること。</t>
    <phoneticPr fontId="3"/>
  </si>
  <si>
    <t>(2)非常災害に対する計画</t>
    <rPh sb="3" eb="5">
      <t>ヒジョウ</t>
    </rPh>
    <rPh sb="5" eb="7">
      <t>サイガイ</t>
    </rPh>
    <rPh sb="8" eb="9">
      <t>タイ</t>
    </rPh>
    <rPh sb="11" eb="13">
      <t>ケイカク</t>
    </rPh>
    <phoneticPr fontId="3"/>
  </si>
  <si>
    <t>(3)災害発生時の対応体制及び避難への備え</t>
    <rPh sb="3" eb="5">
      <t>サイガイ</t>
    </rPh>
    <rPh sb="5" eb="7">
      <t>ハッセイ</t>
    </rPh>
    <rPh sb="7" eb="8">
      <t>ジ</t>
    </rPh>
    <rPh sb="9" eb="11">
      <t>タイオウ</t>
    </rPh>
    <rPh sb="11" eb="13">
      <t>タイセイ</t>
    </rPh>
    <rPh sb="13" eb="14">
      <t>オヨ</t>
    </rPh>
    <rPh sb="15" eb="17">
      <t>ヒナン</t>
    </rPh>
    <rPh sb="19" eb="20">
      <t>ソナ</t>
    </rPh>
    <phoneticPr fontId="3"/>
  </si>
  <si>
    <t>　非常災害計画の内容等の職員間の共有状況</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3"/>
  </si>
  <si>
    <t>◆非常災害対策計画の策定状況</t>
    <rPh sb="1" eb="3">
      <t>ヒジョウ</t>
    </rPh>
    <rPh sb="3" eb="5">
      <t>サイガイ</t>
    </rPh>
    <rPh sb="5" eb="7">
      <t>タイサク</t>
    </rPh>
    <rPh sb="7" eb="9">
      <t>ケイカク</t>
    </rPh>
    <rPh sb="10" eb="12">
      <t>サクテイ</t>
    </rPh>
    <rPh sb="12" eb="14">
      <t>ジョウキョウ</t>
    </rPh>
    <phoneticPr fontId="3"/>
  </si>
  <si>
    <t>ハザードマップ</t>
    <phoneticPr fontId="3"/>
  </si>
  <si>
    <t>分園</t>
    <rPh sb="0" eb="2">
      <t>ワケゾノ</t>
    </rPh>
    <phoneticPr fontId="3"/>
  </si>
  <si>
    <t>その他（計画名）</t>
    <rPh sb="2" eb="3">
      <t>タ</t>
    </rPh>
    <rPh sb="4" eb="6">
      <t>ケイカク</t>
    </rPh>
    <rPh sb="6" eb="7">
      <t>メイ</t>
    </rPh>
    <phoneticPr fontId="3"/>
  </si>
  <si>
    <t>　非常時の連絡・避難体制</t>
    <phoneticPr fontId="3"/>
  </si>
  <si>
    <t>　日頃から保護者との密接な連携に努め、災害発生時の連絡体制や引渡し方法等について確認していること。</t>
    <phoneticPr fontId="3"/>
  </si>
  <si>
    <t>◆引渡訓練</t>
    <rPh sb="1" eb="3">
      <t>ヒキワタ</t>
    </rPh>
    <rPh sb="3" eb="5">
      <t>クンレン</t>
    </rPh>
    <phoneticPr fontId="3"/>
  </si>
  <si>
    <t>水害・土砂災害は、ハザードマップ非該当の場合は記入不要です。</t>
    <phoneticPr fontId="3"/>
  </si>
  <si>
    <t>　避難及び消火訓練の実施状況</t>
    <rPh sb="1" eb="3">
      <t>ヒナン</t>
    </rPh>
    <rPh sb="5" eb="7">
      <t>ショウカ</t>
    </rPh>
    <phoneticPr fontId="3"/>
  </si>
  <si>
    <t>(4)避難及び消火に対する訓練</t>
    <rPh sb="3" eb="5">
      <t>ヒナン</t>
    </rPh>
    <rPh sb="5" eb="6">
      <t>オヨ</t>
    </rPh>
    <rPh sb="7" eb="9">
      <t>ショウカ</t>
    </rPh>
    <rPh sb="10" eb="11">
      <t>タイ</t>
    </rPh>
    <rPh sb="13" eb="15">
      <t>クンレン</t>
    </rPh>
    <phoneticPr fontId="3"/>
  </si>
  <si>
    <t>月</t>
    <rPh sb="0" eb="1">
      <t>ツキ</t>
    </rPh>
    <phoneticPr fontId="3"/>
  </si>
  <si>
    <t>※　日付を入力してください</t>
    <rPh sb="2" eb="4">
      <t>ヒヅケ</t>
    </rPh>
    <rPh sb="5" eb="7">
      <t>ニュウリョク</t>
    </rPh>
    <phoneticPr fontId="3"/>
  </si>
  <si>
    <t>◆訓練時に想定している災害の内容</t>
    <rPh sb="1" eb="3">
      <t>クンレン</t>
    </rPh>
    <rPh sb="3" eb="4">
      <t>ジ</t>
    </rPh>
    <rPh sb="5" eb="7">
      <t>ソウテイ</t>
    </rPh>
    <rPh sb="11" eb="13">
      <t>サイガイ</t>
    </rPh>
    <rPh sb="14" eb="16">
      <t>ナイヨウ</t>
    </rPh>
    <phoneticPr fontId="3"/>
  </si>
  <si>
    <t>ハザードマップ</t>
    <phoneticPr fontId="3"/>
  </si>
  <si>
    <t>　外部からの不審者等の侵入防止のための措置や訓練など不測の事態に備えて必要な対応を図っていること。</t>
    <phoneticPr fontId="3"/>
  </si>
  <si>
    <t>　防犯についての配慮状況</t>
    <rPh sb="1" eb="3">
      <t>ボウハン</t>
    </rPh>
    <rPh sb="8" eb="10">
      <t>ハイリョ</t>
    </rPh>
    <rPh sb="10" eb="12">
      <t>ジョウキョウ</t>
    </rPh>
    <phoneticPr fontId="3"/>
  </si>
  <si>
    <t>実施の有無</t>
    <rPh sb="0" eb="2">
      <t>ジッシ</t>
    </rPh>
    <rPh sb="3" eb="5">
      <t>ウム</t>
    </rPh>
    <phoneticPr fontId="3"/>
  </si>
  <si>
    <t>◆防犯対策の取組内容をご記入ください。</t>
    <rPh sb="1" eb="3">
      <t>ボウハン</t>
    </rPh>
    <rPh sb="3" eb="5">
      <t>タイサク</t>
    </rPh>
    <rPh sb="6" eb="8">
      <t>トリクミ</t>
    </rPh>
    <rPh sb="8" eb="10">
      <t>ナイヨウ</t>
    </rPh>
    <rPh sb="12" eb="14">
      <t>キニュウ</t>
    </rPh>
    <phoneticPr fontId="3"/>
  </si>
  <si>
    <t>手当の種類</t>
    <rPh sb="0" eb="2">
      <t>テアテ</t>
    </rPh>
    <rPh sb="3" eb="5">
      <t>シュルイ</t>
    </rPh>
    <phoneticPr fontId="3"/>
  </si>
  <si>
    <t>規程</t>
    <rPh sb="0" eb="2">
      <t>キテイ</t>
    </rPh>
    <phoneticPr fontId="3"/>
  </si>
  <si>
    <t>条項</t>
    <rPh sb="0" eb="2">
      <t>ジョウコウ</t>
    </rPh>
    <phoneticPr fontId="3"/>
  </si>
  <si>
    <t>　時間外又は休日に労働をさせる場合は、労働基準法第36条の労使の協定が締結され、労働基準監督署へ提出していること。</t>
    <phoneticPr fontId="3"/>
  </si>
  <si>
    <t>　労働基準法第36条の届出</t>
    <phoneticPr fontId="3"/>
  </si>
  <si>
    <t>　労働基準法第24条の協定締結</t>
    <phoneticPr fontId="3"/>
  </si>
  <si>
    <t>　賃金から法令で定められているもの以外を控除する場合は、労働基準法第24条の労使の協定を締結していること。</t>
    <phoneticPr fontId="3"/>
  </si>
  <si>
    <t>　職員の確保・定着化</t>
    <phoneticPr fontId="3"/>
  </si>
  <si>
    <t>◆職員の確保・定着化の取組内容について</t>
    <rPh sb="1" eb="3">
      <t>ショクイン</t>
    </rPh>
    <rPh sb="4" eb="6">
      <t>カクホ</t>
    </rPh>
    <rPh sb="7" eb="10">
      <t>テイチャクカ</t>
    </rPh>
    <rPh sb="11" eb="13">
      <t>トリクミ</t>
    </rPh>
    <rPh sb="13" eb="15">
      <t>ナイヨウ</t>
    </rPh>
    <phoneticPr fontId="3"/>
  </si>
  <si>
    <t>休憩時間の確保</t>
    <rPh sb="0" eb="2">
      <t>キュウケイ</t>
    </rPh>
    <rPh sb="2" eb="4">
      <t>ジカン</t>
    </rPh>
    <rPh sb="5" eb="7">
      <t>カクホ</t>
    </rPh>
    <phoneticPr fontId="3"/>
  </si>
  <si>
    <t>年次有給休暇取得奨励</t>
    <rPh sb="0" eb="2">
      <t>ネンジ</t>
    </rPh>
    <rPh sb="2" eb="6">
      <t>ユウキュウキュウカ</t>
    </rPh>
    <rPh sb="6" eb="8">
      <t>シュトク</t>
    </rPh>
    <rPh sb="8" eb="10">
      <t>ショウレイ</t>
    </rPh>
    <phoneticPr fontId="3"/>
  </si>
  <si>
    <t>産休・育休の取得奨励</t>
    <rPh sb="0" eb="2">
      <t>サンキュウ</t>
    </rPh>
    <rPh sb="3" eb="5">
      <t>イクキュウ</t>
    </rPh>
    <rPh sb="6" eb="8">
      <t>シュトク</t>
    </rPh>
    <rPh sb="8" eb="10">
      <t>ショウレイ</t>
    </rPh>
    <phoneticPr fontId="3"/>
  </si>
  <si>
    <t>　重要事項説明及び利用申込者の同意</t>
    <phoneticPr fontId="3"/>
  </si>
  <si>
    <t>　特定教育・保育の提供の開始に際しては、あらかじめ、利用申込者に対し、運営規程の概要、職員の勤務体制、利用者負担その他の利用申込者の教育・保育の選択に資すると認められる重要事項を記した文書を交付して説明を行い、当該提供の開始について利用申込者の同意を得ていること。</t>
    <phoneticPr fontId="3"/>
  </si>
  <si>
    <t>◆重要事項説明に含む内容</t>
    <rPh sb="1" eb="3">
      <t>ジュウヨウ</t>
    </rPh>
    <rPh sb="3" eb="5">
      <t>ジコウ</t>
    </rPh>
    <rPh sb="5" eb="7">
      <t>セツメイ</t>
    </rPh>
    <rPh sb="8" eb="9">
      <t>フク</t>
    </rPh>
    <rPh sb="10" eb="12">
      <t>ナイヨウ</t>
    </rPh>
    <phoneticPr fontId="3"/>
  </si>
  <si>
    <t>事　項</t>
    <rPh sb="0" eb="1">
      <t>コト</t>
    </rPh>
    <rPh sb="2" eb="3">
      <t>コウ</t>
    </rPh>
    <phoneticPr fontId="3"/>
  </si>
  <si>
    <t>運営規定の概要</t>
    <rPh sb="0" eb="2">
      <t>ウンエイ</t>
    </rPh>
    <rPh sb="2" eb="4">
      <t>キテイ</t>
    </rPh>
    <rPh sb="5" eb="7">
      <t>ガイヨウ</t>
    </rPh>
    <phoneticPr fontId="3"/>
  </si>
  <si>
    <t>(2)</t>
    <phoneticPr fontId="3"/>
  </si>
  <si>
    <t>職員の勤務体制</t>
    <rPh sb="0" eb="2">
      <t>ショクイン</t>
    </rPh>
    <rPh sb="3" eb="5">
      <t>キンム</t>
    </rPh>
    <rPh sb="5" eb="7">
      <t>タイセイ</t>
    </rPh>
    <phoneticPr fontId="3"/>
  </si>
  <si>
    <t>(3)</t>
    <phoneticPr fontId="3"/>
  </si>
  <si>
    <t>利用者負担</t>
    <rPh sb="0" eb="3">
      <t>リヨウシャ</t>
    </rPh>
    <rPh sb="3" eb="5">
      <t>フタン</t>
    </rPh>
    <phoneticPr fontId="3"/>
  </si>
  <si>
    <t>その他重要事項</t>
    <rPh sb="2" eb="3">
      <t>タ</t>
    </rPh>
    <rPh sb="3" eb="5">
      <t>ジュウヨウ</t>
    </rPh>
    <rPh sb="5" eb="7">
      <t>ジコウ</t>
    </rPh>
    <phoneticPr fontId="3"/>
  </si>
  <si>
    <t>◆利用者への交付方法（電子媒体の場合の承認の有無）</t>
    <rPh sb="1" eb="4">
      <t>リヨウシャ</t>
    </rPh>
    <rPh sb="6" eb="8">
      <t>コウフ</t>
    </rPh>
    <rPh sb="8" eb="10">
      <t>ホウホウ</t>
    </rPh>
    <rPh sb="11" eb="13">
      <t>デンシ</t>
    </rPh>
    <rPh sb="13" eb="15">
      <t>バイタイ</t>
    </rPh>
    <rPh sb="16" eb="18">
      <t>バアイ</t>
    </rPh>
    <rPh sb="19" eb="21">
      <t>ショウニン</t>
    </rPh>
    <rPh sb="22" eb="24">
      <t>ウム</t>
    </rPh>
    <phoneticPr fontId="3"/>
  </si>
  <si>
    <t>書面</t>
    <rPh sb="0" eb="2">
      <t>ショメン</t>
    </rPh>
    <phoneticPr fontId="3"/>
  </si>
  <si>
    <t>電子媒体</t>
    <rPh sb="0" eb="2">
      <t>デンシ</t>
    </rPh>
    <rPh sb="2" eb="4">
      <t>バイタイ</t>
    </rPh>
    <phoneticPr fontId="3"/>
  </si>
  <si>
    <t>承認あり・なし</t>
  </si>
  <si>
    <t>◆利用者の同意</t>
    <phoneticPr fontId="3"/>
  </si>
  <si>
    <t>あり・なし</t>
  </si>
  <si>
    <t>　重要事項等の掲示</t>
    <phoneticPr fontId="3"/>
  </si>
  <si>
    <t>　記録の整備</t>
    <rPh sb="1" eb="3">
      <t>キロク</t>
    </rPh>
    <rPh sb="4" eb="6">
      <t>セイビ</t>
    </rPh>
    <phoneticPr fontId="3"/>
  </si>
  <si>
    <t>　職員、設備及び会計に関する諸記録を整備していること。</t>
    <phoneticPr fontId="3"/>
  </si>
  <si>
    <t>職員、設備及び会計に関する諸記録</t>
    <rPh sb="3" eb="5">
      <t>セツビ</t>
    </rPh>
    <rPh sb="5" eb="6">
      <t>オヨ</t>
    </rPh>
    <rPh sb="7" eb="9">
      <t>カイケイ</t>
    </rPh>
    <rPh sb="10" eb="11">
      <t>カン</t>
    </rPh>
    <phoneticPr fontId="3"/>
  </si>
  <si>
    <t>有無</t>
    <rPh sb="0" eb="2">
      <t>ウム</t>
    </rPh>
    <phoneticPr fontId="3"/>
  </si>
  <si>
    <t>資格証明書</t>
    <rPh sb="0" eb="2">
      <t>シカク</t>
    </rPh>
    <rPh sb="2" eb="5">
      <t>ショウメイショ</t>
    </rPh>
    <phoneticPr fontId="3"/>
  </si>
  <si>
    <t>履歴書</t>
    <rPh sb="0" eb="3">
      <t>リレキショ</t>
    </rPh>
    <phoneticPr fontId="3"/>
  </si>
  <si>
    <t>労働者名簿</t>
    <rPh sb="0" eb="2">
      <t>ロウドウ</t>
    </rPh>
    <rPh sb="2" eb="3">
      <t>シャ</t>
    </rPh>
    <rPh sb="3" eb="5">
      <t>メイボ</t>
    </rPh>
    <phoneticPr fontId="3"/>
  </si>
  <si>
    <t>雇用契約書または労働条件通知書</t>
    <rPh sb="0" eb="2">
      <t>コヨウ</t>
    </rPh>
    <rPh sb="2" eb="5">
      <t>ケイヤクショ</t>
    </rPh>
    <rPh sb="8" eb="10">
      <t>ロウドウ</t>
    </rPh>
    <rPh sb="10" eb="12">
      <t>ジョウケン</t>
    </rPh>
    <rPh sb="12" eb="15">
      <t>ツウチショ</t>
    </rPh>
    <phoneticPr fontId="3"/>
  </si>
  <si>
    <t>(5)</t>
    <phoneticPr fontId="3"/>
  </si>
  <si>
    <t>出勤簿</t>
    <rPh sb="0" eb="2">
      <t>シュッキン</t>
    </rPh>
    <rPh sb="2" eb="3">
      <t>ボ</t>
    </rPh>
    <phoneticPr fontId="3"/>
  </si>
  <si>
    <t>(6)</t>
    <phoneticPr fontId="3"/>
  </si>
  <si>
    <t>休暇記録</t>
    <rPh sb="0" eb="2">
      <t>キュウカ</t>
    </rPh>
    <rPh sb="2" eb="4">
      <t>キロク</t>
    </rPh>
    <phoneticPr fontId="3"/>
  </si>
  <si>
    <t>会計帳簿（経理規程に規定してあるもの）</t>
    <rPh sb="0" eb="2">
      <t>カイケイ</t>
    </rPh>
    <rPh sb="2" eb="4">
      <t>チョウボ</t>
    </rPh>
    <rPh sb="5" eb="7">
      <t>ケイリ</t>
    </rPh>
    <rPh sb="7" eb="9">
      <t>キテイ</t>
    </rPh>
    <rPh sb="10" eb="12">
      <t>キテイ</t>
    </rPh>
    <phoneticPr fontId="3"/>
  </si>
  <si>
    <t>特定教育・保育の提供に関する記録</t>
    <rPh sb="0" eb="2">
      <t>トクテイ</t>
    </rPh>
    <rPh sb="2" eb="4">
      <t>キョウイク</t>
    </rPh>
    <rPh sb="5" eb="7">
      <t>ホイク</t>
    </rPh>
    <rPh sb="8" eb="10">
      <t>テイキョウ</t>
    </rPh>
    <rPh sb="11" eb="12">
      <t>カン</t>
    </rPh>
    <rPh sb="14" eb="16">
      <t>キロク</t>
    </rPh>
    <phoneticPr fontId="3"/>
  </si>
  <si>
    <t>保存期間</t>
    <rPh sb="0" eb="2">
      <t>ホゾン</t>
    </rPh>
    <rPh sb="2" eb="4">
      <t>キカン</t>
    </rPh>
    <phoneticPr fontId="3"/>
  </si>
  <si>
    <t>保育計画等</t>
    <rPh sb="0" eb="2">
      <t>ホイク</t>
    </rPh>
    <rPh sb="2" eb="4">
      <t>ケイカク</t>
    </rPh>
    <rPh sb="4" eb="5">
      <t>トウ</t>
    </rPh>
    <phoneticPr fontId="3"/>
  </si>
  <si>
    <t>保育日誌等</t>
    <rPh sb="0" eb="2">
      <t>ホイク</t>
    </rPh>
    <rPh sb="2" eb="4">
      <t>ニッシ</t>
    </rPh>
    <rPh sb="4" eb="5">
      <t>トウ</t>
    </rPh>
    <phoneticPr fontId="3"/>
  </si>
  <si>
    <t>利用者の不正受給の防止に関する市への通知記録</t>
    <rPh sb="0" eb="3">
      <t>リヨウシャ</t>
    </rPh>
    <rPh sb="4" eb="6">
      <t>フセイ</t>
    </rPh>
    <rPh sb="6" eb="8">
      <t>ジュキュウ</t>
    </rPh>
    <rPh sb="9" eb="11">
      <t>ボウシ</t>
    </rPh>
    <rPh sb="12" eb="13">
      <t>カン</t>
    </rPh>
    <rPh sb="15" eb="16">
      <t>シ</t>
    </rPh>
    <rPh sb="18" eb="20">
      <t>ツウチ</t>
    </rPh>
    <rPh sb="20" eb="22">
      <t>キロク</t>
    </rPh>
    <phoneticPr fontId="3"/>
  </si>
  <si>
    <t>有・無・該当なし</t>
  </si>
  <si>
    <t>苦情に関する記録</t>
    <rPh sb="0" eb="2">
      <t>クジョウ</t>
    </rPh>
    <rPh sb="3" eb="4">
      <t>カン</t>
    </rPh>
    <rPh sb="6" eb="8">
      <t>キロク</t>
    </rPh>
    <phoneticPr fontId="3"/>
  </si>
  <si>
    <t>事故状況・処置等に関する記録</t>
    <rPh sb="0" eb="2">
      <t>ジコ</t>
    </rPh>
    <rPh sb="2" eb="4">
      <t>ジョウキョウ</t>
    </rPh>
    <rPh sb="5" eb="7">
      <t>ショチ</t>
    </rPh>
    <rPh sb="7" eb="8">
      <t>トウ</t>
    </rPh>
    <rPh sb="9" eb="10">
      <t>カン</t>
    </rPh>
    <rPh sb="12" eb="14">
      <t>キロク</t>
    </rPh>
    <phoneticPr fontId="3"/>
  </si>
  <si>
    <t xml:space="preserve">　教育・保育給付認定子どもに対する特定教育・保育の提供に関する次の各号に掲げる記録を整備し、その完結の日から5年間保存していること。
(1)特定教育・保育施設等運営基準府令第15条第1項各号に定めるものに基づく特定教育・保育の提供に当たっての計画
(2)特定教育・保育施設等運営基準府令第12条に規定する特定教育・保育の提供の記録
(3)特定教育・保育施設等運営基準府令第19条に規定する市への通知に係る記録
(4)特定教育・保育施設等運営基準府令第30条第2項に規定する苦情の内容等の記録
(5)特定教育・保育施設等運営基準府令第32条第3項に規定する事故の状況及び事故に際して採った処置についての記録
</t>
    <phoneticPr fontId="3"/>
  </si>
  <si>
    <t>(2)</t>
    <phoneticPr fontId="3"/>
  </si>
  <si>
    <t>　施設運営に関し、不適切な事項がないこと。</t>
    <phoneticPr fontId="3"/>
  </si>
  <si>
    <t>◆教育週数</t>
    <rPh sb="1" eb="3">
      <t>キョウイク</t>
    </rPh>
    <rPh sb="3" eb="5">
      <t>シュウスウ</t>
    </rPh>
    <phoneticPr fontId="3"/>
  </si>
  <si>
    <t>週(予定)</t>
    <rPh sb="2" eb="4">
      <t>ヨテイ</t>
    </rPh>
    <phoneticPr fontId="3"/>
  </si>
  <si>
    <t>2号
3号</t>
    <rPh sb="1" eb="2">
      <t>ゴウ</t>
    </rPh>
    <rPh sb="4" eb="5">
      <t>ゴウ</t>
    </rPh>
    <phoneticPr fontId="3"/>
  </si>
  <si>
    <t>↑選択してください。</t>
    <rPh sb="1" eb="3">
      <t>センタク</t>
    </rPh>
    <phoneticPr fontId="3"/>
  </si>
  <si>
    <t>あり・なし・配置なし</t>
  </si>
  <si>
    <t>あり・なし・採用なし</t>
  </si>
  <si>
    <t>4　施設及び設備の基準</t>
    <rPh sb="2" eb="4">
      <t>シセツ</t>
    </rPh>
    <rPh sb="4" eb="5">
      <t>オヨ</t>
    </rPh>
    <rPh sb="6" eb="8">
      <t>セツビ</t>
    </rPh>
    <rPh sb="9" eb="11">
      <t>キジュン</t>
    </rPh>
    <phoneticPr fontId="3"/>
  </si>
  <si>
    <t>3　次に掲げる設備の面積は、それぞれに定める面積
　以上であること。
（1）乳児室　3.3㎡に満2歳未満の園児のうちほふく
　　しないものの数を乗じて得た面積
（2）ほふく室　3.3㎡に満2歳未満の園児のうちほふく
　　するものの数を乗じて得た面積
（3）保育室又は遊戯室　1.98㎡に満2歳以上の園児数を
　　乗じて得た面積
＜幼稚園からの移行に係る設備面積等の特例＞
　平成27年4月1日の前日において現に幼稚園を設置している者が、当該幼稚園を廃止し、当該幼稚園と同一の場所において、当該幼稚園の設備を用いて幼保連携型認定こども園を設置する場合は、当分の間、設備の面積は、監査内容3(1)及び(2)に掲げる設備について、それぞれに定める面積以上とする。</t>
    <rPh sb="166" eb="169">
      <t>ヨウチエン</t>
    </rPh>
    <rPh sb="172" eb="174">
      <t>イコウ</t>
    </rPh>
    <rPh sb="177" eb="179">
      <t>セツビ</t>
    </rPh>
    <rPh sb="179" eb="181">
      <t>メンセキ</t>
    </rPh>
    <rPh sb="181" eb="182">
      <t>ナド</t>
    </rPh>
    <phoneticPr fontId="3"/>
  </si>
  <si>
    <t>　園則を整備し、変更しようとするときは、あらかじめ、相模原市長に届け出ていること。
　また、園則には、少なくとも、次に掲げる事項を記載していること。
1　学年、学期、教育又は保育を行う日時数、教育又は
　保育を行わない日及び開園している時間に関する事項
2　教育課程その他の教育及び保育の内容に関する事項
3　保護者に対する子育ての支援の内容に関する事項
4　利用定員及び職員組織に関する事項
5　入園、退園、転園、休園及び卒園に関する事項
6　保育料その他の費用徴収に関する事項
7　その他施設の管理についての重要事項</t>
    <phoneticPr fontId="3"/>
  </si>
  <si>
    <t>適・否</t>
  </si>
  <si>
    <t>　学校環境衛生基準に基づき、教室等の環境(換気、保温、採光、照明、騒音等)、飲料水等の水質、園の清潔等について、毎学年定期に、また必要があるときは臨時に、環境衛生検査を実施していること。</t>
    <rPh sb="44" eb="45">
      <t>シツ</t>
    </rPh>
    <phoneticPr fontId="3"/>
  </si>
  <si>
    <t>上記以外の園児が使用するスペース</t>
    <phoneticPr fontId="3"/>
  </si>
  <si>
    <t>ほふくを始めていない園児のスペース</t>
    <phoneticPr fontId="3"/>
  </si>
  <si>
    <t>適・否
(　　)</t>
    <phoneticPr fontId="3"/>
  </si>
  <si>
    <t>週</t>
    <phoneticPr fontId="3"/>
  </si>
  <si>
    <t>園児数計</t>
    <rPh sb="0" eb="2">
      <t>エンジ</t>
    </rPh>
    <rPh sb="2" eb="3">
      <t>スウ</t>
    </rPh>
    <rPh sb="3" eb="4">
      <t>ケイ</t>
    </rPh>
    <phoneticPr fontId="3"/>
  </si>
  <si>
    <r>
      <t xml:space="preserve">1　園舎の面積は、次の(1)と(2)を合算した面積以上で
　あること。
(1)次に掲げる学級数に応じて、それぞれに定める面積
　ア　1学級　180㎡以上
　イ　2学級以上　320㎡＋100㎡×(学級数－2)
(2)満3歳未満の園児数に応じ、次により算定した面積
　ア　3.3㎡に満2歳未満の園児のうちほふくしないもの
　　の数を乗じて得た乳児室の面積
　イ　3.3㎡に満2歳未満の園児のうちほふくするものの
　　数を乗じて得たほふく室の面積
　ウ　1.98㎡に満2歳以上の園児数を乗じて得た保育室
　　又は遊戯室の面積
</t>
    </r>
    <r>
      <rPr>
        <sz val="9"/>
        <rFont val="ＭＳ 明朝"/>
        <family val="1"/>
        <charset val="128"/>
      </rPr>
      <t>＜幼稚園又は保育所からの移行に係る園舎及び園庭の特例＞
(イ)平成27年4月1日の前日において保育所を設置している者が、当該保育所を廃止し、当該保育所と同一の場所において、当該保育所の設備を用いて幼保連携型認定こども園を設置する場合は、当分の間、次により算定した面積以上とする。
　・園舎…満3歳以上の園児数に応じ、監査内容1(2)に掲げる規定により算定した面積と、満3歳未満の園児数に応じ、1(2)により算定した面積を合算した面積
　・園庭…監査内容2(1)イにより算定した面積と2(2)により算定した面積を合算した面積</t>
    </r>
    <rPh sb="39" eb="40">
      <t>ツギ</t>
    </rPh>
    <rPh sb="41" eb="42">
      <t>カカ</t>
    </rPh>
    <phoneticPr fontId="3"/>
  </si>
  <si>
    <t>水害・土砂災害</t>
    <phoneticPr fontId="3"/>
  </si>
  <si>
    <t>地震</t>
    <phoneticPr fontId="3"/>
  </si>
  <si>
    <t>想定している災害</t>
    <rPh sb="0" eb="2">
      <t>ソウテイ</t>
    </rPh>
    <rPh sb="6" eb="8">
      <t>サイガイ</t>
    </rPh>
    <phoneticPr fontId="3"/>
  </si>
  <si>
    <t>　避難及び消火に対する訓練を年2回以上行っていること。避難訓練については、地域の実情を鑑みて、火災、水害・土砂災害、地震等を想定した訓練を実施すること。</t>
    <rPh sb="14" eb="15">
      <t>ネン</t>
    </rPh>
    <rPh sb="16" eb="17">
      <t>カイ</t>
    </rPh>
    <rPh sb="17" eb="19">
      <t>イジョウ</t>
    </rPh>
    <phoneticPr fontId="3"/>
  </si>
  <si>
    <t>◆避難及び消火訓練の実施状況</t>
    <rPh sb="1" eb="3">
      <t>ヒナン</t>
    </rPh>
    <rPh sb="3" eb="4">
      <t>オヨ</t>
    </rPh>
    <rPh sb="5" eb="7">
      <t>ショウカ</t>
    </rPh>
    <rPh sb="7" eb="9">
      <t>クンレン</t>
    </rPh>
    <rPh sb="10" eb="12">
      <t>ジッシ</t>
    </rPh>
    <rPh sb="12" eb="14">
      <t>ジョウキョウ</t>
    </rPh>
    <phoneticPr fontId="3"/>
  </si>
  <si>
    <t>←監査実施月
の前月分まで
の分を記入し
てください。</t>
    <rPh sb="1" eb="3">
      <t>カンサ</t>
    </rPh>
    <rPh sb="3" eb="5">
      <t>ジッシ</t>
    </rPh>
    <rPh sb="5" eb="6">
      <t>ツキ</t>
    </rPh>
    <rPh sb="8" eb="10">
      <t>ゼンゲツ</t>
    </rPh>
    <rPh sb="10" eb="11">
      <t>ブン</t>
    </rPh>
    <rPh sb="15" eb="16">
      <t>ブン</t>
    </rPh>
    <rPh sb="17" eb="19">
      <t>キニュウ</t>
    </rPh>
    <phoneticPr fontId="3"/>
  </si>
  <si>
    <t>適・否
(　　)</t>
    <phoneticPr fontId="3"/>
  </si>
  <si>
    <t>　全体的な計画の作成状況</t>
    <rPh sb="1" eb="4">
      <t>ゼンタイテキ</t>
    </rPh>
    <rPh sb="5" eb="7">
      <t>ケイカク</t>
    </rPh>
    <rPh sb="8" eb="10">
      <t>サクセイ</t>
    </rPh>
    <rPh sb="10" eb="12">
      <t>ジョウキョウ</t>
    </rPh>
    <phoneticPr fontId="3"/>
  </si>
  <si>
    <t>※全体的な計画（指導計画）の写し（今年度）を
　ご提出ください。</t>
    <rPh sb="1" eb="4">
      <t>ゼンタイテキ</t>
    </rPh>
    <rPh sb="5" eb="7">
      <t>ケイカク</t>
    </rPh>
    <rPh sb="8" eb="10">
      <t>シドウ</t>
    </rPh>
    <rPh sb="10" eb="12">
      <t>ケイカク</t>
    </rPh>
    <rPh sb="14" eb="15">
      <t>ウツ</t>
    </rPh>
    <rPh sb="17" eb="20">
      <t>コンネンド</t>
    </rPh>
    <rPh sb="25" eb="27">
      <t>テイシュツ</t>
    </rPh>
    <phoneticPr fontId="3"/>
  </si>
  <si>
    <t>　小学校との連携</t>
    <rPh sb="1" eb="4">
      <t>ショウガッコウ</t>
    </rPh>
    <rPh sb="6" eb="8">
      <t>レンケイ</t>
    </rPh>
    <phoneticPr fontId="3"/>
  </si>
  <si>
    <t>◆小学校との連携の状況をご記入ください。</t>
    <rPh sb="1" eb="4">
      <t>ショウガッコウ</t>
    </rPh>
    <rPh sb="6" eb="8">
      <t>レンケイ</t>
    </rPh>
    <rPh sb="9" eb="11">
      <t>ジョウキョウ</t>
    </rPh>
    <rPh sb="13" eb="15">
      <t>キニュウ</t>
    </rPh>
    <phoneticPr fontId="3"/>
  </si>
  <si>
    <t>　指導要録の作成と送付状況</t>
    <rPh sb="1" eb="3">
      <t>シドウ</t>
    </rPh>
    <rPh sb="3" eb="5">
      <t>ヨウロク</t>
    </rPh>
    <rPh sb="6" eb="8">
      <t>サクセイ</t>
    </rPh>
    <rPh sb="9" eb="11">
      <t>ソウフ</t>
    </rPh>
    <rPh sb="11" eb="13">
      <t>ジョウキョウ</t>
    </rPh>
    <phoneticPr fontId="3"/>
  </si>
  <si>
    <t>　出席簿の作成状況</t>
    <rPh sb="1" eb="4">
      <t>シュッセキボ</t>
    </rPh>
    <rPh sb="5" eb="7">
      <t>サクセイ</t>
    </rPh>
    <rPh sb="7" eb="9">
      <t>ジョウキョウ</t>
    </rPh>
    <phoneticPr fontId="3"/>
  </si>
  <si>
    <t>　園児について出席簿を作成していること。</t>
    <rPh sb="1" eb="3">
      <t>エンジ</t>
    </rPh>
    <rPh sb="7" eb="10">
      <t>シュッセキボ</t>
    </rPh>
    <rPh sb="11" eb="13">
      <t>サクセイ</t>
    </rPh>
    <phoneticPr fontId="3"/>
  </si>
  <si>
    <t>6　教育・保育の提供の記録</t>
    <rPh sb="2" eb="4">
      <t>キョウイク</t>
    </rPh>
    <rPh sb="5" eb="7">
      <t>ホイク</t>
    </rPh>
    <rPh sb="8" eb="10">
      <t>テイキョウ</t>
    </rPh>
    <rPh sb="11" eb="13">
      <t>キロク</t>
    </rPh>
    <phoneticPr fontId="3"/>
  </si>
  <si>
    <t>　教育・保育の提供の記録</t>
    <rPh sb="1" eb="3">
      <t>キョウイク</t>
    </rPh>
    <rPh sb="4" eb="6">
      <t>ホイク</t>
    </rPh>
    <rPh sb="7" eb="9">
      <t>テイキョウ</t>
    </rPh>
    <rPh sb="10" eb="12">
      <t>キロク</t>
    </rPh>
    <phoneticPr fontId="3"/>
  </si>
  <si>
    <t>　特定教育・保育を提供した際は、提供日、内容その他必要な事項を記録していること。</t>
    <rPh sb="1" eb="3">
      <t>トクテイ</t>
    </rPh>
    <rPh sb="3" eb="5">
      <t>キョウイク</t>
    </rPh>
    <rPh sb="6" eb="8">
      <t>ホイク</t>
    </rPh>
    <rPh sb="9" eb="11">
      <t>テイキョウ</t>
    </rPh>
    <rPh sb="13" eb="14">
      <t>サイ</t>
    </rPh>
    <rPh sb="16" eb="18">
      <t>テイキョウ</t>
    </rPh>
    <rPh sb="18" eb="19">
      <t>ビ</t>
    </rPh>
    <rPh sb="20" eb="22">
      <t>ナイヨウ</t>
    </rPh>
    <rPh sb="24" eb="25">
      <t>タ</t>
    </rPh>
    <rPh sb="25" eb="27">
      <t>ヒツヨウ</t>
    </rPh>
    <rPh sb="28" eb="30">
      <t>ジコウ</t>
    </rPh>
    <rPh sb="31" eb="33">
      <t>キロク</t>
    </rPh>
    <phoneticPr fontId="3"/>
  </si>
  <si>
    <t>7　健康及び安全</t>
    <rPh sb="2" eb="4">
      <t>ケンコウ</t>
    </rPh>
    <rPh sb="4" eb="5">
      <t>オヨ</t>
    </rPh>
    <rPh sb="6" eb="8">
      <t>アンゼン</t>
    </rPh>
    <phoneticPr fontId="3"/>
  </si>
  <si>
    <t>　学校保健計画の作成状況</t>
    <rPh sb="1" eb="3">
      <t>ガッコウ</t>
    </rPh>
    <rPh sb="3" eb="5">
      <t>ホケン</t>
    </rPh>
    <rPh sb="5" eb="7">
      <t>ケイカク</t>
    </rPh>
    <rPh sb="8" eb="10">
      <t>サクセイ</t>
    </rPh>
    <rPh sb="10" eb="12">
      <t>ジョウキョウ</t>
    </rPh>
    <phoneticPr fontId="3"/>
  </si>
  <si>
    <t>　疾病等の事態への備え</t>
    <rPh sb="1" eb="3">
      <t>シッペイ</t>
    </rPh>
    <rPh sb="3" eb="4">
      <t>ナド</t>
    </rPh>
    <rPh sb="5" eb="7">
      <t>ジタイ</t>
    </rPh>
    <rPh sb="9" eb="10">
      <t>ソナ</t>
    </rPh>
    <phoneticPr fontId="3"/>
  </si>
  <si>
    <t>◆備えている救急用の薬品、材料等をご記入ください。</t>
    <rPh sb="1" eb="2">
      <t>ソナ</t>
    </rPh>
    <rPh sb="6" eb="9">
      <t>キュウキュウヨウ</t>
    </rPh>
    <rPh sb="10" eb="12">
      <t>ヤクヒン</t>
    </rPh>
    <rPh sb="13" eb="15">
      <t>ザイリョウ</t>
    </rPh>
    <rPh sb="15" eb="16">
      <t>ナド</t>
    </rPh>
    <rPh sb="18" eb="20">
      <t>キニュウ</t>
    </rPh>
    <phoneticPr fontId="3"/>
  </si>
  <si>
    <t>　給食関係者等の検便の実施状況</t>
    <rPh sb="1" eb="3">
      <t>キュウショク</t>
    </rPh>
    <rPh sb="3" eb="6">
      <t>カンケイシャ</t>
    </rPh>
    <rPh sb="6" eb="7">
      <t>ナド</t>
    </rPh>
    <rPh sb="8" eb="10">
      <t>ケンベン</t>
    </rPh>
    <rPh sb="11" eb="13">
      <t>ジッシ</t>
    </rPh>
    <rPh sb="13" eb="15">
      <t>ジョウキョウ</t>
    </rPh>
    <phoneticPr fontId="3"/>
  </si>
  <si>
    <t>　事故防止及び安全対策</t>
    <rPh sb="1" eb="3">
      <t>ジコ</t>
    </rPh>
    <rPh sb="3" eb="5">
      <t>ボウシ</t>
    </rPh>
    <rPh sb="5" eb="6">
      <t>オヨ</t>
    </rPh>
    <rPh sb="7" eb="9">
      <t>アンゼン</t>
    </rPh>
    <rPh sb="9" eb="11">
      <t>タイサク</t>
    </rPh>
    <phoneticPr fontId="3"/>
  </si>
  <si>
    <t>　給食の提供状況</t>
    <rPh sb="1" eb="3">
      <t>キュウショク</t>
    </rPh>
    <rPh sb="4" eb="6">
      <t>テイキョウ</t>
    </rPh>
    <rPh sb="6" eb="8">
      <t>ジョウキョウ</t>
    </rPh>
    <phoneticPr fontId="3"/>
  </si>
  <si>
    <t>　受託業者への指導体制</t>
    <rPh sb="1" eb="3">
      <t>ジュタク</t>
    </rPh>
    <rPh sb="3" eb="5">
      <t>ギョウシャ</t>
    </rPh>
    <rPh sb="7" eb="9">
      <t>シドウ</t>
    </rPh>
    <rPh sb="9" eb="11">
      <t>タイセイ</t>
    </rPh>
    <phoneticPr fontId="3"/>
  </si>
  <si>
    <t>　施設が行う業務の実施状況</t>
    <rPh sb="1" eb="3">
      <t>シセツ</t>
    </rPh>
    <rPh sb="4" eb="5">
      <t>オコナ</t>
    </rPh>
    <rPh sb="6" eb="8">
      <t>ギョウム</t>
    </rPh>
    <rPh sb="9" eb="11">
      <t>ジッシ</t>
    </rPh>
    <rPh sb="11" eb="13">
      <t>ジョウキョウ</t>
    </rPh>
    <phoneticPr fontId="3"/>
  </si>
  <si>
    <t>　受託業者の状況</t>
    <rPh sb="1" eb="3">
      <t>ジュタク</t>
    </rPh>
    <rPh sb="3" eb="5">
      <t>ギョウシャ</t>
    </rPh>
    <rPh sb="6" eb="8">
      <t>ジョウキョウ</t>
    </rPh>
    <phoneticPr fontId="3"/>
  </si>
  <si>
    <t>　委託契約内容</t>
    <rPh sb="1" eb="3">
      <t>イタク</t>
    </rPh>
    <rPh sb="3" eb="5">
      <t>ケイヤク</t>
    </rPh>
    <rPh sb="5" eb="7">
      <t>ナイヨウ</t>
    </rPh>
    <phoneticPr fontId="3"/>
  </si>
  <si>
    <t>　園児の保護者に対する子育ての支援の内容</t>
    <rPh sb="1" eb="3">
      <t>エンジ</t>
    </rPh>
    <rPh sb="4" eb="7">
      <t>ホゴシャ</t>
    </rPh>
    <rPh sb="8" eb="9">
      <t>タイ</t>
    </rPh>
    <rPh sb="11" eb="13">
      <t>コソダ</t>
    </rPh>
    <rPh sb="15" eb="17">
      <t>シエン</t>
    </rPh>
    <rPh sb="18" eb="20">
      <t>ナイヨウ</t>
    </rPh>
    <phoneticPr fontId="3"/>
  </si>
  <si>
    <t>◆地域における子育て支援の状況をご記入ください。</t>
    <rPh sb="1" eb="3">
      <t>チイキ</t>
    </rPh>
    <rPh sb="7" eb="9">
      <t>コソダ</t>
    </rPh>
    <rPh sb="10" eb="12">
      <t>シエン</t>
    </rPh>
    <rPh sb="13" eb="15">
      <t>ジョウキョウ</t>
    </rPh>
    <rPh sb="17" eb="19">
      <t>キニュウ</t>
    </rPh>
    <phoneticPr fontId="3"/>
  </si>
  <si>
    <t>　虐待等の禁止</t>
    <rPh sb="1" eb="3">
      <t>ギャクタイ</t>
    </rPh>
    <rPh sb="3" eb="4">
      <t>ナド</t>
    </rPh>
    <rPh sb="5" eb="7">
      <t>キンシ</t>
    </rPh>
    <phoneticPr fontId="3"/>
  </si>
  <si>
    <t>　研修の実施状況</t>
    <rPh sb="1" eb="3">
      <t>ケンシュウ</t>
    </rPh>
    <rPh sb="4" eb="6">
      <t>ジッシ</t>
    </rPh>
    <rPh sb="6" eb="8">
      <t>ジョウキョウ</t>
    </rPh>
    <phoneticPr fontId="3"/>
  </si>
  <si>
    <t>　情報の提供等</t>
    <rPh sb="1" eb="3">
      <t>ジョウホウ</t>
    </rPh>
    <rPh sb="4" eb="6">
      <t>テイキョウ</t>
    </rPh>
    <rPh sb="6" eb="7">
      <t>ナド</t>
    </rPh>
    <phoneticPr fontId="3"/>
  </si>
  <si>
    <t>　利用者処遇に関し、不適切な事項がないこと。</t>
    <rPh sb="1" eb="4">
      <t>リヨウシャ</t>
    </rPh>
    <rPh sb="4" eb="6">
      <t>ショグウ</t>
    </rPh>
    <rPh sb="7" eb="8">
      <t>カン</t>
    </rPh>
    <rPh sb="10" eb="13">
      <t>フテキセツ</t>
    </rPh>
    <rPh sb="14" eb="16">
      <t>ジコウ</t>
    </rPh>
    <phoneticPr fontId="3"/>
  </si>
  <si>
    <t>施設名</t>
    <phoneticPr fontId="3"/>
  </si>
  <si>
    <t>※施設名は自動表示されます。</t>
    <phoneticPr fontId="3"/>
  </si>
  <si>
    <t>項     目</t>
    <phoneticPr fontId="3"/>
  </si>
  <si>
    <t>　会計の区分</t>
    <phoneticPr fontId="3"/>
  </si>
  <si>
    <t>2　利用者負担額等の受領</t>
    <phoneticPr fontId="3"/>
  </si>
  <si>
    <t>特に必要としたもの</t>
    <rPh sb="0" eb="1">
      <t>トク</t>
    </rPh>
    <rPh sb="2" eb="4">
      <t>ヒツヨウ</t>
    </rPh>
    <phoneticPr fontId="3"/>
  </si>
  <si>
    <t>金額</t>
    <rPh sb="0" eb="2">
      <t>キンガク</t>
    </rPh>
    <phoneticPr fontId="3"/>
  </si>
  <si>
    <t>　領収証の交付</t>
    <phoneticPr fontId="3"/>
  </si>
  <si>
    <t>該当項目</t>
    <rPh sb="0" eb="2">
      <t>ガイトウ</t>
    </rPh>
    <rPh sb="2" eb="4">
      <t>コウモク</t>
    </rPh>
    <phoneticPr fontId="3"/>
  </si>
  <si>
    <t>具体的な内容</t>
    <rPh sb="0" eb="3">
      <t>グタイテキ</t>
    </rPh>
    <rPh sb="4" eb="6">
      <t>ナイヨウ</t>
    </rPh>
    <phoneticPr fontId="3"/>
  </si>
  <si>
    <t>[本園]</t>
    <rPh sb="1" eb="2">
      <t>ホン</t>
    </rPh>
    <rPh sb="2" eb="3">
      <t>エン</t>
    </rPh>
    <phoneticPr fontId="3"/>
  </si>
  <si>
    <t>[分園]</t>
    <rPh sb="1" eb="2">
      <t>ブン</t>
    </rPh>
    <rPh sb="2" eb="3">
      <t>エン</t>
    </rPh>
    <phoneticPr fontId="3"/>
  </si>
  <si>
    <t>入所者</t>
    <rPh sb="0" eb="3">
      <t>ニュウショシャ</t>
    </rPh>
    <phoneticPr fontId="3"/>
  </si>
  <si>
    <t xml:space="preserve">配置基準 </t>
    <rPh sb="0" eb="2">
      <t>ハイチ</t>
    </rPh>
    <rPh sb="2" eb="4">
      <t>キジュン</t>
    </rPh>
    <phoneticPr fontId="3"/>
  </si>
  <si>
    <t>数</t>
    <rPh sb="0" eb="1">
      <t>スウ</t>
    </rPh>
    <phoneticPr fontId="3"/>
  </si>
  <si>
    <t>０歳</t>
    <rPh sb="1" eb="2">
      <t>サイ</t>
    </rPh>
    <phoneticPr fontId="3"/>
  </si>
  <si>
    <t>１歳</t>
    <rPh sb="1" eb="2">
      <t>サイ</t>
    </rPh>
    <phoneticPr fontId="3"/>
  </si>
  <si>
    <t xml:space="preserve">(１歳＋２歳)÷６＝
</t>
    <rPh sb="2" eb="3">
      <t>サイ</t>
    </rPh>
    <rPh sb="5" eb="6">
      <t>サイ</t>
    </rPh>
    <phoneticPr fontId="3"/>
  </si>
  <si>
    <t>２歳</t>
    <rPh sb="1" eb="2">
      <t>サイ</t>
    </rPh>
    <phoneticPr fontId="3"/>
  </si>
  <si>
    <t>３歳</t>
    <rPh sb="1" eb="2">
      <t>サイ</t>
    </rPh>
    <phoneticPr fontId="3"/>
  </si>
  <si>
    <t>４歳</t>
    <rPh sb="1" eb="2">
      <t>サイ</t>
    </rPh>
    <phoneticPr fontId="3"/>
  </si>
  <si>
    <t xml:space="preserve">(４歳＋５歳)÷３０＝
</t>
    <rPh sb="2" eb="3">
      <t>サイ</t>
    </rPh>
    <rPh sb="5" eb="6">
      <t>サイ</t>
    </rPh>
    <phoneticPr fontId="3"/>
  </si>
  <si>
    <t>５歳</t>
    <rPh sb="1" eb="2">
      <t>サイ</t>
    </rPh>
    <phoneticPr fontId="3"/>
  </si>
  <si>
    <t>保育認定こどもに係る利用定員</t>
    <rPh sb="0" eb="2">
      <t>ホイク</t>
    </rPh>
    <rPh sb="2" eb="4">
      <t>ニンテイ</t>
    </rPh>
    <rPh sb="8" eb="9">
      <t>カカ</t>
    </rPh>
    <rPh sb="10" eb="12">
      <t>リヨウ</t>
    </rPh>
    <rPh sb="12" eb="14">
      <t>テイイン</t>
    </rPh>
    <phoneticPr fontId="3"/>
  </si>
  <si>
    <t>◆保育標準時間認定子どもの有無</t>
    <rPh sb="1" eb="3">
      <t>ホイク</t>
    </rPh>
    <rPh sb="3" eb="5">
      <t>ヒョウジュン</t>
    </rPh>
    <rPh sb="5" eb="7">
      <t>ジカン</t>
    </rPh>
    <rPh sb="7" eb="9">
      <t>ニンテイ</t>
    </rPh>
    <rPh sb="9" eb="10">
      <t>コ</t>
    </rPh>
    <rPh sb="13" eb="15">
      <t>ウム</t>
    </rPh>
    <phoneticPr fontId="2"/>
  </si>
  <si>
    <t>有の場合
配置基準+1</t>
    <rPh sb="0" eb="1">
      <t>アリ</t>
    </rPh>
    <rPh sb="2" eb="4">
      <t>バアイ</t>
    </rPh>
    <phoneticPr fontId="3"/>
  </si>
  <si>
    <t>◆２人専任化の代替保育教諭等の配置の有無</t>
    <rPh sb="2" eb="3">
      <t>ニン</t>
    </rPh>
    <rPh sb="3" eb="5">
      <t>センニン</t>
    </rPh>
    <rPh sb="5" eb="6">
      <t>カ</t>
    </rPh>
    <rPh sb="7" eb="9">
      <t>ダイタイ</t>
    </rPh>
    <rPh sb="9" eb="11">
      <t>ホイク</t>
    </rPh>
    <rPh sb="11" eb="13">
      <t>キョウユ</t>
    </rPh>
    <rPh sb="15" eb="17">
      <t>ハイチ</t>
    </rPh>
    <rPh sb="18" eb="20">
      <t>ウム</t>
    </rPh>
    <phoneticPr fontId="2"/>
  </si>
  <si>
    <t>◆園長（施設長）の配置</t>
    <rPh sb="1" eb="3">
      <t>エンチョウ</t>
    </rPh>
    <rPh sb="4" eb="6">
      <t>シセツ</t>
    </rPh>
    <rPh sb="6" eb="7">
      <t>チョウ</t>
    </rPh>
    <rPh sb="9" eb="11">
      <t>ハイチ</t>
    </rPh>
    <phoneticPr fontId="2"/>
  </si>
  <si>
    <t>151人以上</t>
    <rPh sb="3" eb="4">
      <t>ヒト</t>
    </rPh>
    <rPh sb="4" eb="6">
      <t>イジョウ</t>
    </rPh>
    <phoneticPr fontId="3"/>
  </si>
  <si>
    <t>必要数　3人</t>
    <rPh sb="0" eb="2">
      <t>ヒツヨウ</t>
    </rPh>
    <rPh sb="2" eb="3">
      <t>スウ</t>
    </rPh>
    <rPh sb="5" eb="6">
      <t>ヒト</t>
    </rPh>
    <phoneticPr fontId="3"/>
  </si>
  <si>
    <t>41人以上150人以下</t>
    <rPh sb="2" eb="3">
      <t>ヒト</t>
    </rPh>
    <rPh sb="3" eb="5">
      <t>イジョウ</t>
    </rPh>
    <rPh sb="8" eb="9">
      <t>ニン</t>
    </rPh>
    <rPh sb="9" eb="11">
      <t>イカ</t>
    </rPh>
    <phoneticPr fontId="3"/>
  </si>
  <si>
    <t>必要数　2人</t>
    <rPh sb="0" eb="2">
      <t>ヒツヨウ</t>
    </rPh>
    <rPh sb="2" eb="3">
      <t>スウ</t>
    </rPh>
    <rPh sb="5" eb="6">
      <t>ヒト</t>
    </rPh>
    <phoneticPr fontId="3"/>
  </si>
  <si>
    <t>40人以下</t>
    <rPh sb="2" eb="3">
      <t>ヒト</t>
    </rPh>
    <rPh sb="3" eb="5">
      <t>イカ</t>
    </rPh>
    <phoneticPr fontId="3"/>
  </si>
  <si>
    <t>必要数　1人</t>
    <rPh sb="0" eb="2">
      <t>ヒツヨウ</t>
    </rPh>
    <rPh sb="2" eb="3">
      <t>スウ</t>
    </rPh>
    <rPh sb="5" eb="6">
      <t>ヒト</t>
    </rPh>
    <phoneticPr fontId="3"/>
  </si>
  <si>
    <t>調理員人数</t>
    <rPh sb="0" eb="3">
      <t>チョウリイン</t>
    </rPh>
    <rPh sb="3" eb="5">
      <t>ニンズウ</t>
    </rPh>
    <phoneticPr fontId="3"/>
  </si>
  <si>
    <t>施設長等の兼務</t>
    <rPh sb="0" eb="2">
      <t>シセツ</t>
    </rPh>
    <rPh sb="2" eb="3">
      <t>チョウ</t>
    </rPh>
    <rPh sb="3" eb="4">
      <t>ナド</t>
    </rPh>
    <rPh sb="5" eb="7">
      <t>ケンム</t>
    </rPh>
    <phoneticPr fontId="3"/>
  </si>
  <si>
    <t>兼務者名</t>
    <rPh sb="0" eb="2">
      <t>ケンム</t>
    </rPh>
    <rPh sb="2" eb="3">
      <t>シャ</t>
    </rPh>
    <rPh sb="3" eb="4">
      <t>メイ</t>
    </rPh>
    <phoneticPr fontId="3"/>
  </si>
  <si>
    <t>人数</t>
    <rPh sb="0" eb="2">
      <t>ニンズウ</t>
    </rPh>
    <phoneticPr fontId="3"/>
  </si>
  <si>
    <t>常勤職員</t>
    <rPh sb="0" eb="2">
      <t>ジョウキン</t>
    </rPh>
    <rPh sb="2" eb="4">
      <t>ショクイン</t>
    </rPh>
    <phoneticPr fontId="3"/>
  </si>
  <si>
    <t>非常勤職員</t>
    <rPh sb="0" eb="3">
      <t>ヒジョウキン</t>
    </rPh>
    <rPh sb="3" eb="5">
      <t>ショクイン</t>
    </rPh>
    <phoneticPr fontId="3"/>
  </si>
  <si>
    <t>加算あり・加算なし</t>
  </si>
  <si>
    <t>※加算なしの場合この項目入力不要</t>
    <rPh sb="1" eb="3">
      <t>カサン</t>
    </rPh>
    <rPh sb="6" eb="8">
      <t>バアイ</t>
    </rPh>
    <rPh sb="10" eb="12">
      <t>コウモク</t>
    </rPh>
    <rPh sb="12" eb="14">
      <t>ニュウリョク</t>
    </rPh>
    <rPh sb="14" eb="16">
      <t>フヨウ</t>
    </rPh>
    <phoneticPr fontId="3"/>
  </si>
  <si>
    <t>副園長・教頭の配置状況</t>
    <rPh sb="0" eb="3">
      <t>フクエンチョウ</t>
    </rPh>
    <rPh sb="4" eb="6">
      <t>キョウトウ</t>
    </rPh>
    <rPh sb="7" eb="9">
      <t>ハイチ</t>
    </rPh>
    <rPh sb="9" eb="11">
      <t>ジョウキョウ</t>
    </rPh>
    <phoneticPr fontId="3"/>
  </si>
  <si>
    <t>副園長</t>
    <rPh sb="0" eb="3">
      <t>フクエンチョウ</t>
    </rPh>
    <phoneticPr fontId="3"/>
  </si>
  <si>
    <t>教頭</t>
    <rPh sb="0" eb="2">
      <t>キョウトウ</t>
    </rPh>
    <phoneticPr fontId="3"/>
  </si>
  <si>
    <t>◆要件ⅱ　発令の有無</t>
    <rPh sb="1" eb="3">
      <t>ヨウケン</t>
    </rPh>
    <rPh sb="5" eb="7">
      <t>ハツレイ</t>
    </rPh>
    <rPh sb="8" eb="10">
      <t>ウム</t>
    </rPh>
    <phoneticPr fontId="2"/>
  </si>
  <si>
    <t>◆要件ⅲ　常時勤務者</t>
    <rPh sb="1" eb="3">
      <t>ヨウケン</t>
    </rPh>
    <rPh sb="5" eb="7">
      <t>ジョウジ</t>
    </rPh>
    <rPh sb="7" eb="10">
      <t>キンムシャ</t>
    </rPh>
    <phoneticPr fontId="2"/>
  </si>
  <si>
    <t>◆要件ⅳ　該当条件</t>
    <rPh sb="1" eb="3">
      <t>ヨウケン</t>
    </rPh>
    <rPh sb="5" eb="7">
      <t>ガイトウ</t>
    </rPh>
    <rPh sb="7" eb="9">
      <t>ジョウケン</t>
    </rPh>
    <phoneticPr fontId="2"/>
  </si>
  <si>
    <t>定員</t>
    <rPh sb="0" eb="2">
      <t>テイイン</t>
    </rPh>
    <phoneticPr fontId="3"/>
  </si>
  <si>
    <t>満３歳</t>
    <rPh sb="0" eb="1">
      <t>マン</t>
    </rPh>
    <rPh sb="2" eb="3">
      <t>サイ</t>
    </rPh>
    <phoneticPr fontId="3"/>
  </si>
  <si>
    <t>◆適用種別</t>
    <rPh sb="1" eb="3">
      <t>テキヨウ</t>
    </rPh>
    <rPh sb="3" eb="5">
      <t>シュベツ</t>
    </rPh>
    <phoneticPr fontId="2"/>
  </si>
  <si>
    <t>（ア）・（イ）</t>
  </si>
  <si>
    <t>【（ア）選択】</t>
    <rPh sb="4" eb="6">
      <t>センタク</t>
    </rPh>
    <phoneticPr fontId="3"/>
  </si>
  <si>
    <t>【（イ）選択】</t>
    <rPh sb="4" eb="6">
      <t>センタク</t>
    </rPh>
    <phoneticPr fontId="3"/>
  </si>
  <si>
    <t>121人以上</t>
    <rPh sb="3" eb="4">
      <t>ヒト</t>
    </rPh>
    <rPh sb="4" eb="6">
      <t>イジョウ</t>
    </rPh>
    <phoneticPr fontId="3"/>
  </si>
  <si>
    <t>35人以下</t>
    <rPh sb="2" eb="3">
      <t>ヒト</t>
    </rPh>
    <rPh sb="3" eb="5">
      <t>イカ</t>
    </rPh>
    <phoneticPr fontId="3"/>
  </si>
  <si>
    <t>◆発令の有無</t>
    <rPh sb="1" eb="3">
      <t>ハツレイ</t>
    </rPh>
    <rPh sb="4" eb="6">
      <t>ウム</t>
    </rPh>
    <phoneticPr fontId="2"/>
  </si>
  <si>
    <t>◆「必要保育教諭等の数」を超えた保育教諭等の人数</t>
    <rPh sb="22" eb="24">
      <t>ニンズウ</t>
    </rPh>
    <phoneticPr fontId="2"/>
  </si>
  <si>
    <t>加配上限</t>
    <rPh sb="0" eb="2">
      <t>カハイ</t>
    </rPh>
    <rPh sb="2" eb="4">
      <t>ジョウゲン</t>
    </rPh>
    <phoneticPr fontId="3"/>
  </si>
  <si>
    <t>45人以下</t>
    <rPh sb="2" eb="3">
      <t>ヒト</t>
    </rPh>
    <rPh sb="3" eb="5">
      <t>イカ</t>
    </rPh>
    <phoneticPr fontId="3"/>
  </si>
  <si>
    <t>1人</t>
    <rPh sb="1" eb="2">
      <t>ヒト</t>
    </rPh>
    <phoneticPr fontId="3"/>
  </si>
  <si>
    <t>2人</t>
    <rPh sb="1" eb="2">
      <t>ヒト</t>
    </rPh>
    <phoneticPr fontId="3"/>
  </si>
  <si>
    <t>3人</t>
    <rPh sb="1" eb="2">
      <t>ヒト</t>
    </rPh>
    <phoneticPr fontId="3"/>
  </si>
  <si>
    <t>3.5人</t>
    <rPh sb="3" eb="4">
      <t>ヒト</t>
    </rPh>
    <phoneticPr fontId="3"/>
  </si>
  <si>
    <t>5人</t>
    <rPh sb="1" eb="2">
      <t>ヒト</t>
    </rPh>
    <phoneticPr fontId="3"/>
  </si>
  <si>
    <t>6人</t>
    <rPh sb="1" eb="2">
      <t>ヒト</t>
    </rPh>
    <phoneticPr fontId="3"/>
  </si>
  <si>
    <t>8人</t>
    <rPh sb="1" eb="2">
      <t>ヒト</t>
    </rPh>
    <phoneticPr fontId="3"/>
  </si>
  <si>
    <t>減算あり・減算なし</t>
  </si>
  <si>
    <t>※この項目は、「減算あり」、「減算なし」どちらでも入力してください</t>
    <rPh sb="3" eb="5">
      <t>コウモク</t>
    </rPh>
    <rPh sb="8" eb="10">
      <t>ゲンサン</t>
    </rPh>
    <rPh sb="15" eb="17">
      <t>ゲンサン</t>
    </rPh>
    <rPh sb="25" eb="27">
      <t>ニュウリョク</t>
    </rPh>
    <phoneticPr fontId="3"/>
  </si>
  <si>
    <t>◆土曜日の開所状況</t>
    <rPh sb="1" eb="4">
      <t>ドヨウビ</t>
    </rPh>
    <rPh sb="5" eb="7">
      <t>カイショ</t>
    </rPh>
    <rPh sb="7" eb="9">
      <t>ジョウキョウ</t>
    </rPh>
    <phoneticPr fontId="3"/>
  </si>
  <si>
    <t>月</t>
    <rPh sb="0" eb="1">
      <t>ツキ</t>
    </rPh>
    <phoneticPr fontId="2"/>
  </si>
  <si>
    <t>日付</t>
    <rPh sb="0" eb="2">
      <t>ヒヅケ</t>
    </rPh>
    <phoneticPr fontId="3"/>
  </si>
  <si>
    <t>施設内開所・共同保育・閉所</t>
  </si>
  <si>
    <t>共同保育先（名称）</t>
    <rPh sb="0" eb="2">
      <t>キョウドウ</t>
    </rPh>
    <rPh sb="2" eb="4">
      <t>ホイク</t>
    </rPh>
    <rPh sb="4" eb="5">
      <t>サキ</t>
    </rPh>
    <rPh sb="6" eb="8">
      <t>メイショウ</t>
    </rPh>
    <phoneticPr fontId="3"/>
  </si>
  <si>
    <t>事業実施状況</t>
    <rPh sb="0" eb="2">
      <t>ジギョウ</t>
    </rPh>
    <rPh sb="2" eb="4">
      <t>ジッシ</t>
    </rPh>
    <rPh sb="4" eb="6">
      <t>ジョウキョウ</t>
    </rPh>
    <phoneticPr fontId="3"/>
  </si>
  <si>
    <t>幼稚園型一時預かり事業</t>
    <rPh sb="0" eb="3">
      <t>ヨウチエン</t>
    </rPh>
    <rPh sb="3" eb="4">
      <t>ガタ</t>
    </rPh>
    <rPh sb="4" eb="6">
      <t>イチジ</t>
    </rPh>
    <rPh sb="6" eb="7">
      <t>アズ</t>
    </rPh>
    <rPh sb="9" eb="11">
      <t>ジギョウ</t>
    </rPh>
    <phoneticPr fontId="3"/>
  </si>
  <si>
    <t>一般型一時預かり事業</t>
    <rPh sb="0" eb="2">
      <t>イッパン</t>
    </rPh>
    <rPh sb="2" eb="3">
      <t>カタ</t>
    </rPh>
    <phoneticPr fontId="3"/>
  </si>
  <si>
    <t>満３歳児に対する教育・保育の提供（1人以上）</t>
    <rPh sb="18" eb="19">
      <t>ヒト</t>
    </rPh>
    <rPh sb="19" eb="21">
      <t>イジョウ</t>
    </rPh>
    <phoneticPr fontId="3"/>
  </si>
  <si>
    <t>障害児（軽度障害児を含む。）に対する教育・保育の提供（1人以上）</t>
    <rPh sb="28" eb="29">
      <t>ヒト</t>
    </rPh>
    <rPh sb="29" eb="31">
      <t>イジョウ</t>
    </rPh>
    <phoneticPr fontId="3"/>
  </si>
  <si>
    <t>(ｱ) 小学校との連携・接続に関する業務分掌を明確化</t>
    <rPh sb="25" eb="26">
      <t>カ</t>
    </rPh>
    <phoneticPr fontId="3"/>
  </si>
  <si>
    <t>◆保護者や地域住民からの教育・育児相談、地域の子育て支援活動等の取組具体例を記載してください。</t>
    <rPh sb="32" eb="34">
      <t>トリクミ</t>
    </rPh>
    <rPh sb="34" eb="36">
      <t>グタイ</t>
    </rPh>
    <rPh sb="36" eb="37">
      <t>レイ</t>
    </rPh>
    <rPh sb="38" eb="40">
      <t>キサイ</t>
    </rPh>
    <phoneticPr fontId="3"/>
  </si>
  <si>
    <t>Ⅴ 特定加算部分</t>
  </si>
  <si>
    <t>91人以上</t>
    <rPh sb="2" eb="3">
      <t>ヒト</t>
    </rPh>
    <rPh sb="3" eb="5">
      <t>イジョウ</t>
    </rPh>
    <phoneticPr fontId="3"/>
  </si>
  <si>
    <t>◆基本分単価及び事務職員配置加算を超えた</t>
    <rPh sb="1" eb="3">
      <t>キホン</t>
    </rPh>
    <rPh sb="3" eb="4">
      <t>ブン</t>
    </rPh>
    <rPh sb="4" eb="6">
      <t>タンカ</t>
    </rPh>
    <rPh sb="6" eb="7">
      <t>オヨ</t>
    </rPh>
    <rPh sb="8" eb="10">
      <t>ジム</t>
    </rPh>
    <rPh sb="10" eb="12">
      <t>ショクイン</t>
    </rPh>
    <rPh sb="12" eb="14">
      <t>ハイチ</t>
    </rPh>
    <rPh sb="14" eb="16">
      <t>カサン</t>
    </rPh>
    <rPh sb="17" eb="18">
      <t>コ</t>
    </rPh>
    <phoneticPr fontId="2"/>
  </si>
  <si>
    <t>271人以上</t>
    <rPh sb="3" eb="4">
      <t>ヒト</t>
    </rPh>
    <rPh sb="4" eb="6">
      <t>イジョウ</t>
    </rPh>
    <phoneticPr fontId="3"/>
  </si>
  <si>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3"/>
  </si>
  <si>
    <t>1 社会福祉法人会計基準による会計処理を行っている場合</t>
    <rPh sb="2" eb="4">
      <t>シャカイ</t>
    </rPh>
    <rPh sb="4" eb="6">
      <t>フクシ</t>
    </rPh>
    <rPh sb="6" eb="8">
      <t>ホウジン</t>
    </rPh>
    <rPh sb="8" eb="10">
      <t>カイケイ</t>
    </rPh>
    <rPh sb="10" eb="12">
      <t>キジュン</t>
    </rPh>
    <rPh sb="15" eb="17">
      <t>カイケイ</t>
    </rPh>
    <rPh sb="17" eb="19">
      <t>ショリ</t>
    </rPh>
    <rPh sb="20" eb="21">
      <t>オコナ</t>
    </rPh>
    <rPh sb="25" eb="27">
      <t>バアイ</t>
    </rPh>
    <phoneticPr fontId="3"/>
  </si>
  <si>
    <t>財務書類名</t>
    <rPh sb="0" eb="2">
      <t>ザイム</t>
    </rPh>
    <rPh sb="2" eb="4">
      <t>ショルイ</t>
    </rPh>
    <rPh sb="4" eb="5">
      <t>メイ</t>
    </rPh>
    <phoneticPr fontId="3"/>
  </si>
  <si>
    <t>確認欄</t>
    <rPh sb="0" eb="2">
      <t>カクニン</t>
    </rPh>
    <phoneticPr fontId="3"/>
  </si>
  <si>
    <t>主な担当業務</t>
    <rPh sb="0" eb="1">
      <t>オモ</t>
    </rPh>
    <rPh sb="2" eb="4">
      <t>タントウ</t>
    </rPh>
    <rPh sb="4" eb="6">
      <t>ギョウム</t>
    </rPh>
    <phoneticPr fontId="3"/>
  </si>
  <si>
    <t>資格</t>
    <rPh sb="0" eb="2">
      <t>シカク</t>
    </rPh>
    <phoneticPr fontId="3"/>
  </si>
  <si>
    <t>各種手当の支給状況</t>
    <rPh sb="0" eb="2">
      <t>カクシュ</t>
    </rPh>
    <rPh sb="2" eb="4">
      <t>テアテ</t>
    </rPh>
    <rPh sb="5" eb="7">
      <t>シキュウ</t>
    </rPh>
    <rPh sb="7" eb="9">
      <t>ジョウキョウ</t>
    </rPh>
    <phoneticPr fontId="3"/>
  </si>
  <si>
    <t>備考</t>
    <rPh sb="0" eb="2">
      <t>ビコウ</t>
    </rPh>
    <phoneticPr fontId="3"/>
  </si>
  <si>
    <t>名称</t>
    <rPh sb="0" eb="2">
      <t>メイショウ</t>
    </rPh>
    <phoneticPr fontId="3"/>
  </si>
  <si>
    <t>資格番号</t>
    <rPh sb="0" eb="2">
      <t>シカク</t>
    </rPh>
    <rPh sb="2" eb="4">
      <t>バンゴウ</t>
    </rPh>
    <phoneticPr fontId="3"/>
  </si>
  <si>
    <t>事由発生期間</t>
    <rPh sb="4" eb="6">
      <t>キカン</t>
    </rPh>
    <phoneticPr fontId="3"/>
  </si>
  <si>
    <t>保育士</t>
    <rPh sb="0" eb="3">
      <t>ホイクシ</t>
    </rPh>
    <phoneticPr fontId="3"/>
  </si>
  <si>
    <t>　　　年　月　日</t>
    <rPh sb="3" eb="4">
      <t>ネン</t>
    </rPh>
    <rPh sb="5" eb="6">
      <t>ガツ</t>
    </rPh>
    <rPh sb="7" eb="8">
      <t>ニチ</t>
    </rPh>
    <phoneticPr fontId="3"/>
  </si>
  <si>
    <t>勤務形態</t>
    <rPh sb="0" eb="2">
      <t>キンム</t>
    </rPh>
    <rPh sb="2" eb="4">
      <t>ケイタイ</t>
    </rPh>
    <phoneticPr fontId="3"/>
  </si>
  <si>
    <t>1か月の
勤務日数</t>
    <rPh sb="2" eb="3">
      <t>ゲツ</t>
    </rPh>
    <rPh sb="5" eb="7">
      <t>キンム</t>
    </rPh>
    <rPh sb="7" eb="9">
      <t>ニッスウ</t>
    </rPh>
    <phoneticPr fontId="3"/>
  </si>
  <si>
    <t>1日の
勤務時間</t>
    <rPh sb="1" eb="2">
      <t>ニチ</t>
    </rPh>
    <rPh sb="4" eb="6">
      <t>キンム</t>
    </rPh>
    <rPh sb="6" eb="8">
      <t>ジカン</t>
    </rPh>
    <phoneticPr fontId="3"/>
  </si>
  <si>
    <r>
      <t>給与の額</t>
    </r>
    <r>
      <rPr>
        <sz val="8"/>
        <rFont val="ＭＳ Ｐ明朝"/>
        <family val="1"/>
        <charset val="128"/>
      </rPr>
      <t xml:space="preserve">
（左欄は時給・日給・
月給・年俸から選択）</t>
    </r>
    <rPh sb="0" eb="2">
      <t>キュウヨ</t>
    </rPh>
    <rPh sb="3" eb="4">
      <t>ガク</t>
    </rPh>
    <rPh sb="6" eb="7">
      <t>ヒダリ</t>
    </rPh>
    <rPh sb="7" eb="8">
      <t>ラン</t>
    </rPh>
    <rPh sb="9" eb="11">
      <t>ジキュウ</t>
    </rPh>
    <rPh sb="12" eb="14">
      <t>ニッキュウ</t>
    </rPh>
    <rPh sb="16" eb="18">
      <t>ゲッキュウ</t>
    </rPh>
    <rPh sb="19" eb="21">
      <t>ネンポウ</t>
    </rPh>
    <rPh sb="23" eb="25">
      <t>センタク</t>
    </rPh>
    <phoneticPr fontId="3"/>
  </si>
  <si>
    <t>定めあり・定めなし</t>
  </si>
  <si>
    <t>1　給料表を適用する職員の職員勤務状況</t>
    <rPh sb="13" eb="15">
      <t>ショクイン</t>
    </rPh>
    <rPh sb="15" eb="17">
      <t>キンム</t>
    </rPh>
    <phoneticPr fontId="3"/>
  </si>
  <si>
    <t>※指導監査実施月の前々月に在籍している職員すべてについて記入してください。</t>
    <rPh sb="9" eb="12">
      <t>ゼンゼンゲツ</t>
    </rPh>
    <rPh sb="13" eb="15">
      <t>ザイセキ</t>
    </rPh>
    <phoneticPr fontId="3"/>
  </si>
  <si>
    <t>主な担当業務</t>
    <phoneticPr fontId="3"/>
  </si>
  <si>
    <t>2　給料表を適用しない職員の職員勤務状況</t>
    <phoneticPr fontId="3"/>
  </si>
  <si>
    <t>※指導監査実施月の前々月に在籍している職員すべてについて記入してください。</t>
    <phoneticPr fontId="3"/>
  </si>
  <si>
    <t>＜事前提出資料とともにご提出いただく書類＞</t>
    <phoneticPr fontId="3"/>
  </si>
  <si>
    <t>管理運営</t>
    <rPh sb="0" eb="2">
      <t>カンリ</t>
    </rPh>
    <rPh sb="2" eb="4">
      <t>ウンエイ</t>
    </rPh>
    <phoneticPr fontId="3"/>
  </si>
  <si>
    <t>◆前年度に実施した保育の質の向上に取り組んだ事項をご記入ください。</t>
    <rPh sb="1" eb="4">
      <t>ゼンネンド</t>
    </rPh>
    <rPh sb="5" eb="7">
      <t>ジッシ</t>
    </rPh>
    <rPh sb="9" eb="11">
      <t>ホイク</t>
    </rPh>
    <rPh sb="12" eb="13">
      <t>シツ</t>
    </rPh>
    <rPh sb="14" eb="16">
      <t>コウジョウ</t>
    </rPh>
    <rPh sb="17" eb="18">
      <t>ト</t>
    </rPh>
    <rPh sb="19" eb="20">
      <t>ク</t>
    </rPh>
    <rPh sb="22" eb="24">
      <t>ジコウ</t>
    </rPh>
    <rPh sb="26" eb="28">
      <t>キニュウ</t>
    </rPh>
    <phoneticPr fontId="3"/>
  </si>
  <si>
    <t>・評価者</t>
    <rPh sb="1" eb="4">
      <t>ヒョウカシャ</t>
    </rPh>
    <phoneticPr fontId="3"/>
  </si>
  <si>
    <t>保護者</t>
    <rPh sb="0" eb="3">
      <t>ホゴシャ</t>
    </rPh>
    <phoneticPr fontId="3"/>
  </si>
  <si>
    <t>施設関係者</t>
    <rPh sb="0" eb="2">
      <t>シセツ</t>
    </rPh>
    <rPh sb="2" eb="5">
      <t>カンケイシャ</t>
    </rPh>
    <phoneticPr fontId="3"/>
  </si>
  <si>
    <t>外部</t>
    <rPh sb="0" eb="2">
      <t>ガイブ</t>
    </rPh>
    <phoneticPr fontId="3"/>
  </si>
  <si>
    <t>その他</t>
    <rPh sb="2" eb="3">
      <t>タ</t>
    </rPh>
    <phoneticPr fontId="2"/>
  </si>
  <si>
    <t>◆安全指導の実施</t>
    <rPh sb="1" eb="3">
      <t>アンゼン</t>
    </rPh>
    <rPh sb="3" eb="5">
      <t>シドウ</t>
    </rPh>
    <rPh sb="6" eb="8">
      <t>ジッシ</t>
    </rPh>
    <phoneticPr fontId="3"/>
  </si>
  <si>
    <t>◆不審者訓練</t>
    <rPh sb="1" eb="4">
      <t>フシンシャ</t>
    </rPh>
    <rPh sb="4" eb="6">
      <t>クンレン</t>
    </rPh>
    <phoneticPr fontId="3"/>
  </si>
  <si>
    <t>特に配慮した点や説明を要する点について自由に記載してください。</t>
    <phoneticPr fontId="3"/>
  </si>
  <si>
    <t>◆調理・調乳担当者の氏名（分園含む）</t>
    <rPh sb="1" eb="3">
      <t>チョウリ</t>
    </rPh>
    <rPh sb="4" eb="5">
      <t>チョウ</t>
    </rPh>
    <rPh sb="5" eb="6">
      <t>ニュウ</t>
    </rPh>
    <rPh sb="6" eb="9">
      <t>タントウシャ</t>
    </rPh>
    <rPh sb="10" eb="12">
      <t>シメイ</t>
    </rPh>
    <rPh sb="13" eb="14">
      <t>ブン</t>
    </rPh>
    <rPh sb="14" eb="15">
      <t>エン</t>
    </rPh>
    <rPh sb="15" eb="16">
      <t>フク</t>
    </rPh>
    <phoneticPr fontId="3"/>
  </si>
  <si>
    <t>調         理</t>
    <rPh sb="0" eb="1">
      <t>チョウ</t>
    </rPh>
    <rPh sb="10" eb="11">
      <t>リ</t>
    </rPh>
    <phoneticPr fontId="3"/>
  </si>
  <si>
    <t>調   　　    乳</t>
    <rPh sb="0" eb="1">
      <t>チョウ</t>
    </rPh>
    <rPh sb="10" eb="11">
      <t>チチ</t>
    </rPh>
    <phoneticPr fontId="3"/>
  </si>
  <si>
    <t>担当者氏名</t>
    <rPh sb="0" eb="3">
      <t>タントウシャ</t>
    </rPh>
    <rPh sb="3" eb="5">
      <t>シメイ</t>
    </rPh>
    <phoneticPr fontId="3"/>
  </si>
  <si>
    <t>◆保護者に対する予防情報の提供方法をご記入ください。</t>
    <rPh sb="1" eb="4">
      <t>ホゴシャ</t>
    </rPh>
    <rPh sb="5" eb="6">
      <t>タイ</t>
    </rPh>
    <rPh sb="8" eb="10">
      <t>ヨボウ</t>
    </rPh>
    <rPh sb="10" eb="12">
      <t>ジョウホウ</t>
    </rPh>
    <rPh sb="13" eb="15">
      <t>テイキョウ</t>
    </rPh>
    <rPh sb="15" eb="17">
      <t>ホウホウ</t>
    </rPh>
    <rPh sb="19" eb="21">
      <t>キニュウ</t>
    </rPh>
    <phoneticPr fontId="3"/>
  </si>
  <si>
    <t>　施設や保健所、市等の栄養教諭その他の栄養士により、衛生面及び献立等について栄養面や食育の観点等での指導を受けられるような体制にあるなど必要な配慮を行っていること。こうした体制がとられていない施設にあっては、調理業務の委託を行うことはできない。</t>
    <rPh sb="9" eb="10">
      <t>ナド</t>
    </rPh>
    <phoneticPr fontId="3"/>
  </si>
  <si>
    <t>要領等の名称</t>
    <rPh sb="0" eb="2">
      <t>ヨウリョウ</t>
    </rPh>
    <rPh sb="2" eb="3">
      <t>トウ</t>
    </rPh>
    <rPh sb="4" eb="6">
      <t>メイショウ</t>
    </rPh>
    <phoneticPr fontId="3"/>
  </si>
  <si>
    <t>◆訓練実施</t>
    <rPh sb="1" eb="3">
      <t>クンレン</t>
    </rPh>
    <rPh sb="3" eb="5">
      <t>ジッシ</t>
    </rPh>
    <phoneticPr fontId="3"/>
  </si>
  <si>
    <t>直営・委託</t>
  </si>
  <si>
    <t>◆調理業務</t>
    <rPh sb="1" eb="3">
      <t>チョウリ</t>
    </rPh>
    <rPh sb="3" eb="5">
      <t>ギョウム</t>
    </rPh>
    <phoneticPr fontId="3"/>
  </si>
  <si>
    <t>受託業者の条件</t>
    <rPh sb="0" eb="2">
      <t>ジュタク</t>
    </rPh>
    <rPh sb="2" eb="4">
      <t>ギョウシャ</t>
    </rPh>
    <rPh sb="5" eb="7">
      <t>ジョウケン</t>
    </rPh>
    <phoneticPr fontId="3"/>
  </si>
  <si>
    <t>適否</t>
    <rPh sb="0" eb="2">
      <t>テキヒ</t>
    </rPh>
    <phoneticPr fontId="3"/>
  </si>
  <si>
    <t>契約内容</t>
    <rPh sb="0" eb="2">
      <t>ケイヤク</t>
    </rPh>
    <rPh sb="2" eb="4">
      <t>ナイヨウ</t>
    </rPh>
    <phoneticPr fontId="3"/>
  </si>
  <si>
    <t>契約書条項</t>
    <rPh sb="0" eb="3">
      <t>ケイヤクショ</t>
    </rPh>
    <rPh sb="3" eb="5">
      <t>ジョウコウ</t>
    </rPh>
    <phoneticPr fontId="3"/>
  </si>
  <si>
    <t>受託業者による事故発生等及び契約履行違反による損害賠償請求</t>
    <rPh sb="0" eb="2">
      <t>ジュタク</t>
    </rPh>
    <rPh sb="2" eb="4">
      <t>ギョウシャ</t>
    </rPh>
    <rPh sb="7" eb="9">
      <t>ジコ</t>
    </rPh>
    <rPh sb="9" eb="11">
      <t>ハッセイ</t>
    </rPh>
    <rPh sb="11" eb="12">
      <t>ナド</t>
    </rPh>
    <rPh sb="12" eb="13">
      <t>オヨ</t>
    </rPh>
    <rPh sb="14" eb="16">
      <t>ケイヤク</t>
    </rPh>
    <rPh sb="16" eb="18">
      <t>リコウ</t>
    </rPh>
    <rPh sb="18" eb="20">
      <t>イハン</t>
    </rPh>
    <rPh sb="23" eb="25">
      <t>ソンガイ</t>
    </rPh>
    <rPh sb="25" eb="27">
      <t>バイショウ</t>
    </rPh>
    <rPh sb="27" eb="29">
      <t>セイキュウ</t>
    </rPh>
    <phoneticPr fontId="3"/>
  </si>
  <si>
    <t>受託義務の遂行困難時の業務代行保証</t>
    <rPh sb="0" eb="2">
      <t>ジュタク</t>
    </rPh>
    <rPh sb="2" eb="4">
      <t>ギム</t>
    </rPh>
    <rPh sb="5" eb="7">
      <t>スイコウ</t>
    </rPh>
    <rPh sb="7" eb="10">
      <t>コンナンジ</t>
    </rPh>
    <rPh sb="11" eb="13">
      <t>ギョウム</t>
    </rPh>
    <rPh sb="13" eb="15">
      <t>ダイコウ</t>
    </rPh>
    <rPh sb="15" eb="17">
      <t>ホショウ</t>
    </rPh>
    <phoneticPr fontId="3"/>
  </si>
  <si>
    <t>必要資料の提出要求及び改善の必要が生じた場合の受託業者に対する指導・助言</t>
    <rPh sb="0" eb="2">
      <t>ヒツヨウ</t>
    </rPh>
    <rPh sb="2" eb="4">
      <t>シリョウ</t>
    </rPh>
    <rPh sb="5" eb="7">
      <t>テイシュツ</t>
    </rPh>
    <rPh sb="7" eb="9">
      <t>ヨウキュウ</t>
    </rPh>
    <rPh sb="9" eb="10">
      <t>オヨ</t>
    </rPh>
    <rPh sb="11" eb="13">
      <t>カイゼン</t>
    </rPh>
    <rPh sb="14" eb="16">
      <t>ヒツヨウ</t>
    </rPh>
    <rPh sb="17" eb="18">
      <t>ショウ</t>
    </rPh>
    <rPh sb="20" eb="22">
      <t>バアイ</t>
    </rPh>
    <rPh sb="23" eb="25">
      <t>ジュタク</t>
    </rPh>
    <rPh sb="25" eb="27">
      <t>ギョウシャ</t>
    </rPh>
    <rPh sb="28" eb="29">
      <t>タイ</t>
    </rPh>
    <rPh sb="31" eb="33">
      <t>シドウ</t>
    </rPh>
    <rPh sb="34" eb="36">
      <t>ジョゲン</t>
    </rPh>
    <phoneticPr fontId="3"/>
  </si>
  <si>
    <t>履行違反及び適正な給食を確保する上で支障となる行為を行った際の契約解除条項</t>
    <rPh sb="0" eb="2">
      <t>リコウ</t>
    </rPh>
    <rPh sb="2" eb="4">
      <t>イハン</t>
    </rPh>
    <rPh sb="4" eb="5">
      <t>オヨ</t>
    </rPh>
    <rPh sb="6" eb="8">
      <t>テキセイ</t>
    </rPh>
    <rPh sb="9" eb="11">
      <t>キュウショク</t>
    </rPh>
    <rPh sb="12" eb="14">
      <t>カクホ</t>
    </rPh>
    <rPh sb="16" eb="17">
      <t>ウエ</t>
    </rPh>
    <rPh sb="18" eb="20">
      <t>シショウ</t>
    </rPh>
    <rPh sb="23" eb="25">
      <t>コウイ</t>
    </rPh>
    <rPh sb="26" eb="27">
      <t>オコナ</t>
    </rPh>
    <rPh sb="29" eb="30">
      <t>サイ</t>
    </rPh>
    <rPh sb="31" eb="33">
      <t>ケイヤク</t>
    </rPh>
    <rPh sb="33" eb="35">
      <t>カイジョ</t>
    </rPh>
    <rPh sb="35" eb="37">
      <t>ジョウコウ</t>
    </rPh>
    <phoneticPr fontId="3"/>
  </si>
  <si>
    <t>いない・いる</t>
  </si>
  <si>
    <t>◆研修計画の有無</t>
    <rPh sb="1" eb="3">
      <t>ケンシュウ</t>
    </rPh>
    <rPh sb="3" eb="5">
      <t>ケイカク</t>
    </rPh>
    <rPh sb="6" eb="8">
      <t>ウム</t>
    </rPh>
    <phoneticPr fontId="3"/>
  </si>
  <si>
    <t>1　給料表を適用する職員の給与等の状況</t>
    <phoneticPr fontId="3"/>
  </si>
  <si>
    <t>事由
（育休、退職等）</t>
    <phoneticPr fontId="3"/>
  </si>
  <si>
    <t>幼稚園教諭</t>
    <phoneticPr fontId="3"/>
  </si>
  <si>
    <t>（　　　　　　）</t>
    <phoneticPr fontId="3"/>
  </si>
  <si>
    <t>　　　年　月　日</t>
    <phoneticPr fontId="3"/>
  </si>
  <si>
    <t>施設外（散歩等）に関するもの</t>
    <rPh sb="0" eb="2">
      <t>シセツ</t>
    </rPh>
    <rPh sb="2" eb="3">
      <t>ガイ</t>
    </rPh>
    <rPh sb="4" eb="6">
      <t>サンポ</t>
    </rPh>
    <rPh sb="6" eb="7">
      <t>ナド</t>
    </rPh>
    <rPh sb="9" eb="10">
      <t>カン</t>
    </rPh>
    <phoneticPr fontId="3"/>
  </si>
  <si>
    <t>2 学校法人会計基準による会計処理を行っている場合</t>
    <rPh sb="2" eb="4">
      <t>ガッコウ</t>
    </rPh>
    <rPh sb="4" eb="6">
      <t>ホウジン</t>
    </rPh>
    <rPh sb="6" eb="8">
      <t>カイケイ</t>
    </rPh>
    <rPh sb="8" eb="10">
      <t>キジュン</t>
    </rPh>
    <rPh sb="13" eb="15">
      <t>カイケイ</t>
    </rPh>
    <rPh sb="15" eb="17">
      <t>ショリ</t>
    </rPh>
    <rPh sb="18" eb="19">
      <t>オコナ</t>
    </rPh>
    <rPh sb="23" eb="25">
      <t>バアイ</t>
    </rPh>
    <phoneticPr fontId="3"/>
  </si>
  <si>
    <t>施設名</t>
    <phoneticPr fontId="3"/>
  </si>
  <si>
    <t>※施設名は自動表示されます。</t>
    <phoneticPr fontId="3"/>
  </si>
  <si>
    <t>施設型給付費　入所児童数報告書</t>
    <rPh sb="0" eb="3">
      <t>シセツガタ</t>
    </rPh>
    <rPh sb="3" eb="5">
      <t>キュウフ</t>
    </rPh>
    <rPh sb="5" eb="6">
      <t>ヒ</t>
    </rPh>
    <rPh sb="7" eb="9">
      <t>ニュウショ</t>
    </rPh>
    <rPh sb="9" eb="11">
      <t>ジドウ</t>
    </rPh>
    <rPh sb="11" eb="12">
      <t>スウ</t>
    </rPh>
    <rPh sb="12" eb="15">
      <t>ホウコクショ</t>
    </rPh>
    <phoneticPr fontId="3"/>
  </si>
  <si>
    <t>登園
児童数</t>
    <rPh sb="0" eb="2">
      <t>トウエン</t>
    </rPh>
    <rPh sb="3" eb="5">
      <t>ジドウ</t>
    </rPh>
    <rPh sb="5" eb="6">
      <t>スウ</t>
    </rPh>
    <phoneticPr fontId="3"/>
  </si>
  <si>
    <t>3 全施設共通</t>
    <rPh sb="2" eb="3">
      <t>ゼン</t>
    </rPh>
    <rPh sb="3" eb="5">
      <t>シセツ</t>
    </rPh>
    <rPh sb="5" eb="7">
      <t>キョウツウ</t>
    </rPh>
    <phoneticPr fontId="3"/>
  </si>
  <si>
    <t>資金収支計算書</t>
    <phoneticPr fontId="3"/>
  </si>
  <si>
    <t>事業活動計算書</t>
    <phoneticPr fontId="3"/>
  </si>
  <si>
    <t>貸借対照表</t>
    <phoneticPr fontId="3"/>
  </si>
  <si>
    <t>計算書類に対する注記（拠点区分用）</t>
    <phoneticPr fontId="3"/>
  </si>
  <si>
    <t>(1)</t>
    <phoneticPr fontId="3"/>
  </si>
  <si>
    <t>(2)</t>
    <phoneticPr fontId="3"/>
  </si>
  <si>
    <t>(3)</t>
    <phoneticPr fontId="3"/>
  </si>
  <si>
    <t>(4)</t>
    <phoneticPr fontId="3"/>
  </si>
  <si>
    <t>事業活動収支計算書</t>
    <phoneticPr fontId="3"/>
  </si>
  <si>
    <t>貸借対照表</t>
    <phoneticPr fontId="3"/>
  </si>
  <si>
    <t>個別注記表</t>
  </si>
  <si>
    <t>生活管理指導表等</t>
    <rPh sb="0" eb="2">
      <t>セイカツ</t>
    </rPh>
    <rPh sb="2" eb="4">
      <t>カンリ</t>
    </rPh>
    <rPh sb="4" eb="6">
      <t>シドウ</t>
    </rPh>
    <rPh sb="6" eb="7">
      <t>ヒョウ</t>
    </rPh>
    <rPh sb="7" eb="8">
      <t>トウ</t>
    </rPh>
    <phoneticPr fontId="3"/>
  </si>
  <si>
    <t>　特定教育・保育を受けている教育・保育給付認定子どもの保護者が偽りその他不正な行為によって施設型給付費の支給を受け、又は受けようとしたときは、遅滞なく、意見を付してその旨を市に通知していること。</t>
    <rPh sb="14" eb="16">
      <t>キョウイク</t>
    </rPh>
    <rPh sb="17" eb="19">
      <t>ホイク</t>
    </rPh>
    <rPh sb="19" eb="21">
      <t>キュウフ</t>
    </rPh>
    <phoneticPr fontId="3"/>
  </si>
  <si>
    <t>（小数点２位切捨）</t>
    <rPh sb="1" eb="2">
      <t>ショウ</t>
    </rPh>
    <rPh sb="2" eb="3">
      <t>スウ</t>
    </rPh>
    <rPh sb="3" eb="4">
      <t>テン</t>
    </rPh>
    <rPh sb="5" eb="6">
      <t>イ</t>
    </rPh>
    <rPh sb="6" eb="8">
      <t>キリス</t>
    </rPh>
    <phoneticPr fontId="3"/>
  </si>
  <si>
    <t>施設名</t>
    <phoneticPr fontId="3"/>
  </si>
  <si>
    <t>園舎の基準面積　5＋7＋8</t>
    <rPh sb="0" eb="2">
      <t>エンシャ</t>
    </rPh>
    <rPh sb="3" eb="5">
      <t>キジュン</t>
    </rPh>
    <rPh sb="5" eb="7">
      <t>メンセキ</t>
    </rPh>
    <phoneticPr fontId="3"/>
  </si>
  <si>
    <t>※特例(イ)適用の場合　6＋7＋8</t>
    <rPh sb="1" eb="3">
      <t>トクレイ</t>
    </rPh>
    <rPh sb="6" eb="8">
      <t>テキヨウ</t>
    </rPh>
    <rPh sb="9" eb="11">
      <t>バアイ</t>
    </rPh>
    <phoneticPr fontId="3"/>
  </si>
  <si>
    <t>園庭の基準面積(9と10のいずれか大きい面積)＋11</t>
    <rPh sb="0" eb="2">
      <t>エンテイ</t>
    </rPh>
    <rPh sb="3" eb="5">
      <t>キジュン</t>
    </rPh>
    <rPh sb="5" eb="7">
      <t>メンセキ</t>
    </rPh>
    <rPh sb="17" eb="18">
      <t>オオ</t>
    </rPh>
    <rPh sb="20" eb="22">
      <t>メンセキ</t>
    </rPh>
    <phoneticPr fontId="3"/>
  </si>
  <si>
    <t>※特例(ア)適用の場合　9＋11</t>
    <rPh sb="1" eb="3">
      <t>トクレイ</t>
    </rPh>
    <rPh sb="6" eb="8">
      <t>テキヨウ</t>
    </rPh>
    <rPh sb="9" eb="11">
      <t>バアイ</t>
    </rPh>
    <phoneticPr fontId="3"/>
  </si>
  <si>
    <t>※特例(イ)適用の場合　10＋11</t>
    <rPh sb="1" eb="3">
      <t>トクレイ</t>
    </rPh>
    <rPh sb="6" eb="8">
      <t>テキヨウ</t>
    </rPh>
    <rPh sb="9" eb="11">
      <t>バアイ</t>
    </rPh>
    <phoneticPr fontId="3"/>
  </si>
  <si>
    <t>園庭の基準面積(12と13のいずれか大きい面積)＋14</t>
    <rPh sb="0" eb="2">
      <t>エンテイ</t>
    </rPh>
    <rPh sb="3" eb="5">
      <t>キジュン</t>
    </rPh>
    <rPh sb="5" eb="7">
      <t>メンセキ</t>
    </rPh>
    <rPh sb="18" eb="19">
      <t>オオ</t>
    </rPh>
    <rPh sb="21" eb="23">
      <t>メンセキ</t>
    </rPh>
    <phoneticPr fontId="3"/>
  </si>
  <si>
    <t>※特例(ア)適用の場合　12＋14</t>
    <rPh sb="1" eb="3">
      <t>トクレイ</t>
    </rPh>
    <rPh sb="6" eb="8">
      <t>テキヨウ</t>
    </rPh>
    <rPh sb="9" eb="11">
      <t>バアイ</t>
    </rPh>
    <phoneticPr fontId="3"/>
  </si>
  <si>
    <t>※特例(イ)適用の場合　13＋14</t>
    <rPh sb="1" eb="3">
      <t>トクレイ</t>
    </rPh>
    <rPh sb="6" eb="8">
      <t>テキヨウ</t>
    </rPh>
    <rPh sb="9" eb="11">
      <t>バアイ</t>
    </rPh>
    <phoneticPr fontId="3"/>
  </si>
  <si>
    <t>・クラス担任がわかるもの（クラス担任を紹介している園だよりや役割分担表など）</t>
    <phoneticPr fontId="3"/>
  </si>
  <si>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3"/>
  </si>
  <si>
    <t>5　掲示</t>
    <rPh sb="2" eb="4">
      <t>ケイジ</t>
    </rPh>
    <phoneticPr fontId="3"/>
  </si>
  <si>
    <t>6　運営に関する規程</t>
    <rPh sb="2" eb="4">
      <t>ウンエイ</t>
    </rPh>
    <rPh sb="5" eb="6">
      <t>カン</t>
    </rPh>
    <rPh sb="8" eb="10">
      <t>キテイ</t>
    </rPh>
    <phoneticPr fontId="3"/>
  </si>
  <si>
    <t xml:space="preserve">　提供した特定教育・保育に関し、子ども・子育て支援法第14条第1項の規定により市が行う報告若しくは帳簿書類その他の物件の提出若しくは提示の命令又は当該市の職員からの質問若しくは特定教育・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っていること。
</t>
    <phoneticPr fontId="3"/>
  </si>
  <si>
    <t>10　非常災害対策
(1)非常災害用設備等</t>
    <rPh sb="3" eb="5">
      <t>ヒジョウ</t>
    </rPh>
    <rPh sb="5" eb="7">
      <t>サイガイ</t>
    </rPh>
    <rPh sb="7" eb="9">
      <t>タイサク</t>
    </rPh>
    <rPh sb="13" eb="15">
      <t>ヒジョウ</t>
    </rPh>
    <rPh sb="15" eb="18">
      <t>サイガイヨウ</t>
    </rPh>
    <rPh sb="18" eb="20">
      <t>セツビ</t>
    </rPh>
    <rPh sb="20" eb="21">
      <t>トウ</t>
    </rPh>
    <phoneticPr fontId="3"/>
  </si>
  <si>
    <t>　児童福祉施設等が定めるべき非常災害に関する具体的
な計画(以下、「非常災害対策計画」という。)を策定
していること。非常災害対策計画は、火災、水害・土砂
災害、地震等の地域の実情も鑑みた災害にも対処できる
ものであること(必ずしも災害ごとに別の計画として
策定する必要はない。)。
［非常災害対策計画に盛り込む具体的な項目例］
・児童福祉施設等の立地条件(地形等)
・災害に関する情報の入手方法(「高齢者等避難」等の
　情報の入手方法の確認等)
・災害時の連絡先及び通信手段の確認(自治体、家族、
　職員等)
・避難を開始する時期、判断基準(「高齢者等避難」
　時等)
・避難場所(市町村が指定する避難場所、施設内の安全な
　スペース 等)
・避難経路(避難場所までのルート(複数)、所要時間等)
・避難方法(利用児童の年齢や発達に応じた避難方法等)
・災害時の人員体制、指揮系統(災害時の参集方法、役割
　分担、避難に必要な職員数等)
・関係機関との連携体制</t>
    <rPh sb="201" eb="204">
      <t>コウレイシャ</t>
    </rPh>
    <rPh sb="204" eb="205">
      <t>トウ</t>
    </rPh>
    <rPh sb="205" eb="207">
      <t>ヒナン</t>
    </rPh>
    <rPh sb="274" eb="277">
      <t>コウレイシャ</t>
    </rPh>
    <rPh sb="277" eb="278">
      <t>トウ</t>
    </rPh>
    <rPh sb="278" eb="280">
      <t>ヒナン</t>
    </rPh>
    <phoneticPr fontId="3"/>
  </si>
  <si>
    <t>11　防犯対策</t>
    <rPh sb="3" eb="5">
      <t>ボウハン</t>
    </rPh>
    <rPh sb="5" eb="7">
      <t>タイサク</t>
    </rPh>
    <phoneticPr fontId="3"/>
  </si>
  <si>
    <t>　通勤・住宅手当等の各種手当が規定され適切に支払われていること。</t>
    <phoneticPr fontId="3"/>
  </si>
  <si>
    <t>4　指導計画の作成状況
(1)全体的な計画の作成</t>
    <rPh sb="2" eb="4">
      <t>シドウ</t>
    </rPh>
    <rPh sb="4" eb="6">
      <t>ケイカク</t>
    </rPh>
    <rPh sb="7" eb="9">
      <t>サクセイ</t>
    </rPh>
    <rPh sb="9" eb="11">
      <t>ジョウキョウ</t>
    </rPh>
    <rPh sb="15" eb="18">
      <t>ゼンタイテキ</t>
    </rPh>
    <rPh sb="19" eb="21">
      <t>ケイカク</t>
    </rPh>
    <rPh sb="22" eb="24">
      <t>サクセイ</t>
    </rPh>
    <phoneticPr fontId="3"/>
  </si>
  <si>
    <t>5　出席簿の作成</t>
    <rPh sb="2" eb="5">
      <t>シュッセキボ</t>
    </rPh>
    <rPh sb="6" eb="8">
      <t>サクセイ</t>
    </rPh>
    <phoneticPr fontId="3"/>
  </si>
  <si>
    <t>　乳幼児突然死症候群の防止対策の状況</t>
    <rPh sb="1" eb="4">
      <t>ニュウヨウジ</t>
    </rPh>
    <rPh sb="4" eb="7">
      <t>トツゼンシ</t>
    </rPh>
    <rPh sb="7" eb="10">
      <t>ショウコウグン</t>
    </rPh>
    <rPh sb="11" eb="13">
      <t>ボウシ</t>
    </rPh>
    <rPh sb="13" eb="15">
      <t>タイサク</t>
    </rPh>
    <rPh sb="16" eb="18">
      <t>ジョウキョウ</t>
    </rPh>
    <phoneticPr fontId="3"/>
  </si>
  <si>
    <t>10　食育の推進</t>
    <rPh sb="3" eb="5">
      <t>ショクイク</t>
    </rPh>
    <rPh sb="6" eb="8">
      <t>スイシン</t>
    </rPh>
    <phoneticPr fontId="3"/>
  </si>
  <si>
    <t>11　適切な給食の提供</t>
    <rPh sb="3" eb="5">
      <t>テキセツ</t>
    </rPh>
    <rPh sb="6" eb="8">
      <t>キュウショク</t>
    </rPh>
    <rPh sb="9" eb="11">
      <t>テイキョウ</t>
    </rPh>
    <phoneticPr fontId="3"/>
  </si>
  <si>
    <t>12　子育て支援</t>
    <rPh sb="3" eb="5">
      <t>コソダ</t>
    </rPh>
    <rPh sb="6" eb="8">
      <t>シエン</t>
    </rPh>
    <phoneticPr fontId="3"/>
  </si>
  <si>
    <t>13　児童処遇の原則</t>
    <rPh sb="3" eb="5">
      <t>ジドウ</t>
    </rPh>
    <rPh sb="5" eb="7">
      <t>ショグウ</t>
    </rPh>
    <rPh sb="8" eb="10">
      <t>ゲンソク</t>
    </rPh>
    <phoneticPr fontId="3"/>
  </si>
  <si>
    <r>
      <t>（満3歳+3歳）
÷</t>
    </r>
    <r>
      <rPr>
        <b/>
        <sz val="8"/>
        <rFont val="ＭＳ 明朝"/>
        <family val="1"/>
        <charset val="128"/>
      </rPr>
      <t>１５</t>
    </r>
    <r>
      <rPr>
        <sz val="8"/>
        <rFont val="ＭＳ 明朝"/>
        <family val="1"/>
        <charset val="128"/>
      </rPr>
      <t>＝</t>
    </r>
    <rPh sb="1" eb="2">
      <t>マン</t>
    </rPh>
    <rPh sb="3" eb="4">
      <t>サイ</t>
    </rPh>
    <rPh sb="6" eb="7">
      <t>サイ</t>
    </rPh>
    <phoneticPr fontId="3"/>
  </si>
  <si>
    <t>相模　監査</t>
    <rPh sb="0" eb="2">
      <t>サガミ</t>
    </rPh>
    <rPh sb="3" eb="5">
      <t>カンサ</t>
    </rPh>
    <phoneticPr fontId="3"/>
  </si>
  <si>
    <t>相模　指導</t>
    <rPh sb="0" eb="2">
      <t>サガミ</t>
    </rPh>
    <rPh sb="3" eb="5">
      <t>シドウ</t>
    </rPh>
    <phoneticPr fontId="3"/>
  </si>
  <si>
    <t>相模　政策</t>
    <rPh sb="0" eb="2">
      <t>サガミ</t>
    </rPh>
    <rPh sb="3" eb="5">
      <t>セイサク</t>
    </rPh>
    <phoneticPr fontId="3"/>
  </si>
  <si>
    <t>相模　若者</t>
    <rPh sb="0" eb="2">
      <t>サガミ</t>
    </rPh>
    <rPh sb="3" eb="5">
      <t>ワカモノ</t>
    </rPh>
    <phoneticPr fontId="3"/>
  </si>
  <si>
    <t>（　調理師証　）</t>
    <rPh sb="2" eb="5">
      <t>チョウリシ</t>
    </rPh>
    <rPh sb="5" eb="6">
      <t>ショウ</t>
    </rPh>
    <phoneticPr fontId="3"/>
  </si>
  <si>
    <t>住宅</t>
    <rPh sb="0" eb="2">
      <t>ジュウタク</t>
    </rPh>
    <phoneticPr fontId="3"/>
  </si>
  <si>
    <t>有</t>
  </si>
  <si>
    <t>非常勤職員</t>
  </si>
  <si>
    <t>神奈川県第00000号</t>
    <phoneticPr fontId="3"/>
  </si>
  <si>
    <t>定めあり</t>
  </si>
  <si>
    <t>時給</t>
  </si>
  <si>
    <t>通勤</t>
    <rPh sb="0" eb="2">
      <t>ツウキン</t>
    </rPh>
    <phoneticPr fontId="3"/>
  </si>
  <si>
    <t>◆乳幼児突然死症候群の予防対策をご記入ください。</t>
    <rPh sb="1" eb="4">
      <t>ニュウヨウジ</t>
    </rPh>
    <rPh sb="4" eb="7">
      <t>トツゼンシ</t>
    </rPh>
    <rPh sb="7" eb="10">
      <t>ショウコウグン</t>
    </rPh>
    <rPh sb="11" eb="13">
      <t>ヨボウ</t>
    </rPh>
    <rPh sb="13" eb="15">
      <t>タイサク</t>
    </rPh>
    <rPh sb="17" eb="19">
      <t>キニュウ</t>
    </rPh>
    <phoneticPr fontId="3"/>
  </si>
  <si>
    <t>1号及び2号の利用定員</t>
    <rPh sb="1" eb="2">
      <t>ゴウ</t>
    </rPh>
    <rPh sb="2" eb="3">
      <t>オヨ</t>
    </rPh>
    <rPh sb="5" eb="6">
      <t>ゴウ</t>
    </rPh>
    <phoneticPr fontId="3"/>
  </si>
  <si>
    <t>1号が超えている場合</t>
    <rPh sb="1" eb="2">
      <t>ゴウ</t>
    </rPh>
    <rPh sb="8" eb="10">
      <t>バアイ</t>
    </rPh>
    <phoneticPr fontId="3"/>
  </si>
  <si>
    <t>2・3号が超えている場合</t>
    <rPh sb="3" eb="4">
      <t>ゴウ</t>
    </rPh>
    <rPh sb="10" eb="12">
      <t>バアイ</t>
    </rPh>
    <phoneticPr fontId="3"/>
  </si>
  <si>
    <t>※学級ごとの園児数は、項目3監査事項8の表に記入してください。</t>
    <phoneticPr fontId="3"/>
  </si>
  <si>
    <t>※上記資格を満たさない場合
　監査事項12ただし書きの該当</t>
    <rPh sb="1" eb="3">
      <t>ジョウキ</t>
    </rPh>
    <rPh sb="3" eb="5">
      <t>シカク</t>
    </rPh>
    <rPh sb="6" eb="7">
      <t>ミ</t>
    </rPh>
    <rPh sb="11" eb="13">
      <t>バアイ</t>
    </rPh>
    <phoneticPr fontId="3"/>
  </si>
  <si>
    <t>　幼保連携型認定こども園の運営に関する規程（以下、園則という）の整備状況</t>
    <rPh sb="1" eb="8">
      <t>ヨウホレンケイガタニンテイ</t>
    </rPh>
    <rPh sb="11" eb="12">
      <t>エン</t>
    </rPh>
    <rPh sb="13" eb="15">
      <t>ウンエイ</t>
    </rPh>
    <rPh sb="16" eb="17">
      <t>カン</t>
    </rPh>
    <rPh sb="19" eb="21">
      <t>キテイ</t>
    </rPh>
    <rPh sb="22" eb="24">
      <t>イカ</t>
    </rPh>
    <rPh sb="25" eb="26">
      <t>エン</t>
    </rPh>
    <rPh sb="26" eb="27">
      <t>ソク</t>
    </rPh>
    <rPh sb="32" eb="34">
      <t>セイビ</t>
    </rPh>
    <rPh sb="34" eb="36">
      <t>ジョウキョウ</t>
    </rPh>
    <phoneticPr fontId="3"/>
  </si>
  <si>
    <t>消防設備点検記録</t>
    <rPh sb="0" eb="2">
      <t>ショウボウ</t>
    </rPh>
    <rPh sb="2" eb="4">
      <t>セツビ</t>
    </rPh>
    <rPh sb="4" eb="6">
      <t>テンケン</t>
    </rPh>
    <rPh sb="6" eb="8">
      <t>キロク</t>
    </rPh>
    <phoneticPr fontId="3"/>
  </si>
  <si>
    <t>ない・ある</t>
  </si>
  <si>
    <t>(1)･(2)･(3)･(4)･(5)</t>
  </si>
  <si>
    <t>年額・月額・日額・一回</t>
  </si>
  <si>
    <t>いる・いない・事例なし</t>
  </si>
  <si>
    <t>定員90人以下の施設加配</t>
    <rPh sb="0" eb="2">
      <t>テイイン</t>
    </rPh>
    <rPh sb="4" eb="5">
      <t>ニン</t>
    </rPh>
    <rPh sb="5" eb="7">
      <t>イカ</t>
    </rPh>
    <rPh sb="8" eb="10">
      <t>シセツ</t>
    </rPh>
    <rPh sb="10" eb="12">
      <t>カハイ</t>
    </rPh>
    <phoneticPr fontId="3"/>
  </si>
  <si>
    <t>保育標準時間加配</t>
    <rPh sb="0" eb="2">
      <t>ホイク</t>
    </rPh>
    <rPh sb="2" eb="4">
      <t>ヒョウジュン</t>
    </rPh>
    <rPh sb="4" eb="6">
      <t>ジカン</t>
    </rPh>
    <rPh sb="6" eb="8">
      <t>カハイ</t>
    </rPh>
    <phoneticPr fontId="3"/>
  </si>
  <si>
    <t>※職員点検資料１,２と勤務実績１,２のシートに職員情報を入力すると常勤職員数と常勤換算値が表示されます。</t>
    <rPh sb="23" eb="25">
      <t>ショクイン</t>
    </rPh>
    <rPh sb="25" eb="27">
      <t>ジョウホウ</t>
    </rPh>
    <rPh sb="28" eb="30">
      <t>ニュウリョク</t>
    </rPh>
    <rPh sb="33" eb="35">
      <t>ジョウキン</t>
    </rPh>
    <rPh sb="35" eb="37">
      <t>ショクイン</t>
    </rPh>
    <rPh sb="37" eb="38">
      <t>スウ</t>
    </rPh>
    <rPh sb="39" eb="41">
      <t>ジョウキン</t>
    </rPh>
    <rPh sb="41" eb="43">
      <t>カンサン</t>
    </rPh>
    <rPh sb="43" eb="44">
      <t>チ</t>
    </rPh>
    <rPh sb="45" eb="47">
      <t>ヒョウジ</t>
    </rPh>
    <phoneticPr fontId="3"/>
  </si>
  <si>
    <t>常勤換算値</t>
    <rPh sb="0" eb="2">
      <t>ジョウキン</t>
    </rPh>
    <rPh sb="2" eb="4">
      <t>カンサン</t>
    </rPh>
    <rPh sb="4" eb="5">
      <t>チ</t>
    </rPh>
    <phoneticPr fontId="3"/>
  </si>
  <si>
    <t>必要保育教諭配置数</t>
    <rPh sb="0" eb="2">
      <t>ヒツヨウ</t>
    </rPh>
    <rPh sb="2" eb="4">
      <t>ホイク</t>
    </rPh>
    <rPh sb="4" eb="6">
      <t>キョウユ</t>
    </rPh>
    <rPh sb="6" eb="8">
      <t>ハイチ</t>
    </rPh>
    <rPh sb="8" eb="9">
      <t>スウ</t>
    </rPh>
    <phoneticPr fontId="3"/>
  </si>
  <si>
    <t>勤務保育教諭数</t>
    <rPh sb="0" eb="2">
      <t>キンム</t>
    </rPh>
    <rPh sb="2" eb="4">
      <t>ホイク</t>
    </rPh>
    <rPh sb="4" eb="6">
      <t>キョウユ</t>
    </rPh>
    <rPh sb="6" eb="7">
      <t>スウ</t>
    </rPh>
    <phoneticPr fontId="3"/>
  </si>
  <si>
    <t>専任・非専任</t>
  </si>
  <si>
    <t>◆「必要教員数」を超えた非常勤講師の氏名　⇒</t>
    <rPh sb="15" eb="17">
      <t>コウシ</t>
    </rPh>
    <rPh sb="18" eb="20">
      <t>シメイ</t>
    </rPh>
    <phoneticPr fontId="2"/>
  </si>
  <si>
    <t>◆基本分単価を超えた非常勤事務職員の氏名　⇒</t>
    <rPh sb="1" eb="3">
      <t>キホン</t>
    </rPh>
    <rPh sb="3" eb="4">
      <t>ブン</t>
    </rPh>
    <rPh sb="4" eb="6">
      <t>タンカ</t>
    </rPh>
    <rPh sb="13" eb="15">
      <t>ジム</t>
    </rPh>
    <rPh sb="15" eb="17">
      <t>ショクイン</t>
    </rPh>
    <rPh sb="18" eb="20">
      <t>シメイ</t>
    </rPh>
    <phoneticPr fontId="2"/>
  </si>
  <si>
    <t>◆必要保育教諭等を超えた非常勤講師の氏名　⇒</t>
    <rPh sb="1" eb="3">
      <t>ヒツヨウ</t>
    </rPh>
    <rPh sb="3" eb="5">
      <t>ホイク</t>
    </rPh>
    <rPh sb="5" eb="7">
      <t>キョウユ</t>
    </rPh>
    <rPh sb="7" eb="8">
      <t>トウ</t>
    </rPh>
    <rPh sb="15" eb="17">
      <t>コウシ</t>
    </rPh>
    <rPh sb="18" eb="20">
      <t>シメイ</t>
    </rPh>
    <phoneticPr fontId="2"/>
  </si>
  <si>
    <t>非常勤事務職員の氏名　⇒　</t>
    <rPh sb="8" eb="10">
      <t>シメイ</t>
    </rPh>
    <phoneticPr fontId="3"/>
  </si>
  <si>
    <t>◆有期雇用の期間終了、法人内の他施設への異動、
　派遣職員を除く退職者数をご記入ください。</t>
    <rPh sb="1" eb="3">
      <t>ユウキ</t>
    </rPh>
    <rPh sb="3" eb="5">
      <t>コヨウ</t>
    </rPh>
    <rPh sb="6" eb="8">
      <t>キカン</t>
    </rPh>
    <rPh sb="8" eb="10">
      <t>シュウリョウ</t>
    </rPh>
    <rPh sb="11" eb="13">
      <t>ホウジン</t>
    </rPh>
    <rPh sb="13" eb="14">
      <t>ナイ</t>
    </rPh>
    <rPh sb="15" eb="16">
      <t>タ</t>
    </rPh>
    <rPh sb="16" eb="18">
      <t>シセツ</t>
    </rPh>
    <rPh sb="20" eb="22">
      <t>イドウ</t>
    </rPh>
    <rPh sb="25" eb="27">
      <t>ハケン</t>
    </rPh>
    <rPh sb="27" eb="29">
      <t>ショクイン</t>
    </rPh>
    <rPh sb="30" eb="31">
      <t>ノゾ</t>
    </rPh>
    <rPh sb="32" eb="34">
      <t>タイショク</t>
    </rPh>
    <rPh sb="34" eb="35">
      <t>シャ</t>
    </rPh>
    <rPh sb="35" eb="36">
      <t>スウ</t>
    </rPh>
    <rPh sb="38" eb="40">
      <t>キニュウ</t>
    </rPh>
    <phoneticPr fontId="3"/>
  </si>
  <si>
    <t>昨年度退職者数</t>
    <rPh sb="0" eb="3">
      <t>サクネンド</t>
    </rPh>
    <rPh sb="3" eb="6">
      <t>タイショクシャ</t>
    </rPh>
    <rPh sb="6" eb="7">
      <t>スウ</t>
    </rPh>
    <phoneticPr fontId="3"/>
  </si>
  <si>
    <t>今年度退職者数</t>
    <rPh sb="0" eb="3">
      <t>コンネンド</t>
    </rPh>
    <rPh sb="3" eb="5">
      <t>タイショク</t>
    </rPh>
    <rPh sb="5" eb="6">
      <t>シャ</t>
    </rPh>
    <rPh sb="6" eb="7">
      <t>スウ</t>
    </rPh>
    <phoneticPr fontId="3"/>
  </si>
  <si>
    <t>⇒</t>
    <phoneticPr fontId="3"/>
  </si>
  <si>
    <r>
      <t xml:space="preserve">特
</t>
    </r>
    <r>
      <rPr>
        <sz val="8"/>
        <rFont val="ＭＳ 明朝"/>
        <family val="1"/>
        <charset val="128"/>
      </rPr>
      <t>（教）</t>
    </r>
    <rPh sb="0" eb="1">
      <t>トク</t>
    </rPh>
    <rPh sb="3" eb="4">
      <t>キョウ</t>
    </rPh>
    <phoneticPr fontId="2"/>
  </si>
  <si>
    <r>
      <t xml:space="preserve">特
</t>
    </r>
    <r>
      <rPr>
        <sz val="8"/>
        <rFont val="ＭＳ 明朝"/>
        <family val="1"/>
        <charset val="128"/>
      </rPr>
      <t>（教・保）</t>
    </r>
    <rPh sb="0" eb="1">
      <t>トク</t>
    </rPh>
    <rPh sb="3" eb="4">
      <t>キョウ</t>
    </rPh>
    <rPh sb="5" eb="6">
      <t>ホ</t>
    </rPh>
    <phoneticPr fontId="2"/>
  </si>
  <si>
    <r>
      <t xml:space="preserve">特
</t>
    </r>
    <r>
      <rPr>
        <sz val="8"/>
        <rFont val="ＭＳ 明朝"/>
        <family val="1"/>
        <charset val="128"/>
      </rPr>
      <t>（保）</t>
    </r>
    <rPh sb="0" eb="1">
      <t>トク</t>
    </rPh>
    <rPh sb="3" eb="4">
      <t>ホ</t>
    </rPh>
    <phoneticPr fontId="2"/>
  </si>
  <si>
    <r>
      <t>特</t>
    </r>
    <r>
      <rPr>
        <sz val="8"/>
        <rFont val="ＭＳ 明朝"/>
        <family val="1"/>
        <charset val="128"/>
      </rPr>
      <t>（教）</t>
    </r>
    <rPh sb="0" eb="1">
      <t>トク</t>
    </rPh>
    <rPh sb="2" eb="3">
      <t>キョウ</t>
    </rPh>
    <phoneticPr fontId="2"/>
  </si>
  <si>
    <t>配置基準 
(小数点第2位切捨)</t>
    <rPh sb="0" eb="2">
      <t>ハイチ</t>
    </rPh>
    <rPh sb="2" eb="4">
      <t>キジュン</t>
    </rPh>
    <rPh sb="7" eb="10">
      <t>ショウスウテン</t>
    </rPh>
    <rPh sb="10" eb="11">
      <t>ダイ</t>
    </rPh>
    <rPh sb="12" eb="13">
      <t>イ</t>
    </rPh>
    <rPh sb="13" eb="15">
      <t>キリス</t>
    </rPh>
    <phoneticPr fontId="3"/>
  </si>
  <si>
    <t>　調理員を配置していること。
　ただし、調理業務の全部を委託している場合は、調理員を置かないことができる。また、監査事項19監査内容4の特例により、園外から調理し搬入している場合や、分園には、調理員を置かないことができる。</t>
    <phoneticPr fontId="3"/>
  </si>
  <si>
    <t>1　会計の区分</t>
    <phoneticPr fontId="3"/>
  </si>
  <si>
    <t>　特定教育・保育の事業の会計をその他の事業の会計と区分していること。</t>
    <phoneticPr fontId="3"/>
  </si>
  <si>
    <t>適・否
(　　)</t>
    <rPh sb="0" eb="1">
      <t>テキ</t>
    </rPh>
    <rPh sb="2" eb="3">
      <t>ヒ</t>
    </rPh>
    <phoneticPr fontId="3"/>
  </si>
  <si>
    <t>　利用者負担額等の受領</t>
    <phoneticPr fontId="3"/>
  </si>
  <si>
    <t>　便宜に要する費用の受領</t>
    <phoneticPr fontId="3"/>
  </si>
  <si>
    <t>　特定教育・保育において提供される便宜に要する費用のうち、次の各号に掲げる費用の額以外の支払を教育・保育給付認定保護者から受けていないこと。</t>
    <phoneticPr fontId="3"/>
  </si>
  <si>
    <t>(1)日用品、文房具その他の特定教育・保育に必要な物品の購入に要する費用</t>
    <phoneticPr fontId="3"/>
  </si>
  <si>
    <t>金額</t>
    <phoneticPr fontId="3"/>
  </si>
  <si>
    <t>(2)特定教育・保育等に係る行事への参加に要する費用</t>
    <phoneticPr fontId="3"/>
  </si>
  <si>
    <t>(3)食事の提供に要する費用のうち、次に掲げるものを除く費用
ア　年収概ね360万円未満の世帯に対する副食費
イ　第3子以上等の場合の副食費
ウ　満3歳未満保育認定子どもに対する食事の提供</t>
    <phoneticPr fontId="3"/>
  </si>
  <si>
    <t>(4)特定教育・保育施設に通う際に提供される便宜に要する費用</t>
    <phoneticPr fontId="3"/>
  </si>
  <si>
    <t>　書面での説明及び文書による同意の徴収</t>
    <phoneticPr fontId="3"/>
  </si>
  <si>
    <t>　施設型給付費の額に係る通知</t>
    <phoneticPr fontId="3"/>
  </si>
  <si>
    <t>　法定代理受領により特定教育・保育に係る施設型給付費（法第27条第1項の施設型給付費をいう。以下同じ。）の支給を受けた場合は、教育・保育給付認定保護者に対し、当該支給認定保護者に係る施設型給付費の額を通知していること。</t>
    <phoneticPr fontId="3"/>
  </si>
  <si>
    <t>4　利用者に関する市への通知</t>
    <phoneticPr fontId="3"/>
  </si>
  <si>
    <t>　不正受給に関する通知</t>
    <phoneticPr fontId="3"/>
  </si>
  <si>
    <t>5　公定価格
Ⅰ 基本部分</t>
    <phoneticPr fontId="3"/>
  </si>
  <si>
    <t>　基本分単価
基本分単価に含まれる職員構成</t>
    <phoneticPr fontId="3"/>
  </si>
  <si>
    <t xml:space="preserve">　基本分単価に含まれる職員構成を充足していること。なお､分園は中心園の園長のもと中心園と一体的に施設運営が行われるものとすること｡
</t>
    <phoneticPr fontId="3"/>
  </si>
  <si>
    <t>÷３＝</t>
    <phoneticPr fontId="3"/>
  </si>
  <si>
    <t>÷２０＝</t>
    <phoneticPr fontId="3"/>
  </si>
  <si>
    <t>年齢別配置基準</t>
    <phoneticPr fontId="3"/>
  </si>
  <si>
    <t xml:space="preserve">（イ）その他
ⅰ  園長（施設長）　 </t>
    <phoneticPr fontId="3"/>
  </si>
  <si>
    <t>⇒</t>
    <phoneticPr fontId="3"/>
  </si>
  <si>
    <t>⇒</t>
    <phoneticPr fontId="3"/>
  </si>
  <si>
    <t xml:space="preserve">ⅳ 学校医・学校歯科医・学校薬剤師（嘱託医・嘱託歯科医・嘱託薬剤師）
</t>
    <phoneticPr fontId="3"/>
  </si>
  <si>
    <t>Ⅱ 基本加算部分</t>
    <phoneticPr fontId="2"/>
  </si>
  <si>
    <t>　副園長・教頭配置加算</t>
    <phoneticPr fontId="3"/>
  </si>
  <si>
    <t>　園長（施設長）以外の教員として、次の要件に準じて副園長又は教頭を配置していること。</t>
    <phoneticPr fontId="3"/>
  </si>
  <si>
    <t>⇒</t>
    <phoneticPr fontId="3"/>
  </si>
  <si>
    <t>　学級編制調整加配加算</t>
    <phoneticPr fontId="3"/>
  </si>
  <si>
    <t>教育標準時間認定子ども及び
保育（２号）認定子どもに係る利用定員</t>
    <phoneticPr fontId="3"/>
  </si>
  <si>
    <t>36 人以上300 人以下</t>
    <phoneticPr fontId="3"/>
  </si>
  <si>
    <r>
      <t>　３歳児配置改善加算</t>
    </r>
    <r>
      <rPr>
        <strike/>
        <sz val="10"/>
        <rFont val="ＭＳ 明朝"/>
        <family val="1"/>
        <charset val="128"/>
      </rPr>
      <t xml:space="preserve"> </t>
    </r>
    <rPh sb="2" eb="4">
      <t>サイジ</t>
    </rPh>
    <rPh sb="4" eb="6">
      <t>ハイチ</t>
    </rPh>
    <rPh sb="6" eb="8">
      <t>カイゼン</t>
    </rPh>
    <rPh sb="8" eb="10">
      <t>カサン</t>
    </rPh>
    <phoneticPr fontId="2"/>
  </si>
  <si>
    <t>（小数点２位切捨）</t>
    <rPh sb="1" eb="4">
      <t>ショウスウテン</t>
    </rPh>
    <rPh sb="5" eb="6">
      <t>イ</t>
    </rPh>
    <rPh sb="6" eb="8">
      <t>キリス</t>
    </rPh>
    <phoneticPr fontId="3"/>
  </si>
  <si>
    <t>　満３歳児対応加配加算</t>
    <phoneticPr fontId="3"/>
  </si>
  <si>
    <t>（小数点２位切捨）</t>
    <rPh sb="5" eb="6">
      <t>イ</t>
    </rPh>
    <rPh sb="6" eb="8">
      <t>キリス</t>
    </rPh>
    <phoneticPr fontId="3"/>
  </si>
  <si>
    <t>÷３＝</t>
    <phoneticPr fontId="3"/>
  </si>
  <si>
    <t>÷6＝</t>
    <phoneticPr fontId="3"/>
  </si>
  <si>
    <t>÷20＝</t>
    <phoneticPr fontId="3"/>
  </si>
  <si>
    <t>÷6＝</t>
    <phoneticPr fontId="3"/>
  </si>
  <si>
    <t>÷15＝</t>
    <phoneticPr fontId="3"/>
  </si>
  <si>
    <t>　講師配置加算</t>
    <phoneticPr fontId="3"/>
  </si>
  <si>
    <t>教育標準時間認定子どもに係る利用定員</t>
    <phoneticPr fontId="3"/>
  </si>
  <si>
    <t>⇒</t>
    <phoneticPr fontId="3"/>
  </si>
  <si>
    <t>◆幼稚園教諭免許状</t>
    <phoneticPr fontId="2"/>
  </si>
  <si>
    <t>　チーム保育加配加算</t>
    <phoneticPr fontId="3"/>
  </si>
  <si>
    <t>学級担任以外の保育教諭等の配置</t>
    <phoneticPr fontId="3"/>
  </si>
  <si>
    <t>少人数の学級編制</t>
    <phoneticPr fontId="3"/>
  </si>
  <si>
    <t>)</t>
    <phoneticPr fontId="3"/>
  </si>
  <si>
    <t>◆３歳以上子どもに係る利用定員</t>
    <phoneticPr fontId="2"/>
  </si>
  <si>
    <t>３歳以上子どもに係る利用定員</t>
    <phoneticPr fontId="3"/>
  </si>
  <si>
    <t>46人以上150人以下</t>
    <phoneticPr fontId="3"/>
  </si>
  <si>
    <t>151人以上240人以下</t>
    <phoneticPr fontId="3"/>
  </si>
  <si>
    <t>241人以上270人以下</t>
    <phoneticPr fontId="3"/>
  </si>
  <si>
    <t>271人以上300人以下</t>
    <phoneticPr fontId="3"/>
  </si>
  <si>
    <t>301人以上450人以下</t>
    <phoneticPr fontId="3"/>
  </si>
  <si>
    <t>451人以上</t>
    <phoneticPr fontId="3"/>
  </si>
  <si>
    <t>　副食費徴収免除加算</t>
    <rPh sb="1" eb="3">
      <t>フクショク</t>
    </rPh>
    <rPh sb="3" eb="4">
      <t>ヒ</t>
    </rPh>
    <rPh sb="4" eb="6">
      <t>チョウシュウ</t>
    </rPh>
    <rPh sb="6" eb="8">
      <t>メンジョ</t>
    </rPh>
    <rPh sb="8" eb="10">
      <t>カサン</t>
    </rPh>
    <phoneticPr fontId="3"/>
  </si>
  <si>
    <t>◆</t>
    <phoneticPr fontId="2"/>
  </si>
  <si>
    <t>◆</t>
    <phoneticPr fontId="3"/>
  </si>
  <si>
    <t>◆</t>
    <phoneticPr fontId="3"/>
  </si>
  <si>
    <t xml:space="preserve">Ⅲ 加減調整部分
</t>
    <phoneticPr fontId="3"/>
  </si>
  <si>
    <t>　土曜日に閉所する場合</t>
    <rPh sb="1" eb="4">
      <t>ドヨウビ</t>
    </rPh>
    <rPh sb="5" eb="7">
      <t>ヘイショ</t>
    </rPh>
    <rPh sb="9" eb="11">
      <t>バアイ</t>
    </rPh>
    <phoneticPr fontId="2"/>
  </si>
  <si>
    <t>　以下の要件を満たしていない場合に加減調整していること。</t>
    <phoneticPr fontId="3"/>
  </si>
  <si>
    <t>継続的な小学校との連携・接続に係る取組</t>
    <phoneticPr fontId="3"/>
  </si>
  <si>
    <t>(ｲ) 授業・行事・研修等の小学校との交流活動</t>
    <phoneticPr fontId="3"/>
  </si>
  <si>
    <t>延長保育事業</t>
    <phoneticPr fontId="3"/>
  </si>
  <si>
    <t>一時預かり事業（一般型）</t>
    <phoneticPr fontId="3"/>
  </si>
  <si>
    <t>病児保育事業</t>
    <phoneticPr fontId="3"/>
  </si>
  <si>
    <t>乳児が３人以上利用している施設</t>
    <phoneticPr fontId="3"/>
  </si>
  <si>
    <t>障害児（軽度障害児を含む。）が１人以上利用している施設</t>
    <phoneticPr fontId="3"/>
  </si>
  <si>
    <t>ⅲ 病児保育事業（子ども・子育て支援交付金に係る要件に適合するもの及びこれと同等の要件を満たして自主事業として実施しているもの。）</t>
    <phoneticPr fontId="3"/>
  </si>
  <si>
    <t>　年齢別配置基準を下回る場合</t>
    <phoneticPr fontId="3"/>
  </si>
  <si>
    <t>　事務職員配置加算</t>
    <phoneticPr fontId="3"/>
  </si>
  <si>
    <t>認定こども園全体の利用定員</t>
    <phoneticPr fontId="3"/>
  </si>
  <si>
    <t>　指導充実加配加算</t>
    <phoneticPr fontId="3"/>
  </si>
  <si>
    <t>　事務負担対応加配加算</t>
    <phoneticPr fontId="3"/>
  </si>
  <si>
    <t>6　その他</t>
    <phoneticPr fontId="3"/>
  </si>
  <si>
    <t>　その他</t>
    <phoneticPr fontId="3"/>
  </si>
  <si>
    <t>　会計に関することで不適切な事項がないこと。</t>
    <phoneticPr fontId="3"/>
  </si>
  <si>
    <t>90人以下施設加配</t>
    <rPh sb="2" eb="3">
      <t>ニン</t>
    </rPh>
    <rPh sb="3" eb="5">
      <t>イカ</t>
    </rPh>
    <rPh sb="5" eb="7">
      <t>シセツ</t>
    </rPh>
    <rPh sb="7" eb="9">
      <t>カハイ</t>
    </rPh>
    <phoneticPr fontId="3"/>
  </si>
  <si>
    <t>学級編成調整加配加算</t>
    <rPh sb="0" eb="2">
      <t>ガッキュウ</t>
    </rPh>
    <rPh sb="2" eb="4">
      <t>ヘンセイ</t>
    </rPh>
    <rPh sb="4" eb="6">
      <t>チョウセイ</t>
    </rPh>
    <rPh sb="6" eb="8">
      <t>カハイ</t>
    </rPh>
    <rPh sb="8" eb="10">
      <t>カサン</t>
    </rPh>
    <phoneticPr fontId="3"/>
  </si>
  <si>
    <t>チーム保育加配加算</t>
    <rPh sb="3" eb="5">
      <t>ホイク</t>
    </rPh>
    <rPh sb="5" eb="7">
      <t>カハイ</t>
    </rPh>
    <rPh sb="7" eb="9">
      <t>カサン</t>
    </rPh>
    <phoneticPr fontId="3"/>
  </si>
  <si>
    <t>講師配置加算</t>
    <rPh sb="0" eb="2">
      <t>コウシ</t>
    </rPh>
    <rPh sb="2" eb="4">
      <t>ハイチ</t>
    </rPh>
    <rPh sb="4" eb="6">
      <t>カサン</t>
    </rPh>
    <phoneticPr fontId="3"/>
  </si>
  <si>
    <t>指導充実加配加算</t>
    <rPh sb="0" eb="2">
      <t>シドウ</t>
    </rPh>
    <rPh sb="2" eb="4">
      <t>ジュウジツ</t>
    </rPh>
    <rPh sb="4" eb="6">
      <t>カハイ</t>
    </rPh>
    <rPh sb="6" eb="8">
      <t>カサン</t>
    </rPh>
    <phoneticPr fontId="3"/>
  </si>
  <si>
    <t>加算項目</t>
    <rPh sb="0" eb="2">
      <t>カサン</t>
    </rPh>
    <rPh sb="2" eb="4">
      <t>コウモク</t>
    </rPh>
    <phoneticPr fontId="3"/>
  </si>
  <si>
    <t>対象者</t>
    <rPh sb="0" eb="3">
      <t>タイショウシャ</t>
    </rPh>
    <phoneticPr fontId="3"/>
  </si>
  <si>
    <t>３歳児配置改善加算</t>
    <rPh sb="1" eb="2">
      <t>サイ</t>
    </rPh>
    <rPh sb="2" eb="3">
      <t>ジ</t>
    </rPh>
    <rPh sb="3" eb="5">
      <t>ハイチ</t>
    </rPh>
    <rPh sb="5" eb="7">
      <t>カイゼン</t>
    </rPh>
    <rPh sb="7" eb="9">
      <t>カサン</t>
    </rPh>
    <phoneticPr fontId="3"/>
  </si>
  <si>
    <t>基本分単価事務職員</t>
    <rPh sb="0" eb="2">
      <t>キホン</t>
    </rPh>
    <rPh sb="2" eb="3">
      <t>ブン</t>
    </rPh>
    <rPh sb="3" eb="5">
      <t>タンカ</t>
    </rPh>
    <rPh sb="5" eb="7">
      <t>ジム</t>
    </rPh>
    <rPh sb="7" eb="9">
      <t>ショクイン</t>
    </rPh>
    <phoneticPr fontId="3"/>
  </si>
  <si>
    <t>満３歳児対応加配加算</t>
    <rPh sb="0" eb="1">
      <t>マン</t>
    </rPh>
    <rPh sb="2" eb="3">
      <t>サイ</t>
    </rPh>
    <rPh sb="3" eb="4">
      <t>ジ</t>
    </rPh>
    <rPh sb="4" eb="6">
      <t>タイオウ</t>
    </rPh>
    <rPh sb="6" eb="8">
      <t>カハイ</t>
    </rPh>
    <rPh sb="8" eb="10">
      <t>カサン</t>
    </rPh>
    <phoneticPr fontId="3"/>
  </si>
  <si>
    <t>事務職員配置加算</t>
    <rPh sb="0" eb="2">
      <t>ジム</t>
    </rPh>
    <rPh sb="2" eb="4">
      <t>ショクイン</t>
    </rPh>
    <rPh sb="4" eb="6">
      <t>ハイチ</t>
    </rPh>
    <rPh sb="6" eb="8">
      <t>カサン</t>
    </rPh>
    <phoneticPr fontId="3"/>
  </si>
  <si>
    <t>事務負担対応加配加算</t>
    <rPh sb="0" eb="2">
      <t>ジム</t>
    </rPh>
    <rPh sb="2" eb="4">
      <t>フタン</t>
    </rPh>
    <rPh sb="4" eb="6">
      <t>タイオウ</t>
    </rPh>
    <rPh sb="6" eb="8">
      <t>カハイ</t>
    </rPh>
    <rPh sb="8" eb="10">
      <t>カサン</t>
    </rPh>
    <phoneticPr fontId="3"/>
  </si>
  <si>
    <t>必要配置人数</t>
    <rPh sb="0" eb="2">
      <t>ヒツヨウ</t>
    </rPh>
    <rPh sb="2" eb="4">
      <t>ハイチ</t>
    </rPh>
    <rPh sb="4" eb="6">
      <t>ニンズウ</t>
    </rPh>
    <phoneticPr fontId="3"/>
  </si>
  <si>
    <t>就業規則に規定する常勤職員の該当月の勤務日数及び月間勤務時間数</t>
    <rPh sb="14" eb="16">
      <t>ガイトウ</t>
    </rPh>
    <rPh sb="16" eb="17">
      <t>ツキ</t>
    </rPh>
    <rPh sb="18" eb="20">
      <t>キンム</t>
    </rPh>
    <rPh sb="20" eb="22">
      <t>ニッスウ</t>
    </rPh>
    <rPh sb="22" eb="23">
      <t>オヨ</t>
    </rPh>
    <phoneticPr fontId="3"/>
  </si>
  <si>
    <t>職員点検資料1</t>
  </si>
  <si>
    <t>事由
（育休、退職等）</t>
    <phoneticPr fontId="3"/>
  </si>
  <si>
    <t>施設長</t>
    <rPh sb="0" eb="2">
      <t>シセツ</t>
    </rPh>
    <rPh sb="2" eb="3">
      <t>チョウ</t>
    </rPh>
    <phoneticPr fontId="9"/>
  </si>
  <si>
    <t>神奈川県第00000号</t>
    <phoneticPr fontId="3"/>
  </si>
  <si>
    <t>異動（法人内別施設より）</t>
    <rPh sb="0" eb="2">
      <t>イドウ</t>
    </rPh>
    <rPh sb="3" eb="5">
      <t>ホウジン</t>
    </rPh>
    <rPh sb="5" eb="6">
      <t>ナイ</t>
    </rPh>
    <rPh sb="6" eb="7">
      <t>ベツ</t>
    </rPh>
    <rPh sb="7" eb="9">
      <t>シセツ</t>
    </rPh>
    <phoneticPr fontId="21"/>
  </si>
  <si>
    <t>職種</t>
    <rPh sb="0" eb="2">
      <t>ショクシュ</t>
    </rPh>
    <phoneticPr fontId="49"/>
  </si>
  <si>
    <t>幼稚園教諭</t>
    <phoneticPr fontId="3"/>
  </si>
  <si>
    <t>平0幼1第0000号</t>
    <phoneticPr fontId="3"/>
  </si>
  <si>
    <t>～</t>
    <phoneticPr fontId="3"/>
  </si>
  <si>
    <t>採　用</t>
    <rPh sb="0" eb="1">
      <t>サイ</t>
    </rPh>
    <rPh sb="2" eb="3">
      <t>ヨウ</t>
    </rPh>
    <phoneticPr fontId="21"/>
  </si>
  <si>
    <t>（　　　　　　）</t>
    <phoneticPr fontId="3"/>
  </si>
  <si>
    <t>　　　年　月　日</t>
    <phoneticPr fontId="3"/>
  </si>
  <si>
    <t>副園長</t>
  </si>
  <si>
    <t>退　職</t>
    <rPh sb="0" eb="1">
      <t>タイ</t>
    </rPh>
    <rPh sb="2" eb="3">
      <t>ショク</t>
    </rPh>
    <phoneticPr fontId="21"/>
  </si>
  <si>
    <t>主幹保育教諭</t>
    <rPh sb="0" eb="2">
      <t>シュカン</t>
    </rPh>
    <rPh sb="2" eb="4">
      <t>ホイク</t>
    </rPh>
    <rPh sb="4" eb="6">
      <t>キョウユ</t>
    </rPh>
    <phoneticPr fontId="9"/>
  </si>
  <si>
    <t>神奈川県第00000号</t>
    <phoneticPr fontId="3"/>
  </si>
  <si>
    <t>異動（法人内別施設へ）</t>
    <rPh sb="0" eb="2">
      <t>イドウ</t>
    </rPh>
    <phoneticPr fontId="21"/>
  </si>
  <si>
    <t>副園長（保育教諭）</t>
    <rPh sb="0" eb="3">
      <t>フクエンチョウ</t>
    </rPh>
    <rPh sb="4" eb="6">
      <t>ホイク</t>
    </rPh>
    <rPh sb="6" eb="8">
      <t>キョウユ</t>
    </rPh>
    <phoneticPr fontId="21"/>
  </si>
  <si>
    <t>産休中</t>
    <rPh sb="0" eb="3">
      <t>サンキュウチュウ</t>
    </rPh>
    <phoneticPr fontId="21"/>
  </si>
  <si>
    <t>平0幼2第0000号</t>
    <phoneticPr fontId="3"/>
  </si>
  <si>
    <t>事務長</t>
    <rPh sb="0" eb="3">
      <t>ジムチョウ</t>
    </rPh>
    <phoneticPr fontId="21"/>
  </si>
  <si>
    <t>育休中</t>
    <rPh sb="0" eb="1">
      <t>イク</t>
    </rPh>
    <rPh sb="1" eb="2">
      <t>キュウ</t>
    </rPh>
    <rPh sb="2" eb="3">
      <t>チュウ</t>
    </rPh>
    <phoneticPr fontId="21"/>
  </si>
  <si>
    <t>（　　　　　　）</t>
    <phoneticPr fontId="3"/>
  </si>
  <si>
    <t>　　　年　月　日</t>
    <phoneticPr fontId="3"/>
  </si>
  <si>
    <t>復　職</t>
    <rPh sb="0" eb="1">
      <t>サカエ</t>
    </rPh>
    <rPh sb="2" eb="3">
      <t>ショク</t>
    </rPh>
    <phoneticPr fontId="21"/>
  </si>
  <si>
    <t>保育教諭</t>
    <rPh sb="0" eb="2">
      <t>ホイク</t>
    </rPh>
    <rPh sb="2" eb="4">
      <t>キョウユ</t>
    </rPh>
    <phoneticPr fontId="9"/>
  </si>
  <si>
    <t>休職中</t>
    <rPh sb="0" eb="3">
      <t>キュウショクチュウ</t>
    </rPh>
    <phoneticPr fontId="21"/>
  </si>
  <si>
    <t>平0幼2第0000号</t>
    <phoneticPr fontId="3"/>
  </si>
  <si>
    <t>養護教諭</t>
    <rPh sb="0" eb="2">
      <t>ヨウゴ</t>
    </rPh>
    <rPh sb="2" eb="4">
      <t>キョウユ</t>
    </rPh>
    <phoneticPr fontId="6"/>
  </si>
  <si>
    <t>異動（常勤→非常勤）</t>
    <rPh sb="0" eb="2">
      <t>イドウ</t>
    </rPh>
    <rPh sb="3" eb="5">
      <t>ジョウキン</t>
    </rPh>
    <rPh sb="6" eb="7">
      <t>ヒ</t>
    </rPh>
    <rPh sb="7" eb="9">
      <t>ジョウキン</t>
    </rPh>
    <phoneticPr fontId="21"/>
  </si>
  <si>
    <t>栄養教諭</t>
    <rPh sb="0" eb="2">
      <t>エイヨウ</t>
    </rPh>
    <rPh sb="2" eb="4">
      <t>キョウユ</t>
    </rPh>
    <phoneticPr fontId="6"/>
  </si>
  <si>
    <t>異動（非常勤→常勤）</t>
    <rPh sb="0" eb="2">
      <t>イドウ</t>
    </rPh>
    <rPh sb="3" eb="6">
      <t>ヒジョウキン</t>
    </rPh>
    <rPh sb="7" eb="9">
      <t>ジョウキン</t>
    </rPh>
    <phoneticPr fontId="21"/>
  </si>
  <si>
    <t>調理員</t>
    <rPh sb="0" eb="3">
      <t>チョウリイン</t>
    </rPh>
    <phoneticPr fontId="21"/>
  </si>
  <si>
    <t>看護師</t>
    <rPh sb="0" eb="3">
      <t>カンゴシ</t>
    </rPh>
    <phoneticPr fontId="9"/>
  </si>
  <si>
    <t>異動（常勤→常勤的非常勤）</t>
    <rPh sb="0" eb="2">
      <t>イドウ</t>
    </rPh>
    <rPh sb="3" eb="5">
      <t>ジョウキン</t>
    </rPh>
    <rPh sb="6" eb="9">
      <t>ジョウキンテキ</t>
    </rPh>
    <rPh sb="9" eb="10">
      <t>ヒ</t>
    </rPh>
    <rPh sb="10" eb="12">
      <t>ジョウキン</t>
    </rPh>
    <phoneticPr fontId="21"/>
  </si>
  <si>
    <t>保健師</t>
    <rPh sb="0" eb="3">
      <t>ホケンシ</t>
    </rPh>
    <phoneticPr fontId="9"/>
  </si>
  <si>
    <t>異動（常勤的非常勤→常勤）</t>
    <rPh sb="0" eb="2">
      <t>イドウ</t>
    </rPh>
    <rPh sb="3" eb="6">
      <t>ジョウキンテキ</t>
    </rPh>
    <rPh sb="6" eb="9">
      <t>ヒジョウキン</t>
    </rPh>
    <rPh sb="10" eb="12">
      <t>ジョウキン</t>
    </rPh>
    <phoneticPr fontId="21"/>
  </si>
  <si>
    <t>栄養士</t>
    <rPh sb="0" eb="3">
      <t>エイヨウシ</t>
    </rPh>
    <phoneticPr fontId="9"/>
  </si>
  <si>
    <t>相模　保育</t>
    <phoneticPr fontId="3"/>
  </si>
  <si>
    <t>1歳児担任</t>
  </si>
  <si>
    <t>社会福祉士</t>
    <rPh sb="0" eb="2">
      <t>シャカイ</t>
    </rPh>
    <rPh sb="2" eb="4">
      <t>フクシ</t>
    </rPh>
    <rPh sb="4" eb="5">
      <t>シ</t>
    </rPh>
    <phoneticPr fontId="9"/>
  </si>
  <si>
    <t>その他 （　　　）</t>
    <rPh sb="2" eb="3">
      <t>ホカ</t>
    </rPh>
    <phoneticPr fontId="21"/>
  </si>
  <si>
    <t>社会福祉主事</t>
    <rPh sb="0" eb="2">
      <t>シャカイ</t>
    </rPh>
    <rPh sb="2" eb="4">
      <t>フクシ</t>
    </rPh>
    <rPh sb="4" eb="6">
      <t>シュジ</t>
    </rPh>
    <phoneticPr fontId="21"/>
  </si>
  <si>
    <t>　</t>
    <phoneticPr fontId="3"/>
  </si>
  <si>
    <t>児童福祉士</t>
    <rPh sb="0" eb="2">
      <t>ジドウ</t>
    </rPh>
    <rPh sb="2" eb="4">
      <t>フクシ</t>
    </rPh>
    <rPh sb="4" eb="5">
      <t>シ</t>
    </rPh>
    <phoneticPr fontId="6"/>
  </si>
  <si>
    <t>臨床心理士</t>
    <rPh sb="0" eb="2">
      <t>リンショウ</t>
    </rPh>
    <rPh sb="2" eb="4">
      <t>シンリ</t>
    </rPh>
    <rPh sb="4" eb="5">
      <t>シ</t>
    </rPh>
    <phoneticPr fontId="21"/>
  </si>
  <si>
    <t>セラピスト</t>
  </si>
  <si>
    <t>保育補助</t>
    <rPh sb="0" eb="2">
      <t>ホイク</t>
    </rPh>
    <rPh sb="2" eb="4">
      <t>ホジョ</t>
    </rPh>
    <phoneticPr fontId="21"/>
  </si>
  <si>
    <t>総務職</t>
    <rPh sb="0" eb="2">
      <t>ソウム</t>
    </rPh>
    <rPh sb="2" eb="3">
      <t>ショク</t>
    </rPh>
    <phoneticPr fontId="21"/>
  </si>
  <si>
    <t>事務員</t>
    <rPh sb="0" eb="3">
      <t>ジムイン</t>
    </rPh>
    <phoneticPr fontId="21"/>
  </si>
  <si>
    <t>その他（　　　）</t>
    <rPh sb="2" eb="3">
      <t>ホカ</t>
    </rPh>
    <phoneticPr fontId="21"/>
  </si>
  <si>
    <t>1　給料表を適用する職員の給与等の状況</t>
    <phoneticPr fontId="3"/>
  </si>
  <si>
    <t>№</t>
    <phoneticPr fontId="3"/>
  </si>
  <si>
    <t>事由
（育休、退職等）</t>
    <phoneticPr fontId="3"/>
  </si>
  <si>
    <t>　</t>
    <phoneticPr fontId="3"/>
  </si>
  <si>
    <t>～</t>
    <phoneticPr fontId="3"/>
  </si>
  <si>
    <t>～</t>
    <phoneticPr fontId="3"/>
  </si>
  <si>
    <t>　</t>
    <phoneticPr fontId="3"/>
  </si>
  <si>
    <t>幼稚園教諭</t>
    <phoneticPr fontId="3"/>
  </si>
  <si>
    <t>（　　　　　　）</t>
    <phoneticPr fontId="3"/>
  </si>
  <si>
    <t>～</t>
    <phoneticPr fontId="3"/>
  </si>
  <si>
    <t>　　　年　月　日</t>
    <phoneticPr fontId="3"/>
  </si>
  <si>
    <t>勤務（契約）の状況</t>
    <rPh sb="0" eb="2">
      <t>キンム</t>
    </rPh>
    <rPh sb="3" eb="5">
      <t>ケイヤク</t>
    </rPh>
    <rPh sb="7" eb="9">
      <t>ジョウキョウ</t>
    </rPh>
    <phoneticPr fontId="3"/>
  </si>
  <si>
    <t>処遇Ⅰ</t>
    <rPh sb="0" eb="2">
      <t>ショグウ</t>
    </rPh>
    <phoneticPr fontId="3"/>
  </si>
  <si>
    <t>指導　相模</t>
    <phoneticPr fontId="3"/>
  </si>
  <si>
    <t>常勤職員</t>
  </si>
  <si>
    <t>年俸</t>
  </si>
  <si>
    <t>幼稚園教諭</t>
    <phoneticPr fontId="3"/>
  </si>
  <si>
    <t>（　　　　　　）</t>
    <phoneticPr fontId="3"/>
  </si>
  <si>
    <t>　　　年　月　日</t>
    <phoneticPr fontId="3"/>
  </si>
  <si>
    <t>監査　相模</t>
    <phoneticPr fontId="3"/>
  </si>
  <si>
    <t>常勤的非常勤職員</t>
  </si>
  <si>
    <t>平0幼2第0000号</t>
    <phoneticPr fontId="3"/>
  </si>
  <si>
    <t>若者　相模</t>
    <phoneticPr fontId="3"/>
  </si>
  <si>
    <t>神奈川県第00000号</t>
    <phoneticPr fontId="3"/>
  </si>
  <si>
    <t>～</t>
    <phoneticPr fontId="3"/>
  </si>
  <si>
    <t>政策　相模</t>
    <phoneticPr fontId="3"/>
  </si>
  <si>
    <t>派遣職員</t>
  </si>
  <si>
    <t>　　　年　月　日</t>
    <phoneticPr fontId="3"/>
  </si>
  <si>
    <t>～</t>
    <phoneticPr fontId="3"/>
  </si>
  <si>
    <t>（　　　　　　）</t>
    <phoneticPr fontId="3"/>
  </si>
  <si>
    <t>№</t>
    <phoneticPr fontId="3"/>
  </si>
  <si>
    <t>（　　　　　　）</t>
    <phoneticPr fontId="3"/>
  </si>
  <si>
    <t>　　　年　月　日</t>
    <phoneticPr fontId="3"/>
  </si>
  <si>
    <t>～</t>
    <phoneticPr fontId="3"/>
  </si>
  <si>
    <t>（　　　　　　）</t>
    <phoneticPr fontId="3"/>
  </si>
  <si>
    <t>　　　年　月　日</t>
    <phoneticPr fontId="3"/>
  </si>
  <si>
    <t>～</t>
    <phoneticPr fontId="3"/>
  </si>
  <si>
    <t>幼稚園教諭</t>
    <phoneticPr fontId="3"/>
  </si>
  <si>
    <t>～</t>
    <phoneticPr fontId="3"/>
  </si>
  <si>
    <t>（　　　　　　）</t>
    <phoneticPr fontId="3"/>
  </si>
  <si>
    <t>幼稚園教諭</t>
    <phoneticPr fontId="3"/>
  </si>
  <si>
    <t>　　　年　月　日</t>
    <phoneticPr fontId="3"/>
  </si>
  <si>
    <t>幼稚園教諭</t>
    <phoneticPr fontId="3"/>
  </si>
  <si>
    <t>　　　年　月　日</t>
    <phoneticPr fontId="3"/>
  </si>
  <si>
    <t>～</t>
    <phoneticPr fontId="3"/>
  </si>
  <si>
    <t>（　　　　　　）</t>
    <phoneticPr fontId="3"/>
  </si>
  <si>
    <t>主な担当業務</t>
    <phoneticPr fontId="3"/>
  </si>
  <si>
    <t>通常勤務した保育教諭の数</t>
    <rPh sb="0" eb="2">
      <t>ツウジョウ</t>
    </rPh>
    <rPh sb="2" eb="4">
      <t>キンム</t>
    </rPh>
    <rPh sb="6" eb="8">
      <t>ホイク</t>
    </rPh>
    <rPh sb="8" eb="10">
      <t>キョウユ</t>
    </rPh>
    <rPh sb="11" eb="12">
      <t>カズ</t>
    </rPh>
    <phoneticPr fontId="3"/>
  </si>
  <si>
    <t>※保育教諭：副園長（保育教諭）、主幹保育教諭、保育教諭</t>
    <rPh sb="3" eb="5">
      <t>キョウユ</t>
    </rPh>
    <phoneticPr fontId="3"/>
  </si>
  <si>
    <t>※指導監査実施月の前々月に在籍している職員すべてについて記入してください。</t>
    <phoneticPr fontId="3"/>
  </si>
  <si>
    <t>常勤換算</t>
    <rPh sb="0" eb="2">
      <t>ジョウキン</t>
    </rPh>
    <rPh sb="2" eb="4">
      <t>カンサン</t>
    </rPh>
    <phoneticPr fontId="3"/>
  </si>
  <si>
    <t>※保育教諭のみ</t>
    <rPh sb="1" eb="3">
      <t>ホイク</t>
    </rPh>
    <rPh sb="3" eb="5">
      <t>キョウユ</t>
    </rPh>
    <phoneticPr fontId="3"/>
  </si>
  <si>
    <t>　その他</t>
    <rPh sb="3" eb="4">
      <t>タ</t>
    </rPh>
    <phoneticPr fontId="3"/>
  </si>
  <si>
    <r>
      <t xml:space="preserve">特
</t>
    </r>
    <r>
      <rPr>
        <sz val="8"/>
        <rFont val="ＭＳ 明朝"/>
        <family val="1"/>
        <charset val="128"/>
      </rPr>
      <t>（教・保）</t>
    </r>
    <rPh sb="0" eb="1">
      <t>トク</t>
    </rPh>
    <rPh sb="3" eb="4">
      <t>キョウ</t>
    </rPh>
    <rPh sb="5" eb="6">
      <t>ホ</t>
    </rPh>
    <phoneticPr fontId="3"/>
  </si>
  <si>
    <r>
      <t xml:space="preserve">特
</t>
    </r>
    <r>
      <rPr>
        <sz val="8"/>
        <rFont val="ＭＳ 明朝"/>
        <family val="1"/>
        <charset val="128"/>
      </rPr>
      <t>（教）</t>
    </r>
    <rPh sb="0" eb="1">
      <t>トク</t>
    </rPh>
    <rPh sb="3" eb="4">
      <t>キョウ</t>
    </rPh>
    <phoneticPr fontId="3"/>
  </si>
  <si>
    <t>　一般原則</t>
    <phoneticPr fontId="3"/>
  </si>
  <si>
    <t>　特定教育・保育施設は、良質かつ適切な内容及び水準の特定教育・保育の提供を行うことにより、全ての子どもが健やかに成長するために適切な環境が等しく確保されることを目指すものであること。</t>
    <phoneticPr fontId="3"/>
  </si>
  <si>
    <t>共</t>
    <rPh sb="0" eb="1">
      <t>キョウ</t>
    </rPh>
    <phoneticPr fontId="3"/>
  </si>
  <si>
    <t>(2)長期的な指導計画、短期的な指導計画の作成</t>
    <phoneticPr fontId="3"/>
  </si>
  <si>
    <t>◆前年度定期健康診断の実施状況</t>
    <rPh sb="1" eb="4">
      <t>ゼンネンド</t>
    </rPh>
    <rPh sb="4" eb="6">
      <t>テイキ</t>
    </rPh>
    <rPh sb="6" eb="8">
      <t>ケンコウ</t>
    </rPh>
    <rPh sb="8" eb="10">
      <t>シンダン</t>
    </rPh>
    <rPh sb="11" eb="13">
      <t>ジッシ</t>
    </rPh>
    <rPh sb="13" eb="15">
      <t>ジョウキョウ</t>
    </rPh>
    <phoneticPr fontId="3"/>
  </si>
  <si>
    <t>前期</t>
    <rPh sb="0" eb="2">
      <t>ゼンキ</t>
    </rPh>
    <phoneticPr fontId="3"/>
  </si>
  <si>
    <t>後期</t>
    <rPh sb="0" eb="2">
      <t>コウキ</t>
    </rPh>
    <phoneticPr fontId="3"/>
  </si>
  <si>
    <t>内科</t>
    <rPh sb="0" eb="2">
      <t>ナイカ</t>
    </rPh>
    <phoneticPr fontId="3"/>
  </si>
  <si>
    <t>対象児童数</t>
    <rPh sb="0" eb="2">
      <t>タイショウ</t>
    </rPh>
    <rPh sb="2" eb="4">
      <t>ジドウ</t>
    </rPh>
    <rPh sb="4" eb="5">
      <t>スウ</t>
    </rPh>
    <phoneticPr fontId="3"/>
  </si>
  <si>
    <t>受診児童数</t>
    <rPh sb="0" eb="2">
      <t>ジュシン</t>
    </rPh>
    <rPh sb="2" eb="4">
      <t>ジドウ</t>
    </rPh>
    <rPh sb="4" eb="5">
      <t>スウ</t>
    </rPh>
    <phoneticPr fontId="3"/>
  </si>
  <si>
    <t>歯科</t>
    <rPh sb="0" eb="2">
      <t>シカ</t>
    </rPh>
    <phoneticPr fontId="3"/>
  </si>
  <si>
    <t>◆今年度定期健康診断の実施状況</t>
    <rPh sb="1" eb="4">
      <t>コンネンド</t>
    </rPh>
    <rPh sb="4" eb="6">
      <t>テイキ</t>
    </rPh>
    <rPh sb="6" eb="8">
      <t>ケンコウ</t>
    </rPh>
    <rPh sb="8" eb="10">
      <t>シンダン</t>
    </rPh>
    <rPh sb="11" eb="13">
      <t>ジッシ</t>
    </rPh>
    <rPh sb="13" eb="15">
      <t>ジョウキョウ</t>
    </rPh>
    <phoneticPr fontId="3"/>
  </si>
  <si>
    <t>◆</t>
  </si>
  <si>
    <t>園バスの利用状況</t>
    <rPh sb="0" eb="1">
      <t>エン</t>
    </rPh>
    <rPh sb="4" eb="6">
      <t>リヨウ</t>
    </rPh>
    <rPh sb="6" eb="8">
      <t>ジョウキョウ</t>
    </rPh>
    <phoneticPr fontId="3"/>
  </si>
  <si>
    <t>バスの所有</t>
    <rPh sb="3" eb="5">
      <t>ショユウ</t>
    </rPh>
    <phoneticPr fontId="3"/>
  </si>
  <si>
    <t>バスのマニュアル作成</t>
    <rPh sb="8" eb="10">
      <t>サクセイ</t>
    </rPh>
    <phoneticPr fontId="3"/>
  </si>
  <si>
    <t>◆睡眠チェックの確認方法</t>
    <rPh sb="1" eb="3">
      <t>スイミン</t>
    </rPh>
    <rPh sb="8" eb="10">
      <t>カクニン</t>
    </rPh>
    <rPh sb="10" eb="12">
      <t>ホウホウ</t>
    </rPh>
    <phoneticPr fontId="3"/>
  </si>
  <si>
    <t>目視</t>
    <rPh sb="0" eb="2">
      <t>モクシ</t>
    </rPh>
    <phoneticPr fontId="3"/>
  </si>
  <si>
    <t>　調理・調乳に従事する職員について、雇入れの際又は当該業務への配置替えの際、検便による健康診断を行っていること。並びに月1回以上の検便を実施していること。なお、検便結果には腸管出血性大腸菌0157の検査を含めていること。</t>
    <rPh sb="1" eb="3">
      <t>チョウリ</t>
    </rPh>
    <rPh sb="4" eb="6">
      <t>チョウニュウ</t>
    </rPh>
    <rPh sb="7" eb="9">
      <t>ジュウジ</t>
    </rPh>
    <rPh sb="11" eb="13">
      <t>ショクイン</t>
    </rPh>
    <rPh sb="18" eb="20">
      <t>ヤトイイ</t>
    </rPh>
    <rPh sb="22" eb="23">
      <t>サイ</t>
    </rPh>
    <rPh sb="23" eb="24">
      <t>マタ</t>
    </rPh>
    <rPh sb="25" eb="27">
      <t>トウガイ</t>
    </rPh>
    <rPh sb="27" eb="29">
      <t>ギョウム</t>
    </rPh>
    <rPh sb="36" eb="37">
      <t>サイ</t>
    </rPh>
    <rPh sb="38" eb="40">
      <t>ケンベン</t>
    </rPh>
    <rPh sb="43" eb="45">
      <t>ケンコウ</t>
    </rPh>
    <rPh sb="45" eb="47">
      <t>シンダン</t>
    </rPh>
    <rPh sb="48" eb="49">
      <t>オコナ</t>
    </rPh>
    <rPh sb="56" eb="57">
      <t>ナラ</t>
    </rPh>
    <rPh sb="59" eb="60">
      <t>ツキ</t>
    </rPh>
    <rPh sb="61" eb="62">
      <t>カイ</t>
    </rPh>
    <rPh sb="62" eb="64">
      <t>イジョウ</t>
    </rPh>
    <rPh sb="65" eb="67">
      <t>ケンベン</t>
    </rPh>
    <rPh sb="68" eb="70">
      <t>ジッシ</t>
    </rPh>
    <rPh sb="80" eb="82">
      <t>ケンベン</t>
    </rPh>
    <rPh sb="82" eb="84">
      <t>ケッカ</t>
    </rPh>
    <rPh sb="86" eb="88">
      <t>チョウカン</t>
    </rPh>
    <rPh sb="88" eb="90">
      <t>シュッケツ</t>
    </rPh>
    <rPh sb="90" eb="91">
      <t>セイ</t>
    </rPh>
    <rPh sb="91" eb="94">
      <t>ダイチョウキン</t>
    </rPh>
    <rPh sb="99" eb="101">
      <t>ケンサ</t>
    </rPh>
    <rPh sb="102" eb="103">
      <t>フク</t>
    </rPh>
    <phoneticPr fontId="3"/>
  </si>
  <si>
    <t>・調理員の勤務状況がわかるもの(勤務シフト表等)(分園含む)指導監査実施月の前々月の月分＊直営のみ
　＊記号等で勤務時間を表している場合は、その説明資料も併せて提出してください。</t>
    <rPh sb="1" eb="3">
      <t>チョウリ</t>
    </rPh>
    <rPh sb="38" eb="40">
      <t>ゼンゼン</t>
    </rPh>
    <rPh sb="40" eb="41">
      <t>ヅキ</t>
    </rPh>
    <rPh sb="43" eb="44">
      <t>ブン</t>
    </rPh>
    <rPh sb="45" eb="47">
      <t>チョクエイ</t>
    </rPh>
    <phoneticPr fontId="3"/>
  </si>
  <si>
    <t>※記入は不要です。</t>
    <rPh sb="1" eb="3">
      <t>キニュウ</t>
    </rPh>
    <rPh sb="4" eb="6">
      <t>フヨウ</t>
    </rPh>
    <phoneticPr fontId="3"/>
  </si>
  <si>
    <t>◆施設内外の点検チェック表</t>
    <rPh sb="1" eb="3">
      <t>シセツ</t>
    </rPh>
    <rPh sb="3" eb="4">
      <t>ナイ</t>
    </rPh>
    <rPh sb="4" eb="5">
      <t>ガイ</t>
    </rPh>
    <rPh sb="6" eb="8">
      <t>テンケン</t>
    </rPh>
    <rPh sb="12" eb="13">
      <t>ヒョウ</t>
    </rPh>
    <phoneticPr fontId="3"/>
  </si>
  <si>
    <t>(1)･(2)･(3)･(4)･(5)</t>
    <phoneticPr fontId="3"/>
  </si>
  <si>
    <t>神奈川県第00000号</t>
    <rPh sb="0" eb="4">
      <t>カナガワケン</t>
    </rPh>
    <rPh sb="4" eb="5">
      <t>ダイ</t>
    </rPh>
    <rPh sb="10" eb="11">
      <t>ゴウ</t>
    </rPh>
    <phoneticPr fontId="3"/>
  </si>
  <si>
    <t>◆学級別園児数(満3歳以上)及び専任保育教諭(分園含む)</t>
    <rPh sb="1" eb="3">
      <t>ガッキュウ</t>
    </rPh>
    <rPh sb="3" eb="4">
      <t>ベツ</t>
    </rPh>
    <rPh sb="6" eb="7">
      <t>スウ</t>
    </rPh>
    <rPh sb="8" eb="9">
      <t>マン</t>
    </rPh>
    <rPh sb="10" eb="11">
      <t>サイ</t>
    </rPh>
    <rPh sb="11" eb="13">
      <t>イジョウ</t>
    </rPh>
    <rPh sb="14" eb="15">
      <t>オヨ</t>
    </rPh>
    <rPh sb="23" eb="25">
      <t>ブンエン</t>
    </rPh>
    <rPh sb="25" eb="26">
      <t>フク</t>
    </rPh>
    <phoneticPr fontId="3"/>
  </si>
  <si>
    <t>※先に職員点検資料１,２及び勤務実績１,２を入力してから回答ください。
（公定価格の保育教諭等配置数等が反映されます。）</t>
    <phoneticPr fontId="3"/>
  </si>
  <si>
    <t>勤務実績１（給料表を適用する職員の職員勤務状況）
勤務実績２（給料表を適用しない職員の職員勤務状況）</t>
    <rPh sb="0" eb="2">
      <t>キンム</t>
    </rPh>
    <rPh sb="2" eb="4">
      <t>ジッセキ</t>
    </rPh>
    <rPh sb="17" eb="19">
      <t>ショクイン</t>
    </rPh>
    <rPh sb="19" eb="21">
      <t>キンム</t>
    </rPh>
    <rPh sb="25" eb="27">
      <t>キンム</t>
    </rPh>
    <rPh sb="27" eb="29">
      <t>ジッセキ</t>
    </rPh>
    <rPh sb="43" eb="45">
      <t>ショクイン</t>
    </rPh>
    <rPh sb="45" eb="47">
      <t>キンム</t>
    </rPh>
    <phoneticPr fontId="3"/>
  </si>
  <si>
    <t>点検資料</t>
    <rPh sb="0" eb="2">
      <t>テンケン</t>
    </rPh>
    <rPh sb="2" eb="4">
      <t>シリョウ</t>
    </rPh>
    <phoneticPr fontId="3"/>
  </si>
  <si>
    <t>点検資料</t>
    <phoneticPr fontId="3"/>
  </si>
  <si>
    <t>職員点検資料１（給料表を適用する職員の給与等の状況）
職員点検資料２（給料表を適用しない職員の給与等の状況）</t>
    <phoneticPr fontId="3"/>
  </si>
  <si>
    <t>月分の公定価格加算等に係る申請書類
（児童数報告書）</t>
    <rPh sb="0" eb="1">
      <t>ツキ</t>
    </rPh>
    <rPh sb="1" eb="2">
      <t>ブン</t>
    </rPh>
    <rPh sb="19" eb="21">
      <t>ジドウ</t>
    </rPh>
    <rPh sb="21" eb="22">
      <t>スウ</t>
    </rPh>
    <rPh sb="22" eb="25">
      <t>ホウコクショ</t>
    </rPh>
    <phoneticPr fontId="3"/>
  </si>
  <si>
    <t>職員勤務状況等届</t>
    <rPh sb="0" eb="2">
      <t>ショクイン</t>
    </rPh>
    <rPh sb="2" eb="4">
      <t>キンム</t>
    </rPh>
    <rPh sb="4" eb="6">
      <t>ジョウキョウ</t>
    </rPh>
    <rPh sb="6" eb="7">
      <t>トウ</t>
    </rPh>
    <rPh sb="7" eb="8">
      <t>トドケ</t>
    </rPh>
    <phoneticPr fontId="3"/>
  </si>
  <si>
    <t>非常勤職員・派遣職員　勤務状況等届</t>
    <phoneticPr fontId="3"/>
  </si>
  <si>
    <t>公定価格加算・加減調整項目月別変更点</t>
  </si>
  <si>
    <t>1　教育、保育を行う期間及び時間</t>
    <phoneticPr fontId="2"/>
  </si>
  <si>
    <t>　教育、保育を行う期間及び時間の状況</t>
    <rPh sb="1" eb="3">
      <t>キョウイク</t>
    </rPh>
    <rPh sb="4" eb="6">
      <t>ホイク</t>
    </rPh>
    <rPh sb="7" eb="8">
      <t>オコナ</t>
    </rPh>
    <rPh sb="9" eb="11">
      <t>キカン</t>
    </rPh>
    <rPh sb="11" eb="12">
      <t>オヨ</t>
    </rPh>
    <rPh sb="13" eb="15">
      <t>ジカン</t>
    </rPh>
    <rPh sb="16" eb="18">
      <t>ジョウキョウ</t>
    </rPh>
    <phoneticPr fontId="1"/>
  </si>
  <si>
    <t>　次に掲げる要件を満たしていること。　
1　満3歳以上の園児の教育課程に係る教育週数は、特別の事情のある場合を除き、39週を下っていないこと。
2　1日の教育課程に係る教育時間は、4時間を基準としていること。ただし園児の心身の発達の過程や季節などに適切に配慮していること。
3　保育を必要とする子どもに該当する園児に対する教育及び保育の時間(満3歳以上の保育を必要とする子どもに該当する園児については、教育時間を含む。)は、1日8時間を原則とし、園児の保護者の労働時間その他家庭の状況等を考慮し園長が定めていること。</t>
    <rPh sb="1" eb="2">
      <t>ツギ</t>
    </rPh>
    <rPh sb="3" eb="4">
      <t>カカ</t>
    </rPh>
    <rPh sb="6" eb="8">
      <t>ヨウケン</t>
    </rPh>
    <rPh sb="9" eb="10">
      <t>ミ</t>
    </rPh>
    <rPh sb="224" eb="226">
      <t>エンジ</t>
    </rPh>
    <rPh sb="227" eb="230">
      <t>ホゴシャ</t>
    </rPh>
    <rPh sb="231" eb="233">
      <t>ロウドウ</t>
    </rPh>
    <rPh sb="233" eb="235">
      <t>ジカン</t>
    </rPh>
    <rPh sb="237" eb="238">
      <t>タ</t>
    </rPh>
    <rPh sb="238" eb="240">
      <t>カテイ</t>
    </rPh>
    <rPh sb="241" eb="243">
      <t>ジョウキョウ</t>
    </rPh>
    <rPh sb="243" eb="244">
      <t>トウ</t>
    </rPh>
    <rPh sb="245" eb="247">
      <t>コウリョ</t>
    </rPh>
    <phoneticPr fontId="2"/>
  </si>
  <si>
    <t>2　運営に関する基準</t>
    <rPh sb="2" eb="4">
      <t>ウンエイ</t>
    </rPh>
    <rPh sb="5" eb="6">
      <t>カン</t>
    </rPh>
    <rPh sb="8" eb="10">
      <t>キジュン</t>
    </rPh>
    <phoneticPr fontId="2"/>
  </si>
  <si>
    <t>　利用定員に関する基準</t>
    <rPh sb="1" eb="3">
      <t>リヨウ</t>
    </rPh>
    <rPh sb="3" eb="5">
      <t>テイイン</t>
    </rPh>
    <rPh sb="6" eb="7">
      <t>カン</t>
    </rPh>
    <rPh sb="9" eb="11">
      <t>キジュン</t>
    </rPh>
    <phoneticPr fontId="2"/>
  </si>
  <si>
    <t>　区分ごとの利用定員</t>
    <rPh sb="1" eb="3">
      <t>クブン</t>
    </rPh>
    <rPh sb="6" eb="8">
      <t>リヨウ</t>
    </rPh>
    <rPh sb="8" eb="10">
      <t>テイイン</t>
    </rPh>
    <phoneticPr fontId="2"/>
  </si>
  <si>
    <t>　利用定員を超えて特定教育・保育の提供を行っていないこと。ただし、年度中における特定教育・保育に対する需要の増大への対応、子ども・子育て支援法第34条第5項に規定する便宜の提供への対応、児童福祉法第24条第5項又は第6項に規定する措置への対応、災害、虐待その他のやむを得ない事情がある場合は、この限りでない。</t>
    <phoneticPr fontId="3"/>
  </si>
  <si>
    <t>〔分園〕
分園の規模については、「保育所分園の設置運営について」（平成10年4月9日付け厚生省児童家庭局長通知）により設置される分園（以下「保育所分園」という。）の定員が原則として30人未満とされていることを踏まえ、適切な範囲に収まるよう留意すること。</t>
    <phoneticPr fontId="3"/>
  </si>
  <si>
    <t>※「保育所分園」の定員
(1)定員は原則30人未満とする。ただし、本園の規模や本園との距離等を勘案して一体的な運営が可能であれば30人以上とすることができる。
(2)本園において定員内の受入れ枠があるにもかかわらず、分園での受入れを意図的に行うことがないようにすること。ただし、利用者の居住地付近に本園がない等やむを得ない事由があるときは前文に該当しない。</t>
    <phoneticPr fontId="3"/>
  </si>
  <si>
    <t>1　満3歳以上の園児については、教育課程に基づく教育を行うため、学級を編制するものとし、1学級の園児数は、35人以下を原則としていること。
2　学級は、学年の初めの日の前日において同じ年齢にある園児で編制することを原則としていること。</t>
    <phoneticPr fontId="3"/>
  </si>
  <si>
    <t>1　各学級ごとに担当する専任の主幹保育教諭、指導保育教諭又は保育教諭(以下「保育教諭等」という。)を1人以上置いていること。
　特別の事情があるときは、保育教諭等は、専任の副園長若しくは教頭が兼ね、又は当該幼保連携型認定こども園の学級数の3分の1の範囲内で、専任の助保育教諭若しくは講師をもって代えることができる。
2　次に掲げる職員を置くよう努めていること。
（1）副園長又は教頭
（2）主幹養護教諭、養護教諭又は養護助教諭
（3）事務職員</t>
    <phoneticPr fontId="3"/>
  </si>
  <si>
    <t>月１日現在</t>
    <rPh sb="0" eb="1">
      <t>ツキ</t>
    </rPh>
    <rPh sb="2" eb="3">
      <t>ニチ</t>
    </rPh>
    <rPh sb="3" eb="5">
      <t>ゲンザイ</t>
    </rPh>
    <phoneticPr fontId="2"/>
  </si>
  <si>
    <t>3　職員の配置基準
（1）職員数</t>
    <phoneticPr fontId="3"/>
  </si>
  <si>
    <t>　学校医、学校歯科医、学校薬剤師の配置状況</t>
    <rPh sb="1" eb="3">
      <t>ガッコウ</t>
    </rPh>
    <rPh sb="3" eb="4">
      <t>イ</t>
    </rPh>
    <rPh sb="5" eb="7">
      <t>ガッコウ</t>
    </rPh>
    <rPh sb="7" eb="10">
      <t>シカイ</t>
    </rPh>
    <rPh sb="11" eb="13">
      <t>ガッコウ</t>
    </rPh>
    <rPh sb="13" eb="16">
      <t>ヤクザイシ</t>
    </rPh>
    <rPh sb="17" eb="19">
      <t>ハイチ</t>
    </rPh>
    <rPh sb="19" eb="21">
      <t>ジョウキョウ</t>
    </rPh>
    <phoneticPr fontId="2"/>
  </si>
  <si>
    <t>　調理員の配置状況</t>
    <rPh sb="7" eb="9">
      <t>ジョウキョウ</t>
    </rPh>
    <phoneticPr fontId="2"/>
  </si>
  <si>
    <t>　園長の資格保有状況</t>
    <rPh sb="1" eb="3">
      <t>エンチョウ</t>
    </rPh>
    <rPh sb="4" eb="6">
      <t>シカク</t>
    </rPh>
    <rPh sb="6" eb="8">
      <t>ホユウ</t>
    </rPh>
    <rPh sb="8" eb="10">
      <t>ジョウキョウ</t>
    </rPh>
    <phoneticPr fontId="2"/>
  </si>
  <si>
    <t>(2)職員の資格</t>
    <rPh sb="3" eb="5">
      <t>ショクイン</t>
    </rPh>
    <rPh sb="6" eb="8">
      <t>シカク</t>
    </rPh>
    <phoneticPr fontId="3"/>
  </si>
  <si>
    <t>　園長の資格は、教育職員免許法による教諭の専修免許状又は一種免許状を有し、かつ、児童福祉法による保育士の登録を受けており、及び、認定こども園法施行規則第12条第1項第1号から第16号に掲げる教育職、児童福祉事業等の経験が5年以上あること。
　ただし、幼保連携型認定こども園の運営上特に必要がある場合には、幼保連携型認定こども園の目的を実現するため、当該幼保連携型認定こども園を適切に管理及び運営する能力を有する者であって、前に規定する資格を有する者と同等の資質を有すると認めるものを園長として任命し、又は採用することができる。</t>
    <phoneticPr fontId="3"/>
  </si>
  <si>
    <t>　副園長及び教頭の資格保有状況</t>
    <phoneticPr fontId="3"/>
  </si>
  <si>
    <t>　主幹養護教諭及び養護教諭の資格保有状況</t>
    <rPh sb="14" eb="16">
      <t>シカク</t>
    </rPh>
    <rPh sb="16" eb="18">
      <t>ホユウ</t>
    </rPh>
    <rPh sb="18" eb="20">
      <t>ジョウキョウ</t>
    </rPh>
    <phoneticPr fontId="2"/>
  </si>
  <si>
    <t>　主幹養護教諭及び養護教諭は、教育職員免許法による養護教諭の普通免許状を有する者であること。</t>
    <phoneticPr fontId="3"/>
  </si>
  <si>
    <t>　主幹栄養教諭及び栄養教諭の資格保有状況</t>
    <rPh sb="1" eb="3">
      <t>シュカン</t>
    </rPh>
    <rPh sb="14" eb="16">
      <t>シカク</t>
    </rPh>
    <rPh sb="16" eb="18">
      <t>ホユウ</t>
    </rPh>
    <rPh sb="18" eb="20">
      <t>ジョウキョウ</t>
    </rPh>
    <phoneticPr fontId="2"/>
  </si>
  <si>
    <t>　主幹栄養教諭及び栄養教諭は、教育職員免許法による栄養教諭の普通免許状を有する者であること。</t>
    <rPh sb="1" eb="2">
      <t>シュ</t>
    </rPh>
    <phoneticPr fontId="3"/>
  </si>
  <si>
    <t>　助保育教諭及び講師(助保育教諭に準ずる職務に従事するものに限る。)の資格保有状況</t>
    <rPh sb="35" eb="37">
      <t>シカク</t>
    </rPh>
    <rPh sb="37" eb="39">
      <t>ホユウ</t>
    </rPh>
    <rPh sb="39" eb="41">
      <t>ジョウキョウ</t>
    </rPh>
    <phoneticPr fontId="2"/>
  </si>
  <si>
    <t>　施設及び設備基準への適合状況</t>
    <rPh sb="1" eb="3">
      <t>シセツ</t>
    </rPh>
    <rPh sb="3" eb="4">
      <t>オヨ</t>
    </rPh>
    <rPh sb="5" eb="7">
      <t>セツビ</t>
    </rPh>
    <rPh sb="7" eb="9">
      <t>キジュン</t>
    </rPh>
    <rPh sb="11" eb="13">
      <t>テキゴウ</t>
    </rPh>
    <rPh sb="13" eb="15">
      <t>ジョウキョウ</t>
    </rPh>
    <phoneticPr fontId="2"/>
  </si>
  <si>
    <t>　既存分園の取扱状況</t>
    <rPh sb="1" eb="3">
      <t>キゾン</t>
    </rPh>
    <rPh sb="3" eb="5">
      <t>ブンエン</t>
    </rPh>
    <rPh sb="6" eb="8">
      <t>トリアツカ</t>
    </rPh>
    <rPh sb="8" eb="10">
      <t>ジョウキョウ</t>
    </rPh>
    <phoneticPr fontId="2"/>
  </si>
  <si>
    <t>　学校教育法第4条の2又は学校教育法施行令第27条の2により設置の届出がされた分園を有する幼保連携型認定こども園や、保育所分園を有する保育所・保育園型認定こども園が幼保連携型認定こども園に移行した場合で、これらの分園を引き続き幼保連携型認定こども園の分園として取り扱う場合は、以下の要件を満たしていること。なお、この場合においても、新たに幼保連携型認定こども園の分園を設置する場合に適用される基準に適合するよう努めていること。
1　教育・保育の適切な提供が可能であること。
2　子どもの移動時の安全が確保されていること。
3　それぞれの敷地に所在する園舎で、通常、教育・保育
　を提供する子どもの数や当該子どもの数や当該子ども
　のために編制する学級数に応じて、必要な施設・設備
　を有していること。</t>
    <phoneticPr fontId="3"/>
  </si>
  <si>
    <r>
      <t xml:space="preserve">
特
</t>
    </r>
    <r>
      <rPr>
        <sz val="8"/>
        <rFont val="ＭＳ 明朝"/>
        <family val="1"/>
        <charset val="128"/>
      </rPr>
      <t>（教）</t>
    </r>
    <rPh sb="1" eb="2">
      <t>トク</t>
    </rPh>
    <rPh sb="4" eb="5">
      <t>キョウ</t>
    </rPh>
    <phoneticPr fontId="2"/>
  </si>
  <si>
    <t>※指導監査実施月の前々月の勤務シフト表等（予定及び実績がわかるもの。分園を含む）をご提出ください。また、記号等で勤務時間を表している場合は、その説明資料も併せて提出してください。</t>
    <rPh sb="21" eb="23">
      <t>ヨテイ</t>
    </rPh>
    <rPh sb="23" eb="24">
      <t>オヨ</t>
    </rPh>
    <rPh sb="25" eb="27">
      <t>ジッセキ</t>
    </rPh>
    <phoneticPr fontId="3"/>
  </si>
  <si>
    <t>　設備等変更時の届出状況</t>
    <rPh sb="1" eb="3">
      <t>セツビ</t>
    </rPh>
    <rPh sb="3" eb="4">
      <t>トウ</t>
    </rPh>
    <rPh sb="4" eb="6">
      <t>ヘンコウ</t>
    </rPh>
    <rPh sb="6" eb="7">
      <t>ジ</t>
    </rPh>
    <rPh sb="8" eb="10">
      <t>トドケデ</t>
    </rPh>
    <rPh sb="10" eb="12">
      <t>ジョウキョウ</t>
    </rPh>
    <phoneticPr fontId="3"/>
  </si>
  <si>
    <t>変更内容(有の場合)</t>
    <rPh sb="0" eb="2">
      <t>ヘンコウ</t>
    </rPh>
    <rPh sb="2" eb="4">
      <t>ナイヨウ</t>
    </rPh>
    <rPh sb="5" eb="6">
      <t>ア</t>
    </rPh>
    <rPh sb="7" eb="9">
      <t>バアイ</t>
    </rPh>
    <phoneticPr fontId="3"/>
  </si>
  <si>
    <t>代替保育（教育）</t>
    <rPh sb="0" eb="2">
      <t>ダイタイ</t>
    </rPh>
    <rPh sb="2" eb="4">
      <t>ホイク</t>
    </rPh>
    <rPh sb="5" eb="7">
      <t>キョウイク</t>
    </rPh>
    <phoneticPr fontId="3"/>
  </si>
  <si>
    <t>代替保育（保育）</t>
    <rPh sb="0" eb="2">
      <t>ダイタイ</t>
    </rPh>
    <rPh sb="2" eb="4">
      <t>ホイク</t>
    </rPh>
    <rPh sb="5" eb="7">
      <t>ホイク</t>
    </rPh>
    <phoneticPr fontId="3"/>
  </si>
  <si>
    <t>代替保育教諭等の配置（教育）</t>
    <rPh sb="0" eb="2">
      <t>ダイタイ</t>
    </rPh>
    <rPh sb="2" eb="4">
      <t>ホイク</t>
    </rPh>
    <rPh sb="4" eb="6">
      <t>キョウユ</t>
    </rPh>
    <rPh sb="6" eb="7">
      <t>トウ</t>
    </rPh>
    <rPh sb="8" eb="10">
      <t>ハイチ</t>
    </rPh>
    <rPh sb="11" eb="13">
      <t>キョウイク</t>
    </rPh>
    <phoneticPr fontId="3"/>
  </si>
  <si>
    <t>代替保育教諭等の配置（保育）</t>
    <rPh sb="0" eb="2">
      <t>ダイタイ</t>
    </rPh>
    <rPh sb="2" eb="4">
      <t>ホイク</t>
    </rPh>
    <rPh sb="4" eb="6">
      <t>キョウユ</t>
    </rPh>
    <rPh sb="6" eb="7">
      <t>トウ</t>
    </rPh>
    <rPh sb="8" eb="10">
      <t>ハイチ</t>
    </rPh>
    <rPh sb="11" eb="13">
      <t>ホイク</t>
    </rPh>
    <phoneticPr fontId="3"/>
  </si>
  <si>
    <t>有の場合
それぞれ
配置基準+1</t>
    <rPh sb="0" eb="1">
      <t>アリ</t>
    </rPh>
    <rPh sb="2" eb="4">
      <t>バアイ</t>
    </rPh>
    <phoneticPr fontId="3"/>
  </si>
  <si>
    <t>教育</t>
    <rPh sb="0" eb="2">
      <t>キョウイク</t>
    </rPh>
    <phoneticPr fontId="3"/>
  </si>
  <si>
    <t>保育</t>
    <rPh sb="0" eb="2">
      <t>ホイク</t>
    </rPh>
    <phoneticPr fontId="3"/>
  </si>
  <si>
    <t>保育教諭等配置数算出表</t>
    <rPh sb="2" eb="4">
      <t>キョウユ</t>
    </rPh>
    <phoneticPr fontId="3"/>
  </si>
  <si>
    <t xml:space="preserve">4　園舎には次に掲げる必要な設備を備えていること。
　ただし、特別の事情があるときは、保育室と遊戯室
　及び職員室と保健室とは、それぞれ兼用することが
　できる。
　(1)職員室　(2)乳児室又はほふく室 ※1
　(3)保育室 ※2　(4)遊戯室　(5)保健室
　(6)調理室 ※3　(7)調乳室 ※1　(8)沐浴室 ※1
　(9)便所
　(10)飲料水用設備、手洗用設備及び足洗用設備 ※4
※1　満2歳未満の保育を必要とする子どもを入園させる
　　場合に限る。
※2　満3歳以上の園児に係る保育室の数は、学級数を
　　下っていないこと。
※3　園内調理で食事提供される園児数が20人に満たない
　　場合は、調理室を備えないことができるが、食事の
　　提供を行うために必要な調理設備を備えること。
※4　飲料水用設備は、手洗用設備又は足洗用設備と区別
　　して備えること。
＜他の学校、社会福祉施設等の設備を兼ねるときの基準＞
　運営上必要と認められる場合は、乳児室、ほふく室、保育室、遊戯室、調乳室、沐浴室又は便所以外の設備の一部を他の学校、社会福祉施設等の設備に兼ねることができる。
　ただし、他の社会福祉施設の設備に兼ねる場合であってその行う保育に支障がない場合はこの限りでない。
</t>
    <phoneticPr fontId="3"/>
  </si>
  <si>
    <t>職員点検欄</t>
    <phoneticPr fontId="3"/>
  </si>
  <si>
    <t>講師配置加算対象者常勤換算</t>
    <rPh sb="6" eb="9">
      <t>タイショウシャ</t>
    </rPh>
    <rPh sb="9" eb="11">
      <t>ジョウキン</t>
    </rPh>
    <rPh sb="11" eb="13">
      <t>カンサン</t>
    </rPh>
    <phoneticPr fontId="3"/>
  </si>
  <si>
    <t>対象者除いた場合</t>
    <phoneticPr fontId="3"/>
  </si>
  <si>
    <t>チーム保育加算上限数</t>
    <phoneticPr fontId="3"/>
  </si>
  <si>
    <t>3歳児／満3歳児</t>
    <phoneticPr fontId="3"/>
  </si>
  <si>
    <t>あり／あり</t>
    <phoneticPr fontId="14"/>
  </si>
  <si>
    <t>あり／なし</t>
    <phoneticPr fontId="14"/>
  </si>
  <si>
    <t>なし／あり</t>
    <phoneticPr fontId="14"/>
  </si>
  <si>
    <t>なし／なし</t>
    <phoneticPr fontId="14"/>
  </si>
  <si>
    <t>常勤換算値-基本分配置</t>
  </si>
  <si>
    <t>整数部分〈Ｂ〉</t>
    <rPh sb="0" eb="2">
      <t>セイスウ</t>
    </rPh>
    <rPh sb="2" eb="4">
      <t>ブブン</t>
    </rPh>
    <phoneticPr fontId="10"/>
  </si>
  <si>
    <t>小数点以下部分</t>
    <rPh sb="0" eb="3">
      <t>ショウスウテン</t>
    </rPh>
    <rPh sb="3" eb="5">
      <t>イカ</t>
    </rPh>
    <rPh sb="5" eb="7">
      <t>ブブン</t>
    </rPh>
    <phoneticPr fontId="10"/>
  </si>
  <si>
    <t>小数点第１位判定〈Ａ〉
1,2→0,3,4→0.5、5以上→切り上げ</t>
    <rPh sb="0" eb="3">
      <t>ショウスウテン</t>
    </rPh>
    <rPh sb="3" eb="4">
      <t>ダイ</t>
    </rPh>
    <rPh sb="5" eb="6">
      <t>イ</t>
    </rPh>
    <rPh sb="6" eb="8">
      <t>ハンテイ</t>
    </rPh>
    <rPh sb="27" eb="29">
      <t>イジョウ</t>
    </rPh>
    <rPh sb="30" eb="31">
      <t>キ</t>
    </rPh>
    <rPh sb="32" eb="33">
      <t>ア</t>
    </rPh>
    <phoneticPr fontId="10"/>
  </si>
  <si>
    <t>合計〈Ａ+Ｂ〉</t>
    <rPh sb="0" eb="2">
      <t>ゴウケイ</t>
    </rPh>
    <phoneticPr fontId="10"/>
  </si>
  <si>
    <t>上記セル以外の記入枠</t>
    <rPh sb="0" eb="2">
      <t>ジョウキ</t>
    </rPh>
    <rPh sb="4" eb="6">
      <t>イガイ</t>
    </rPh>
    <rPh sb="7" eb="9">
      <t>キニュウ</t>
    </rPh>
    <rPh sb="9" eb="10">
      <t>ワク</t>
    </rPh>
    <phoneticPr fontId="3"/>
  </si>
  <si>
    <t>掲示による周知</t>
    <rPh sb="0" eb="2">
      <t>ケイジ</t>
    </rPh>
    <rPh sb="5" eb="7">
      <t>シュウチ</t>
    </rPh>
    <phoneticPr fontId="3"/>
  </si>
  <si>
    <t>保護者ごとに個別に通知</t>
    <rPh sb="0" eb="3">
      <t>ホゴシャ</t>
    </rPh>
    <rPh sb="6" eb="8">
      <t>コベツ</t>
    </rPh>
    <rPh sb="9" eb="11">
      <t>ツウチ</t>
    </rPh>
    <phoneticPr fontId="3"/>
  </si>
  <si>
    <t>◆通知方法</t>
    <rPh sb="1" eb="3">
      <t>ツウチ</t>
    </rPh>
    <rPh sb="3" eb="5">
      <t>ホウホウ</t>
    </rPh>
    <phoneticPr fontId="3"/>
  </si>
  <si>
    <t>※施設内開所・共同保育・閉所のいずれかを選択し、共同保育の場合は共同保育先をご記入ください</t>
    <phoneticPr fontId="3"/>
  </si>
  <si>
    <t>１号認定副食費徴収免除対象子ども</t>
    <rPh sb="1" eb="2">
      <t>ゴウ</t>
    </rPh>
    <rPh sb="2" eb="4">
      <t>ニンテイ</t>
    </rPh>
    <phoneticPr fontId="3"/>
  </si>
  <si>
    <t>◆災害発生時の保護者への連絡方法をご記入ください。</t>
    <rPh sb="1" eb="3">
      <t>サイガイ</t>
    </rPh>
    <rPh sb="3" eb="5">
      <t>ハッセイ</t>
    </rPh>
    <rPh sb="5" eb="6">
      <t>ジ</t>
    </rPh>
    <rPh sb="7" eb="10">
      <t>ホゴシャ</t>
    </rPh>
    <rPh sb="12" eb="14">
      <t>レンラク</t>
    </rPh>
    <rPh sb="14" eb="16">
      <t>ホウホウ</t>
    </rPh>
    <rPh sb="18" eb="20">
      <t>キニュウ</t>
    </rPh>
    <phoneticPr fontId="3"/>
  </si>
  <si>
    <r>
      <rPr>
        <b/>
        <u/>
        <sz val="11"/>
        <color rgb="FFFF0000"/>
        <rFont val="ＭＳ 明朝"/>
        <family val="1"/>
        <charset val="128"/>
      </rPr>
      <t>・確認欄が「有」の書類について、全てご提出ください。</t>
    </r>
    <r>
      <rPr>
        <sz val="11"/>
        <rFont val="ＭＳ 明朝"/>
        <family val="1"/>
        <charset val="128"/>
      </rPr>
      <t xml:space="preserve">
</t>
    </r>
    <r>
      <rPr>
        <b/>
        <u/>
        <sz val="11"/>
        <rFont val="ＭＳ 明朝"/>
        <family val="1"/>
        <charset val="128"/>
      </rPr>
      <t>・計算書類は、本施設拠点区分に係る書類のみをご提出ください（法人単位、他拠点区分の書類は不要です）。</t>
    </r>
    <rPh sb="1" eb="3">
      <t>カクニン</t>
    </rPh>
    <rPh sb="3" eb="4">
      <t>ラン</t>
    </rPh>
    <rPh sb="6" eb="7">
      <t>アリ</t>
    </rPh>
    <rPh sb="9" eb="11">
      <t>ショルイ</t>
    </rPh>
    <rPh sb="16" eb="17">
      <t>スベ</t>
    </rPh>
    <rPh sb="28" eb="30">
      <t>ケイサン</t>
    </rPh>
    <rPh sb="30" eb="32">
      <t>ショルイ</t>
    </rPh>
    <rPh sb="34" eb="35">
      <t>ホン</t>
    </rPh>
    <rPh sb="35" eb="37">
      <t>シセツ</t>
    </rPh>
    <rPh sb="37" eb="39">
      <t>キョテン</t>
    </rPh>
    <rPh sb="39" eb="41">
      <t>クブン</t>
    </rPh>
    <rPh sb="42" eb="43">
      <t>カカ</t>
    </rPh>
    <rPh sb="44" eb="46">
      <t>ショルイ</t>
    </rPh>
    <rPh sb="50" eb="52">
      <t>テイシュツ</t>
    </rPh>
    <rPh sb="57" eb="59">
      <t>ホウジン</t>
    </rPh>
    <rPh sb="59" eb="61">
      <t>タンイ</t>
    </rPh>
    <rPh sb="62" eb="63">
      <t>ホカ</t>
    </rPh>
    <rPh sb="63" eb="65">
      <t>キョテン</t>
    </rPh>
    <rPh sb="65" eb="67">
      <t>クブン</t>
    </rPh>
    <rPh sb="68" eb="70">
      <t>ショルイ</t>
    </rPh>
    <rPh sb="71" eb="73">
      <t>フヨウ</t>
    </rPh>
    <phoneticPr fontId="3"/>
  </si>
  <si>
    <r>
      <t>※保育課に報告している</t>
    </r>
    <r>
      <rPr>
        <b/>
        <sz val="11"/>
        <color rgb="FFFF0000"/>
        <rFont val="ＭＳ 明朝"/>
        <family val="1"/>
        <charset val="128"/>
      </rPr>
      <t>指導監査実施月の前々月</t>
    </r>
    <r>
      <rPr>
        <sz val="11"/>
        <rFont val="ＭＳ 明朝"/>
        <family val="1"/>
        <charset val="128"/>
      </rPr>
      <t>のものをご提出ください</t>
    </r>
    <rPh sb="1" eb="3">
      <t>ホイク</t>
    </rPh>
    <rPh sb="3" eb="4">
      <t>カ</t>
    </rPh>
    <rPh sb="5" eb="7">
      <t>ホウコク</t>
    </rPh>
    <rPh sb="11" eb="13">
      <t>シドウ</t>
    </rPh>
    <rPh sb="27" eb="29">
      <t>テイシュツ</t>
    </rPh>
    <phoneticPr fontId="3"/>
  </si>
  <si>
    <t>1　総則</t>
    <phoneticPr fontId="3"/>
  </si>
  <si>
    <t>　特定教育・保育施設は、当該特定教育・保育施設を利用する小学校就学前子どもの意思及び人権を尊重して、常に当該小学校就学前子どもの立場に立って特定教育・保育を提供するよう努めていること。</t>
    <rPh sb="1" eb="5">
      <t>トクテイキョウイク</t>
    </rPh>
    <rPh sb="38" eb="40">
      <t>イシ</t>
    </rPh>
    <rPh sb="40" eb="41">
      <t>オヨ</t>
    </rPh>
    <rPh sb="45" eb="47">
      <t>ソンチョウ</t>
    </rPh>
    <rPh sb="50" eb="51">
      <t>ツネ</t>
    </rPh>
    <rPh sb="70" eb="72">
      <t>トクテイ</t>
    </rPh>
    <rPh sb="72" eb="74">
      <t>キョウイク</t>
    </rPh>
    <rPh sb="75" eb="77">
      <t>ホイク</t>
    </rPh>
    <rPh sb="78" eb="80">
      <t>テイキョウ</t>
    </rPh>
    <rPh sb="84" eb="85">
      <t>ツト</t>
    </rPh>
    <phoneticPr fontId="3"/>
  </si>
  <si>
    <t>　特定教育・保育施設は、地域及び家庭との結び付きを重視した運営を行い、県、市、小学校、他の特定教育・保育施設等、地域子ども・子育て支援事業を行う者、他の児童福祉施設その他の学校又は保健医療サービス若しくは福祉サービスを提供する者との密接な連携に努めていること。</t>
    <phoneticPr fontId="3"/>
  </si>
  <si>
    <t xml:space="preserve">　特定教育・保育施設は、当該教育・保育施設を利用する小学校就学前子どもの人権の擁護、虐待の防止等のため、責任者を設置する等必要な体制の整備を行うとともに、その従業者に対し、研修を実施する等の措置を講ずるよう努めていること。
</t>
    <rPh sb="12" eb="14">
      <t>トウガイ</t>
    </rPh>
    <rPh sb="14" eb="16">
      <t>キョウイク</t>
    </rPh>
    <rPh sb="17" eb="19">
      <t>ホイク</t>
    </rPh>
    <rPh sb="19" eb="21">
      <t>シセツ</t>
    </rPh>
    <phoneticPr fontId="3"/>
  </si>
  <si>
    <t>　特定教育・保育の取扱方針</t>
    <phoneticPr fontId="3"/>
  </si>
  <si>
    <t>2　教育及び保育の基本</t>
    <phoneticPr fontId="3"/>
  </si>
  <si>
    <r>
      <t>　</t>
    </r>
    <r>
      <rPr>
        <sz val="10"/>
        <rFont val="ＭＳ 明朝"/>
        <family val="1"/>
        <charset val="128"/>
      </rPr>
      <t>教育及び保育の基本</t>
    </r>
    <rPh sb="1" eb="3">
      <t>キョウイク</t>
    </rPh>
    <rPh sb="3" eb="4">
      <t>オヨ</t>
    </rPh>
    <rPh sb="5" eb="7">
      <t>ホイク</t>
    </rPh>
    <rPh sb="8" eb="10">
      <t>キホン</t>
    </rPh>
    <phoneticPr fontId="3"/>
  </si>
  <si>
    <t>3　教育及び保育の実施</t>
    <rPh sb="9" eb="11">
      <t>ジッシ</t>
    </rPh>
    <phoneticPr fontId="3"/>
  </si>
  <si>
    <t>　教育及び保育の実施状況</t>
    <phoneticPr fontId="3"/>
  </si>
  <si>
    <t>　各幼保連携型認定こども園においては、教育基本法(平成18年法律第120号)、児童福祉法及び認定こども園法その他の法令並びに幼保連携型認定こども園教育・保育要領の示すところに従い、教育と保育を一体的に提供するため、創意工夫を生かし、園児の心身の発達と幼保連携型認定こども園、家庭及び地域の実態に即応した適切な教育及び保育の内容並びに子育ての支援等に関する全体的な計画を作成していること。　
　教育及び保育の内容並びに子育ての支援等に関する全体的な計画とは、教育と保育を一体的に捉え、園児の入園から修了までの在園期間の全体にわたり、幼保連携型認定こども園の目標に向かってどのような過程をたどって教育及び保育を進めていくかを明らかにするものであり、子育ての支援と有機的に連携し、園児の園生活全体を捉え、作成する計画であること。
　各幼保連携型認定こども園においては、「幼児期の終わりまでに育ってほしい姿」を踏まえ教育及び保育の内容並びに子育ての支援等に関する全体的な計画を作成すること。</t>
    <phoneticPr fontId="3"/>
  </si>
  <si>
    <t>　指導計画の作成状況</t>
    <rPh sb="8" eb="10">
      <t>ジョウキョウ</t>
    </rPh>
    <phoneticPr fontId="3"/>
  </si>
  <si>
    <t>　特別な配慮を必要とする園児への指導状況</t>
    <rPh sb="1" eb="3">
      <t>トクベツ</t>
    </rPh>
    <rPh sb="4" eb="6">
      <t>ハイリョ</t>
    </rPh>
    <rPh sb="7" eb="9">
      <t>ヒツヨウ</t>
    </rPh>
    <rPh sb="12" eb="14">
      <t>エンジ</t>
    </rPh>
    <rPh sb="16" eb="18">
      <t>シドウ</t>
    </rPh>
    <rPh sb="18" eb="20">
      <t>ジョウキョウ</t>
    </rPh>
    <phoneticPr fontId="2"/>
  </si>
  <si>
    <t>◆個別支援計画を作成している園児数</t>
    <phoneticPr fontId="3"/>
  </si>
  <si>
    <t>指導計画に基づく特定教育・保育の実施状況</t>
    <phoneticPr fontId="3"/>
  </si>
  <si>
    <t>　園児の実態及び園児を取り巻く状況の変化などに即して指導の過程についての評価を適切に行い、常に指導計画の改善を図っていること。</t>
    <phoneticPr fontId="3"/>
  </si>
  <si>
    <t xml:space="preserve">　特定教育・保育の提供の終了に際しては、教育・保育給付認定子どもについて、小学校における教育又は他の特定教育・保育施設等において継続的に提供される教育・保育との円滑な接続に資するよう、教育・保育給付認定子どもに係る情報の提供その他小学校、特定教育・保育施設等、地域子ども・子育て支援事業を行う者その他の機関との密接な連携に努めていること。
</t>
    <phoneticPr fontId="3"/>
  </si>
  <si>
    <t>　認定こども園法第27条において準用する学校保健安全法第5条の学校保健計画を作成する際は、教育及び保育の内容並びに子育ての支援等に関する全体的な計画に位置づくものとし、全ての職員がそのねらいや内容を踏まえ、園児一人一人の健康の保持及び増進に努めていること。</t>
    <phoneticPr fontId="3"/>
  </si>
  <si>
    <t>　園児の心身の状態に応じた教育及び保育を行うために、園児の健康状態や発育及び発達の状態について、定期的・継続的に、また、必要に応じて随時、把握していること。</t>
    <phoneticPr fontId="3"/>
  </si>
  <si>
    <t>◎いずれかを選択→</t>
    <phoneticPr fontId="3"/>
  </si>
  <si>
    <t>　緊急時等の対応</t>
    <phoneticPr fontId="3"/>
  </si>
  <si>
    <t>緊急時の等の対応の取り組みをご記入ください。</t>
    <rPh sb="15" eb="17">
      <t>キニュウ</t>
    </rPh>
    <phoneticPr fontId="3"/>
  </si>
  <si>
    <t>　定期健康診断の実施状況</t>
    <rPh sb="1" eb="3">
      <t>テイキ</t>
    </rPh>
    <rPh sb="3" eb="5">
      <t>ケンコウ</t>
    </rPh>
    <rPh sb="5" eb="7">
      <t>シンダン</t>
    </rPh>
    <rPh sb="8" eb="10">
      <t>ジッシ</t>
    </rPh>
    <rPh sb="10" eb="12">
      <t>ジョウキョウ</t>
    </rPh>
    <phoneticPr fontId="3"/>
  </si>
  <si>
    <t>◆定期健康診断自体が実施できなかった場合、その理由をご記入ください。</t>
    <phoneticPr fontId="3"/>
  </si>
  <si>
    <t>　不適切な養育の兆候が見られる場合や、虐待が疑われる場合の対応状況</t>
    <phoneticPr fontId="3"/>
  </si>
  <si>
    <t>　園児の心身の状態等を観察し、不適切な養育の兆候が見られる場合には、市や関係機関と連携し、児童福祉法第25条に基づき、適切な対応を図ること。また、虐待が疑われる場合には、速やかに市町村又は児童相談所に通告し、適切な対応を図ること。</t>
    <phoneticPr fontId="3"/>
  </si>
  <si>
    <t>8　事故防止及び対策</t>
    <rPh sb="2" eb="4">
      <t>ジコ</t>
    </rPh>
    <rPh sb="4" eb="6">
      <t>ボウシ</t>
    </rPh>
    <rPh sb="8" eb="10">
      <t>タイサク</t>
    </rPh>
    <phoneticPr fontId="3"/>
  </si>
  <si>
    <t>　事故発生の防止及び発生時の対応</t>
    <phoneticPr fontId="3"/>
  </si>
  <si>
    <t>◆危険等発生時の対処要領</t>
    <phoneticPr fontId="3"/>
  </si>
  <si>
    <t>◆保育中の事故防止のための取組み</t>
    <phoneticPr fontId="3"/>
  </si>
  <si>
    <t>事故防止のための取組み</t>
    <phoneticPr fontId="3"/>
  </si>
  <si>
    <t>子どもの動きの把握</t>
    <phoneticPr fontId="3"/>
  </si>
  <si>
    <t>保育中の人数確認</t>
    <phoneticPr fontId="3"/>
  </si>
  <si>
    <t>園外活動時の安全確認・人数確認</t>
    <phoneticPr fontId="3"/>
  </si>
  <si>
    <t>　安全計画の策定等</t>
    <rPh sb="1" eb="3">
      <t>アンゼン</t>
    </rPh>
    <rPh sb="3" eb="5">
      <t>ケイカク</t>
    </rPh>
    <rPh sb="6" eb="8">
      <t>サクテイ</t>
    </rPh>
    <rPh sb="8" eb="9">
      <t>トウ</t>
    </rPh>
    <phoneticPr fontId="3"/>
  </si>
  <si>
    <t>安全計画の策定状況</t>
    <rPh sb="0" eb="2">
      <t>アンゼン</t>
    </rPh>
    <rPh sb="2" eb="4">
      <t>ケイカク</t>
    </rPh>
    <rPh sb="5" eb="7">
      <t>サクテイ</t>
    </rPh>
    <rPh sb="7" eb="9">
      <t>ジョウキョウ</t>
    </rPh>
    <phoneticPr fontId="3"/>
  </si>
  <si>
    <t>安全計画に含む内容</t>
    <rPh sb="0" eb="2">
      <t>アンゼン</t>
    </rPh>
    <rPh sb="2" eb="4">
      <t>ケイカク</t>
    </rPh>
    <rPh sb="5" eb="6">
      <t>フク</t>
    </rPh>
    <rPh sb="7" eb="9">
      <t>ナイヨウ</t>
    </rPh>
    <phoneticPr fontId="3"/>
  </si>
  <si>
    <t>施設の安全点検</t>
    <rPh sb="0" eb="2">
      <t>シセツ</t>
    </rPh>
    <rPh sb="3" eb="5">
      <t>アンゼン</t>
    </rPh>
    <rPh sb="5" eb="7">
      <t>テンケン</t>
    </rPh>
    <phoneticPr fontId="3"/>
  </si>
  <si>
    <t>安全に関する指導</t>
    <rPh sb="0" eb="2">
      <t>アンゼン</t>
    </rPh>
    <rPh sb="3" eb="4">
      <t>カン</t>
    </rPh>
    <rPh sb="6" eb="8">
      <t>シドウ</t>
    </rPh>
    <phoneticPr fontId="3"/>
  </si>
  <si>
    <t>職員の研修</t>
    <rPh sb="0" eb="2">
      <t>ショクイン</t>
    </rPh>
    <rPh sb="3" eb="5">
      <t>ケンシュウ</t>
    </rPh>
    <phoneticPr fontId="3"/>
  </si>
  <si>
    <t>適・否
(　　)</t>
  </si>
  <si>
    <t>施設、設備の安全点検等の実施状況</t>
    <phoneticPr fontId="3"/>
  </si>
  <si>
    <t>学期ごとの実施</t>
    <rPh sb="0" eb="2">
      <t>ガッキ</t>
    </rPh>
    <rPh sb="5" eb="7">
      <t>ジッシ</t>
    </rPh>
    <phoneticPr fontId="3"/>
  </si>
  <si>
    <t>◆設備等の日常的な点検の実施</t>
    <rPh sb="1" eb="4">
      <t>セツビトウ</t>
    </rPh>
    <rPh sb="5" eb="8">
      <t>ニチジョウテキ</t>
    </rPh>
    <rPh sb="9" eb="11">
      <t>テンケン</t>
    </rPh>
    <rPh sb="12" eb="14">
      <t>ジッシ</t>
    </rPh>
    <phoneticPr fontId="3"/>
  </si>
  <si>
    <t>　自動車を運行する場合の所在の確認</t>
    <phoneticPr fontId="3"/>
  </si>
  <si>
    <t>している　・　していない</t>
  </si>
  <si>
    <t>・所在確認の方法</t>
    <rPh sb="1" eb="3">
      <t>ショザイ</t>
    </rPh>
    <rPh sb="3" eb="5">
      <t>カクニン</t>
    </rPh>
    <rPh sb="6" eb="8">
      <t>ホウホウ</t>
    </rPh>
    <phoneticPr fontId="3"/>
  </si>
  <si>
    <t>乗車時及び降車時の点呼</t>
    <rPh sb="2" eb="3">
      <t>ジ</t>
    </rPh>
    <rPh sb="7" eb="8">
      <t>ジ</t>
    </rPh>
    <phoneticPr fontId="3"/>
  </si>
  <si>
    <t>（</t>
    <phoneticPr fontId="3"/>
  </si>
  <si>
    <t>）</t>
    <phoneticPr fontId="3"/>
  </si>
  <si>
    <t>・記録の有無</t>
    <rPh sb="1" eb="3">
      <t>キロク</t>
    </rPh>
    <rPh sb="4" eb="6">
      <t>ウム</t>
    </rPh>
    <phoneticPr fontId="3"/>
  </si>
  <si>
    <t>通園用の自動車への見落とし防止装置(ブザー等)の設置</t>
    <rPh sb="0" eb="2">
      <t>ツウエン</t>
    </rPh>
    <rPh sb="2" eb="3">
      <t>ヨウ</t>
    </rPh>
    <rPh sb="4" eb="7">
      <t>ジドウシャ</t>
    </rPh>
    <rPh sb="9" eb="11">
      <t>ミオ</t>
    </rPh>
    <rPh sb="13" eb="15">
      <t>ボウシ</t>
    </rPh>
    <rPh sb="15" eb="17">
      <t>ソウチ</t>
    </rPh>
    <rPh sb="21" eb="22">
      <t>トウ</t>
    </rPh>
    <phoneticPr fontId="3"/>
  </si>
  <si>
    <t>　乳児の窒息リスクの除去を睡眠前及び睡眠中に行っていること。
・仰向けに寝かせていること。
・一人にしていないこと。
・やわらかい布団やぬいぐるみ等を使用していないこと。
・ヒモ又はヒモ状のものを乳児のそばに置いていないこと。
・口の中に異物、ミルク、食べたもの、嘔吐物等がないか確認していること。
・子どもの数、職員の数に合わせ、定期的に子どもの呼吸・寝かせ方、睡眠状態を点検していること。
　睡眠中の事故防止の注意事項として、１歳以上であっても子どもの発達状況により、仰向けに寝かせること。また、預け始めの子どもについては特に注意し、きめ細かな見守りが重要である。</t>
    <phoneticPr fontId="3"/>
  </si>
  <si>
    <t>センサー</t>
    <phoneticPr fontId="3"/>
  </si>
  <si>
    <t>9　疾病等への対応</t>
    <rPh sb="2" eb="4">
      <t>シッペイ</t>
    </rPh>
    <rPh sb="4" eb="5">
      <t>ナド</t>
    </rPh>
    <rPh sb="7" eb="9">
      <t>タイオウ</t>
    </rPh>
    <phoneticPr fontId="3"/>
  </si>
  <si>
    <t>　感染症やその他の疾病の予防対策</t>
    <phoneticPr fontId="3"/>
  </si>
  <si>
    <t>　感染症やその他の疾病の発生予防に努め、その発生や疑いがある場合には必要に応じて学校医、市、保健所等に連絡し、その指示に従うとともに、保護者や全ての職員に連絡し、予防等について協力を求めていること。また、感染症に関する幼保連携型認定こども園の対応方法等について、あらかじめ関係機関の協力を得ていること。</t>
    <phoneticPr fontId="3"/>
  </si>
  <si>
    <t>　園児の疾病等の事態に備え、保健室の環境を整え、救急用の薬品、材料等を適切な管理の下に常備し、全ての職員が対応できるようにしていること。</t>
    <phoneticPr fontId="3"/>
  </si>
  <si>
    <t>※年度内に担当となった全職員を記入してください。</t>
    <phoneticPr fontId="3"/>
  </si>
  <si>
    <t>　食育計画の作成状況</t>
    <rPh sb="1" eb="3">
      <t>ショクイク</t>
    </rPh>
    <rPh sb="3" eb="5">
      <t>ケイカク</t>
    </rPh>
    <rPh sb="6" eb="8">
      <t>サクセイ</t>
    </rPh>
    <rPh sb="8" eb="10">
      <t>ジョウキョウ</t>
    </rPh>
    <phoneticPr fontId="3"/>
  </si>
  <si>
    <t xml:space="preserve">  園児が自らの感覚や体験を通して、自然の恵みとしての食材や食の循環・環境への意識、調理する人への感謝の気持ちが育つように、園児と調理員等との関わりや、調理室など食に関する環境に配慮していること。</t>
    <phoneticPr fontId="3"/>
  </si>
  <si>
    <t>　体調不良、食物アレルギー、障害のある園児等への食事に関する対応状況</t>
    <phoneticPr fontId="3"/>
  </si>
  <si>
    <t>※分園の特例適用の場合</t>
    <phoneticPr fontId="3"/>
  </si>
  <si>
    <t>分園で調理</t>
    <phoneticPr fontId="3"/>
  </si>
  <si>
    <t>本園で調理し、搬入</t>
    <phoneticPr fontId="3"/>
  </si>
  <si>
    <t>　調理業務の委託状況</t>
    <rPh sb="1" eb="3">
      <t>チョウリ</t>
    </rPh>
    <rPh sb="3" eb="5">
      <t>ギョウム</t>
    </rPh>
    <rPh sb="6" eb="8">
      <t>イタク</t>
    </rPh>
    <rPh sb="8" eb="10">
      <t>ジョウキョウ</t>
    </rPh>
    <phoneticPr fontId="3"/>
  </si>
  <si>
    <t>　調理業務の委託を行う場合は、施設内の調理室を使用して調理させていること(認定こども園基準条例附則第3項の幼保連携型認定こども園の設置に係る特例による場合を除く)。</t>
    <phoneticPr fontId="3"/>
  </si>
  <si>
    <t>適正な給食材料の使用及び所要の栄養量が確保される調理の実施</t>
    <phoneticPr fontId="3"/>
  </si>
  <si>
    <t>調理従事業務者の経験の程度</t>
    <phoneticPr fontId="3"/>
  </si>
  <si>
    <t>受託業者の衛生面及び技術面の教育又は訓練の実施</t>
    <phoneticPr fontId="3"/>
  </si>
  <si>
    <t>調理従事者の定期的な健康診断及び検便の実施</t>
    <phoneticPr fontId="3"/>
  </si>
  <si>
    <t>　保護者との相談及び援助</t>
    <phoneticPr fontId="3"/>
  </si>
  <si>
    <t>　常に教育・保育給付認定子どもの心身の状況、その置かれている環境等の的確な把握に努め、教育・保育給付認定子ども又はその保護者に対し、その相談に適切に応じるとともに、必要な助言その他の援助を行っていること。</t>
    <phoneticPr fontId="3"/>
  </si>
  <si>
    <t>　地域における子育て家庭の保護者等に対する支援状況</t>
    <phoneticPr fontId="3"/>
  </si>
  <si>
    <t>14　職員の知識及び技能の向上等</t>
    <rPh sb="3" eb="5">
      <t>ショクイン</t>
    </rPh>
    <rPh sb="6" eb="8">
      <t>チシキ</t>
    </rPh>
    <rPh sb="8" eb="9">
      <t>オヨ</t>
    </rPh>
    <rPh sb="10" eb="12">
      <t>ギノウ</t>
    </rPh>
    <rPh sb="13" eb="15">
      <t>コウジョウ</t>
    </rPh>
    <rPh sb="15" eb="16">
      <t>ナド</t>
    </rPh>
    <phoneticPr fontId="3"/>
  </si>
  <si>
    <t>15　情報の提供</t>
    <rPh sb="3" eb="5">
      <t>ジョウホウ</t>
    </rPh>
    <rPh sb="6" eb="8">
      <t>テイキョウ</t>
    </rPh>
    <phoneticPr fontId="3"/>
  </si>
  <si>
    <t xml:space="preserve">　利用しようとする小学校就学前子どもに係る教育・保育給付認定保護者が、その希望を踏まえて適切に特定教育・保育施設を選択することができるように、当該特定教育・保育施設が提供する特定教育・保育の内容に関する情報の提供を行うよう努めていること。
</t>
    <phoneticPr fontId="3"/>
  </si>
  <si>
    <t>　当該特定教育・保育施設について広告をする場合において、その内容を虚偽のもの又は誇大なものとしていないこと。</t>
    <phoneticPr fontId="3"/>
  </si>
  <si>
    <t>(</t>
    <phoneticPr fontId="3"/>
  </si>
  <si>
    <t>インターネット</t>
    <phoneticPr fontId="3"/>
  </si>
  <si>
    <t>　運営状況に関する評価及び結果の公表状況</t>
    <phoneticPr fontId="3"/>
  </si>
  <si>
    <t>　※　周知事項　※</t>
    <rPh sb="3" eb="5">
      <t>シュウチ</t>
    </rPh>
    <rPh sb="5" eb="7">
      <t>ジコウ</t>
    </rPh>
    <phoneticPr fontId="3"/>
  </si>
  <si>
    <t>業務継続計画の策定等</t>
    <rPh sb="0" eb="2">
      <t>ギョウム</t>
    </rPh>
    <rPh sb="2" eb="4">
      <t>ケイゾク</t>
    </rPh>
    <rPh sb="4" eb="6">
      <t>ケイカク</t>
    </rPh>
    <rPh sb="7" eb="9">
      <t>サクテイ</t>
    </rPh>
    <rPh sb="9" eb="10">
      <t>トウ</t>
    </rPh>
    <phoneticPr fontId="3"/>
  </si>
  <si>
    <t>-</t>
  </si>
  <si>
    <t>提出書類</t>
    <rPh sb="0" eb="2">
      <t>テイシュツ</t>
    </rPh>
    <rPh sb="2" eb="4">
      <t>ショルイ</t>
    </rPh>
    <phoneticPr fontId="3"/>
  </si>
  <si>
    <t>◆園長 →</t>
    <rPh sb="1" eb="3">
      <t>エンチョウ</t>
    </rPh>
    <phoneticPr fontId="3"/>
  </si>
  <si>
    <t>※非専任の場合は員数＋１</t>
    <rPh sb="1" eb="2">
      <t>ヒ</t>
    </rPh>
    <rPh sb="2" eb="4">
      <t>センニン</t>
    </rPh>
    <rPh sb="5" eb="7">
      <t>バアイ</t>
    </rPh>
    <rPh sb="8" eb="10">
      <t>インスウ</t>
    </rPh>
    <phoneticPr fontId="3"/>
  </si>
  <si>
    <t>　提供した特定教育・保育に関する教育・保育給付認定子ども又は教育・保育給付認定保護者その他の当該教育・保育給付認定子どもの家族（以下「教育・保育給付認定子ども等」という。）からの苦情に迅速かつ適切に対応するために、苦情を受け付けるための窓口を設置する等の必要な措置を講じていること。</t>
    <phoneticPr fontId="3"/>
  </si>
  <si>
    <t>　データベース活用</t>
    <phoneticPr fontId="3"/>
  </si>
  <si>
    <t>している・していない・該当なし</t>
  </si>
  <si>
    <t>している・していない</t>
  </si>
  <si>
    <t>◆園内の掲示場所</t>
    <rPh sb="1" eb="3">
      <t>エンナイ</t>
    </rPh>
    <rPh sb="4" eb="6">
      <t>ケイジ</t>
    </rPh>
    <rPh sb="6" eb="8">
      <t>バショ</t>
    </rPh>
    <phoneticPr fontId="3"/>
  </si>
  <si>
    <t>ここdeサーチへの掲載</t>
    <rPh sb="9" eb="11">
      <t>ケイサイ</t>
    </rPh>
    <phoneticPr fontId="3"/>
  </si>
  <si>
    <t>園ホームページへの掲載
※下欄に掲載ページアドレスを記載してください</t>
    <rPh sb="0" eb="1">
      <t>エン</t>
    </rPh>
    <rPh sb="9" eb="11">
      <t>ケイサイ</t>
    </rPh>
    <rPh sb="13" eb="15">
      <t>カラン</t>
    </rPh>
    <rPh sb="16" eb="18">
      <t>ケイサイ</t>
    </rPh>
    <rPh sb="26" eb="28">
      <t>キサイ</t>
    </rPh>
    <phoneticPr fontId="3"/>
  </si>
  <si>
    <t>（</t>
    <phoneticPr fontId="3"/>
  </si>
  <si>
    <t>）</t>
    <phoneticPr fontId="3"/>
  </si>
  <si>
    <t>している　・　いない</t>
  </si>
  <si>
    <t>している　・　いない　・業務委託</t>
  </si>
  <si>
    <r>
      <t>　特定教育・保育の提供に当たって、当該特定教育・保育の質の向上を図る上で特に必要であると認められる対価について、教育・保育給付認定保護者から支払を受けるときは、当該特定教育・保育に要する費用として見込まれるものの額と特定教育・保育費用基準額との差額に相当する金額の範囲内でその額を設定し、支払を受けていること。</t>
    </r>
    <r>
      <rPr>
        <strike/>
        <sz val="10"/>
        <rFont val="ＭＳ 明朝"/>
        <family val="1"/>
        <charset val="128"/>
      </rPr>
      <t xml:space="preserve">
</t>
    </r>
    <r>
      <rPr>
        <sz val="10"/>
        <rFont val="ＭＳ 明朝"/>
        <family val="1"/>
        <charset val="128"/>
      </rPr>
      <t xml:space="preserve">
</t>
    </r>
    <rPh sb="56" eb="58">
      <t>キョウイク</t>
    </rPh>
    <rPh sb="59" eb="61">
      <t>ホイク</t>
    </rPh>
    <rPh sb="61" eb="63">
      <t>キュウフ</t>
    </rPh>
    <rPh sb="63" eb="65">
      <t>ニンテイ</t>
    </rPh>
    <rPh sb="65" eb="67">
      <t>ホゴ</t>
    </rPh>
    <rPh sb="67" eb="68">
      <t>シャ</t>
    </rPh>
    <rPh sb="70" eb="72">
      <t>シハラ</t>
    </rPh>
    <rPh sb="73" eb="74">
      <t>ウ</t>
    </rPh>
    <rPh sb="138" eb="139">
      <t>ガク</t>
    </rPh>
    <rPh sb="140" eb="142">
      <t>セッテイ</t>
    </rPh>
    <rPh sb="144" eb="146">
      <t>シハラ</t>
    </rPh>
    <rPh sb="147" eb="148">
      <t>ウ</t>
    </rPh>
    <phoneticPr fontId="2"/>
  </si>
  <si>
    <r>
      <t xml:space="preserve">特
</t>
    </r>
    <r>
      <rPr>
        <sz val="6"/>
        <rFont val="ＭＳ 明朝"/>
        <family val="1"/>
        <charset val="128"/>
      </rPr>
      <t>(教･保)</t>
    </r>
    <phoneticPr fontId="3"/>
  </si>
  <si>
    <t>都道府県及び市町村等の教育委員会、幼児教育センター、地方自治体に所属して幼児教育に関する幼児教育アドバイザー等と連携し、園内研修を企画・実施</t>
    <rPh sb="9" eb="10">
      <t>トウ</t>
    </rPh>
    <rPh sb="54" eb="55">
      <t>トウ</t>
    </rPh>
    <phoneticPr fontId="3"/>
  </si>
  <si>
    <t>　認定こども園の基本分単価は、主幹保育教諭等がクラス担当等から離れて、指導計画の立案や子育て活動等に専任できるよう、代替保育教諭等の配置のための費用を算定していることから、主幹保育教諭等がクラス担当や学級担任を兼務することは適切ではなく、代理で行う場合であっても、１月を超えて兼務が継続している場合は減算調整を行うこと。</t>
    <phoneticPr fontId="3"/>
  </si>
  <si>
    <t>　年齢別配置基準</t>
    <rPh sb="1" eb="3">
      <t>ネンレイ</t>
    </rPh>
    <rPh sb="3" eb="4">
      <t>ベツ</t>
    </rPh>
    <rPh sb="4" eb="6">
      <t>ハイチ</t>
    </rPh>
    <rPh sb="6" eb="8">
      <t>キジュン</t>
    </rPh>
    <phoneticPr fontId="3"/>
  </si>
  <si>
    <t>　　＜算式＞
　　　｛4歳以上児数×1/30（小数点第1位まで計算（小数点第2位以下切り捨て））｝
　　＋｛3歳児及び満3歳児数×1/20（同）｝
　　＋｛1、2歳児数（保育認定を受けた子どもに限る。）×1/6（同）｝
　　＋｛乳児数×1/3（同）｝
　　＝配置基準上保育教諭等数（小数点以下四捨五入）</t>
    <phoneticPr fontId="3"/>
  </si>
  <si>
    <t>　※チーム保育加配加算を算定している施設は4歳以上児配置改善加算の算定は不可</t>
    <rPh sb="33" eb="35">
      <t>サンテイ</t>
    </rPh>
    <rPh sb="36" eb="38">
      <t>フカ</t>
    </rPh>
    <phoneticPr fontId="3"/>
  </si>
  <si>
    <t>　施設の管理者を含む職員は、日頃から、気象情報等の情報把握に努めるとともに、市町村が発令する「高齢者等避難」、「避難指示」等の情報については、確実に把握し、利用者の安全を確保するための適切な行動をとるようにすること。災害発生時に適切に対応するため、非常災害対策計画の内容を職員間で十分共有していること。</t>
    <rPh sb="47" eb="50">
      <t>コウレイシャ</t>
    </rPh>
    <rPh sb="50" eb="51">
      <t>トウ</t>
    </rPh>
    <rPh sb="58" eb="60">
      <t>シジ</t>
    </rPh>
    <phoneticPr fontId="3"/>
  </si>
  <si>
    <t>　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していること。</t>
    <phoneticPr fontId="3"/>
  </si>
  <si>
    <t>12 職員処遇</t>
    <rPh sb="3" eb="5">
      <t>ショクイン</t>
    </rPh>
    <rPh sb="5" eb="7">
      <t>ショグウ</t>
    </rPh>
    <phoneticPr fontId="3"/>
  </si>
  <si>
    <t>13　内容及び手続の説明及び同意</t>
    <rPh sb="3" eb="5">
      <t>ナイヨウ</t>
    </rPh>
    <rPh sb="5" eb="6">
      <t>オヨ</t>
    </rPh>
    <rPh sb="7" eb="9">
      <t>テツヅキ</t>
    </rPh>
    <rPh sb="10" eb="12">
      <t>セツメイ</t>
    </rPh>
    <rPh sb="12" eb="13">
      <t>オヨ</t>
    </rPh>
    <rPh sb="14" eb="16">
      <t>ドウイ</t>
    </rPh>
    <phoneticPr fontId="3"/>
  </si>
  <si>
    <t>16　その他</t>
    <rPh sb="5" eb="6">
      <t>タ</t>
    </rPh>
    <phoneticPr fontId="3"/>
  </si>
  <si>
    <t>会計</t>
    <rPh sb="0" eb="2">
      <t>カイケイ</t>
    </rPh>
    <phoneticPr fontId="3"/>
  </si>
  <si>
    <t>確認表</t>
    <phoneticPr fontId="3"/>
  </si>
  <si>
    <t>会計「計算書類等提出確認表」</t>
    <phoneticPr fontId="3"/>
  </si>
  <si>
    <t>計算書類</t>
    <phoneticPr fontId="3"/>
  </si>
  <si>
    <t>児童数報告書等</t>
    <phoneticPr fontId="3"/>
  </si>
  <si>
    <r>
      <rPr>
        <b/>
        <sz val="11"/>
        <color rgb="FFFF0000"/>
        <rFont val="ＭＳ 明朝"/>
        <family val="1"/>
        <charset val="128"/>
      </rPr>
      <t>公定価格加算等に係る申請書類</t>
    </r>
    <r>
      <rPr>
        <sz val="11"/>
        <color rgb="FFFF0000"/>
        <rFont val="ＭＳ 明朝"/>
        <family val="1"/>
        <charset val="128"/>
      </rPr>
      <t>（児童数報告書等書類一式）
（注）保育課に報告しているもので、指導監査実施月の前々月のものをご提出ください。</t>
    </r>
    <phoneticPr fontId="3"/>
  </si>
  <si>
    <t>　４歳以上児配置改善加算</t>
    <phoneticPr fontId="3"/>
  </si>
  <si>
    <t>＜算式＞
｛4歳以上児数×1/25（小数点第1位まで計算（小数点第2位以下切り捨て））｝
＋｛3歳児及び満3歳児数×1/20（同）｝＋｛1、2歳児数（保育認定を受けた子どもに限る。）×1/6（同）｝＋｛乳児数×1/3（同）｝＝配置基準上保育教諭等数（小数点以下四捨五入）</t>
    <phoneticPr fontId="3"/>
  </si>
  <si>
    <t>ⅵ 都道府県及び市町村等の教育委員会又は幼児教育センターなど幼児教育施設に対して幼児教育の内容・指導方法等の指導助言等を行う部局、あるいは幼児教育アドバイザーなど地方自治体に所属して幼児教育の専門的な知見や豊富な実践経験に基づき幼児教育に関する指導助言等を行う者と連携して、園内研修を企画・実施していること。</t>
    <phoneticPr fontId="3"/>
  </si>
  <si>
    <t>ⅰ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t>
    <phoneticPr fontId="3"/>
  </si>
  <si>
    <r>
      <rPr>
        <sz val="10"/>
        <rFont val="ＭＳ Ｐ明朝"/>
        <family val="1"/>
        <charset val="128"/>
      </rPr>
      <t>指導監査実施月の</t>
    </r>
    <r>
      <rPr>
        <b/>
        <sz val="10"/>
        <color rgb="FFFF0000"/>
        <rFont val="ＭＳ Ｐ明朝"/>
        <family val="1"/>
        <charset val="128"/>
      </rPr>
      <t>前々月</t>
    </r>
    <r>
      <rPr>
        <sz val="10"/>
        <rFont val="ＭＳ Ｐ明朝"/>
        <family val="1"/>
        <charset val="128"/>
      </rPr>
      <t>の勤務</t>
    </r>
    <phoneticPr fontId="3"/>
  </si>
  <si>
    <r>
      <t xml:space="preserve">1か月の
勤務日数
</t>
    </r>
    <r>
      <rPr>
        <b/>
        <sz val="10"/>
        <color rgb="FF0070C0"/>
        <rFont val="ＭＳ Ｐ明朝"/>
        <family val="1"/>
        <charset val="128"/>
      </rPr>
      <t xml:space="preserve">【予定】
</t>
    </r>
    <r>
      <rPr>
        <sz val="8.5"/>
        <color rgb="FF0070C0"/>
        <rFont val="ＭＳ Ｐ明朝"/>
        <family val="1"/>
        <charset val="128"/>
      </rPr>
      <t>（シフト作成時）</t>
    </r>
    <rPh sb="2" eb="3">
      <t>ゲツ</t>
    </rPh>
    <rPh sb="5" eb="7">
      <t>キンム</t>
    </rPh>
    <rPh sb="7" eb="9">
      <t>ニッスウ</t>
    </rPh>
    <rPh sb="11" eb="13">
      <t>ヨテイ</t>
    </rPh>
    <rPh sb="19" eb="21">
      <t>サクセイ</t>
    </rPh>
    <rPh sb="21" eb="22">
      <t>ジ</t>
    </rPh>
    <phoneticPr fontId="3"/>
  </si>
  <si>
    <r>
      <t xml:space="preserve">有給休暇
取得日数
</t>
    </r>
    <r>
      <rPr>
        <b/>
        <sz val="10"/>
        <color rgb="FF0070C0"/>
        <rFont val="ＭＳ Ｐ明朝"/>
        <family val="1"/>
        <charset val="128"/>
      </rPr>
      <t xml:space="preserve">【予定】
</t>
    </r>
    <r>
      <rPr>
        <sz val="8"/>
        <color rgb="FF0070C0"/>
        <rFont val="ＭＳ Ｐ明朝"/>
        <family val="1"/>
        <charset val="128"/>
      </rPr>
      <t>（シフト作成時）</t>
    </r>
    <rPh sb="0" eb="2">
      <t>ユウキュウ</t>
    </rPh>
    <rPh sb="2" eb="4">
      <t>キュウカ</t>
    </rPh>
    <rPh sb="5" eb="7">
      <t>シュトク</t>
    </rPh>
    <rPh sb="7" eb="9">
      <t>ニッスウ</t>
    </rPh>
    <rPh sb="11" eb="13">
      <t>ヨテイ</t>
    </rPh>
    <rPh sb="19" eb="21">
      <t>サクセイ</t>
    </rPh>
    <rPh sb="21" eb="22">
      <t>ジ</t>
    </rPh>
    <phoneticPr fontId="3"/>
  </si>
  <si>
    <r>
      <t xml:space="preserve">1か月の
勤務日数
</t>
    </r>
    <r>
      <rPr>
        <b/>
        <sz val="10"/>
        <color rgb="FFFF0000"/>
        <rFont val="ＭＳ Ｐ明朝"/>
        <family val="1"/>
        <charset val="128"/>
      </rPr>
      <t>【実績】</t>
    </r>
    <rPh sb="2" eb="3">
      <t>ゲツ</t>
    </rPh>
    <rPh sb="5" eb="7">
      <t>キンム</t>
    </rPh>
    <rPh sb="7" eb="9">
      <t>ニッスウ</t>
    </rPh>
    <rPh sb="11" eb="13">
      <t>ジッセキ</t>
    </rPh>
    <phoneticPr fontId="3"/>
  </si>
  <si>
    <r>
      <t xml:space="preserve">有給休暇
取得日数
</t>
    </r>
    <r>
      <rPr>
        <b/>
        <sz val="10"/>
        <color rgb="FFFF0000"/>
        <rFont val="ＭＳ Ｐ明朝"/>
        <family val="1"/>
        <charset val="128"/>
      </rPr>
      <t>【実績】</t>
    </r>
    <rPh sb="0" eb="2">
      <t>ユウキュウ</t>
    </rPh>
    <rPh sb="2" eb="4">
      <t>キュウカ</t>
    </rPh>
    <rPh sb="5" eb="7">
      <t>シュトク</t>
    </rPh>
    <rPh sb="7" eb="9">
      <t>ニッスウ</t>
    </rPh>
    <rPh sb="11" eb="13">
      <t>ジッセキ</t>
    </rPh>
    <phoneticPr fontId="3"/>
  </si>
  <si>
    <r>
      <rPr>
        <sz val="10"/>
        <rFont val="ＭＳ Ｐ明朝"/>
        <family val="1"/>
        <charset val="128"/>
      </rPr>
      <t>指導監査実施月の</t>
    </r>
    <r>
      <rPr>
        <b/>
        <sz val="10"/>
        <color rgb="FFFF0000"/>
        <rFont val="ＭＳ Ｐ明朝"/>
        <family val="1"/>
        <charset val="128"/>
      </rPr>
      <t>前々月</t>
    </r>
    <r>
      <rPr>
        <sz val="10"/>
        <rFont val="ＭＳ Ｐ明朝"/>
        <family val="1"/>
        <charset val="128"/>
      </rPr>
      <t>の勤務</t>
    </r>
    <phoneticPr fontId="3"/>
  </si>
  <si>
    <r>
      <t xml:space="preserve">1か月の
勤務時間
</t>
    </r>
    <r>
      <rPr>
        <b/>
        <sz val="10"/>
        <color rgb="FF0070C0"/>
        <rFont val="ＭＳ Ｐ明朝"/>
        <family val="1"/>
        <charset val="128"/>
      </rPr>
      <t xml:space="preserve">【予定】
</t>
    </r>
    <r>
      <rPr>
        <sz val="10"/>
        <color rgb="FF0070C0"/>
        <rFont val="ＭＳ Ｐ明朝"/>
        <family val="1"/>
        <charset val="128"/>
      </rPr>
      <t>（シフト作成時）</t>
    </r>
    <rPh sb="2" eb="3">
      <t>ゲツ</t>
    </rPh>
    <rPh sb="5" eb="7">
      <t>キンム</t>
    </rPh>
    <rPh sb="7" eb="9">
      <t>ジカン</t>
    </rPh>
    <rPh sb="11" eb="13">
      <t>ヨテイ</t>
    </rPh>
    <rPh sb="19" eb="21">
      <t>サクセイ</t>
    </rPh>
    <rPh sb="21" eb="22">
      <t>ジ</t>
    </rPh>
    <phoneticPr fontId="3"/>
  </si>
  <si>
    <r>
      <t xml:space="preserve">有給休暇
取得時間
</t>
    </r>
    <r>
      <rPr>
        <b/>
        <sz val="10"/>
        <color rgb="FF0070C0"/>
        <rFont val="ＭＳ Ｐ明朝"/>
        <family val="1"/>
        <charset val="128"/>
      </rPr>
      <t>【予定】</t>
    </r>
    <r>
      <rPr>
        <sz val="10"/>
        <color rgb="FF0070C0"/>
        <rFont val="ＭＳ Ｐ明朝"/>
        <family val="1"/>
        <charset val="128"/>
      </rPr>
      <t xml:space="preserve">
</t>
    </r>
    <r>
      <rPr>
        <sz val="9"/>
        <color rgb="FF0070C0"/>
        <rFont val="ＭＳ Ｐ明朝"/>
        <family val="1"/>
        <charset val="128"/>
      </rPr>
      <t>（シフト作成時）</t>
    </r>
    <rPh sb="0" eb="2">
      <t>ユウキュウ</t>
    </rPh>
    <rPh sb="2" eb="4">
      <t>キュウカ</t>
    </rPh>
    <rPh sb="5" eb="7">
      <t>シュトク</t>
    </rPh>
    <rPh sb="7" eb="9">
      <t>ジカン</t>
    </rPh>
    <phoneticPr fontId="3"/>
  </si>
  <si>
    <r>
      <t xml:space="preserve">1か月の
勤務時間
</t>
    </r>
    <r>
      <rPr>
        <b/>
        <sz val="10"/>
        <color rgb="FFFF0000"/>
        <rFont val="ＭＳ Ｐ明朝"/>
        <family val="1"/>
        <charset val="128"/>
      </rPr>
      <t>【実績】</t>
    </r>
    <rPh sb="2" eb="3">
      <t>ゲツ</t>
    </rPh>
    <rPh sb="5" eb="7">
      <t>キンム</t>
    </rPh>
    <rPh sb="7" eb="9">
      <t>ジカン</t>
    </rPh>
    <rPh sb="11" eb="13">
      <t>ジッセキ</t>
    </rPh>
    <phoneticPr fontId="3"/>
  </si>
  <si>
    <r>
      <t xml:space="preserve">有給休暇
取得時間
</t>
    </r>
    <r>
      <rPr>
        <b/>
        <sz val="10"/>
        <color rgb="FFFF0000"/>
        <rFont val="ＭＳ Ｐ明朝"/>
        <family val="1"/>
        <charset val="128"/>
      </rPr>
      <t>【実績】</t>
    </r>
    <rPh sb="0" eb="2">
      <t>ユウキュウ</t>
    </rPh>
    <rPh sb="2" eb="4">
      <t>キュウカ</t>
    </rPh>
    <rPh sb="5" eb="7">
      <t>シュトク</t>
    </rPh>
    <rPh sb="7" eb="9">
      <t>ジカン</t>
    </rPh>
    <rPh sb="11" eb="13">
      <t>ジッセキ</t>
    </rPh>
    <phoneticPr fontId="3"/>
  </si>
  <si>
    <r>
      <t>指導監査実施月の</t>
    </r>
    <r>
      <rPr>
        <b/>
        <sz val="10"/>
        <color rgb="FFFF0000"/>
        <rFont val="ＭＳ Ｐ明朝"/>
        <family val="1"/>
        <charset val="128"/>
      </rPr>
      <t>前々月</t>
    </r>
    <r>
      <rPr>
        <sz val="10"/>
        <rFont val="ＭＳ Ｐ明朝"/>
        <family val="1"/>
        <charset val="128"/>
      </rPr>
      <t>の勤務実績</t>
    </r>
    <phoneticPr fontId="3"/>
  </si>
  <si>
    <r>
      <t>指導監査実施月の</t>
    </r>
    <r>
      <rPr>
        <b/>
        <sz val="10"/>
        <color rgb="FFFF0000"/>
        <rFont val="ＭＳ Ｐ明朝"/>
        <family val="1"/>
        <charset val="128"/>
      </rPr>
      <t>前々月</t>
    </r>
    <r>
      <rPr>
        <sz val="10"/>
        <rFont val="ＭＳ Ｐ明朝"/>
        <family val="1"/>
        <charset val="128"/>
      </rPr>
      <t>の勤務実績</t>
    </r>
    <phoneticPr fontId="3"/>
  </si>
  <si>
    <t>15　保育教諭の雇用等</t>
    <rPh sb="3" eb="5">
      <t>ホイク</t>
    </rPh>
    <rPh sb="5" eb="7">
      <t>キョウユ</t>
    </rPh>
    <rPh sb="8" eb="10">
      <t>コヨウ</t>
    </rPh>
    <rPh sb="10" eb="11">
      <t>トウ</t>
    </rPh>
    <phoneticPr fontId="3"/>
  </si>
  <si>
    <r>
      <t xml:space="preserve">特
</t>
    </r>
    <r>
      <rPr>
        <sz val="8"/>
        <rFont val="ＭＳ 明朝"/>
        <family val="1"/>
        <charset val="128"/>
      </rPr>
      <t>(保)</t>
    </r>
    <rPh sb="0" eb="1">
      <t>トク</t>
    </rPh>
    <rPh sb="3" eb="4">
      <t>ホ</t>
    </rPh>
    <phoneticPr fontId="2"/>
  </si>
  <si>
    <r>
      <t xml:space="preserve">特
</t>
    </r>
    <r>
      <rPr>
        <sz val="8"/>
        <rFont val="ＭＳ 明朝"/>
        <family val="1"/>
        <charset val="128"/>
      </rPr>
      <t>(教)</t>
    </r>
    <phoneticPr fontId="3"/>
  </si>
  <si>
    <r>
      <t xml:space="preserve">特
</t>
    </r>
    <r>
      <rPr>
        <sz val="8"/>
        <rFont val="ＭＳ 明朝"/>
        <family val="1"/>
        <charset val="128"/>
      </rPr>
      <t>(教)</t>
    </r>
    <rPh sb="0" eb="1">
      <t>トク</t>
    </rPh>
    <phoneticPr fontId="2"/>
  </si>
  <si>
    <t>【指導計画の作成上の留意事項】
ア　園児の生活は、入園当初の一人一人の遊びや保育教諭等との触れ合いを通して幼保連携型認定こども園の生活に親しみ、安定していく時期から、他の園児との関わりの中で園児の主体的な活動が深まり、園児が互いに必要な存在であることを認識するようになる。その後、園児同士や学級全体で目</t>
    <phoneticPr fontId="3"/>
  </si>
  <si>
    <t>している・一部している・していない</t>
  </si>
  <si>
    <t>◆職員と上記3つのフローチャート</t>
    <rPh sb="1" eb="3">
      <t>ショクイン</t>
    </rPh>
    <rPh sb="4" eb="6">
      <t>ジョウキ</t>
    </rPh>
    <phoneticPr fontId="3"/>
  </si>
  <si>
    <t>◆除去食配膳時フローチャートの作成</t>
    <rPh sb="1" eb="3">
      <t>ジョキョ</t>
    </rPh>
    <rPh sb="3" eb="4">
      <t>ショク</t>
    </rPh>
    <rPh sb="4" eb="6">
      <t>ハイゼン</t>
    </rPh>
    <rPh sb="6" eb="7">
      <t>ジ</t>
    </rPh>
    <rPh sb="15" eb="17">
      <t>サクセイ</t>
    </rPh>
    <phoneticPr fontId="3"/>
  </si>
  <si>
    <t>　　　を共有している</t>
    <rPh sb="4" eb="6">
      <t>キョウユウ</t>
    </rPh>
    <phoneticPr fontId="3"/>
  </si>
  <si>
    <t>的をもって協同して幼保連携型認定こども園の生活を展開し、深めていく時期などに至るまでの過程を様々に経ながら広げられていくものである。これらを考慮し、活動がそれぞれの時期にふさわしく展開されるようにすること。</t>
    <phoneticPr fontId="3"/>
  </si>
  <si>
    <t>※指導監査実施月の前々月に在籍している職員すべてについて記入してください。　例）指導監査実施月が11月　⇒　9月中に在籍している職員</t>
    <rPh sb="9" eb="12">
      <t>ゼンゼンゲツ</t>
    </rPh>
    <rPh sb="13" eb="15">
      <t>ザイセキ</t>
    </rPh>
    <rPh sb="56" eb="57">
      <t>チュウ</t>
    </rPh>
    <rPh sb="58" eb="60">
      <t>ザイセキ</t>
    </rPh>
    <rPh sb="64" eb="66">
      <t>ショクイン</t>
    </rPh>
    <phoneticPr fontId="3"/>
  </si>
  <si>
    <t>※指導監査実施月の前々月に在籍している職員すべてについて記入してください。　例）指導監査実施月が11月　⇒　9月中に在籍している職員</t>
    <phoneticPr fontId="3"/>
  </si>
  <si>
    <t>　報告</t>
    <rPh sb="1" eb="3">
      <t>ホウコク</t>
    </rPh>
    <phoneticPr fontId="3"/>
  </si>
  <si>
    <t>14　記録の整備</t>
    <rPh sb="3" eb="5">
      <t>キロク</t>
    </rPh>
    <rPh sb="6" eb="8">
      <t>セイビ</t>
    </rPh>
    <phoneticPr fontId="3"/>
  </si>
  <si>
    <t>　監査事項8の（ア）ⅰの年齢別配置基準のうち、4歳以上児に係る保育教諭等の配置基準を4歳以上児25人につき1人により実施する施設（チーム保育加配加算を算定している施設は除く。）に加算する。なお、4歳以上児の実人数が25人を下回る場合であっても、以下の算式による配置基準上保育教諭等数を満たす場合は、加算が適用される。</t>
    <phoneticPr fontId="3"/>
  </si>
  <si>
    <t xml:space="preserve">　教育職員等を任命し、又は雇用しようとするときは、教育職員等による児童生徒性暴力等の防止等に関する法律第15条第1項のデータベースを活用していること。
　保育士を任命し、又は雇用しようとするときは、児童福祉法第18条の20の4第1項のデータベースを活用していること。
</t>
    <phoneticPr fontId="3"/>
  </si>
  <si>
    <t>　雇用する保育士について、禁錮以上の刑に処せられた者など児童福祉法第十八条の五第二号若しくは第三号に該当すると認めたとき、又は当該保育士が児童生徒性暴力等を行つたと思料するときは、速やかにその旨を都道府県知事に報告していること。</t>
    <phoneticPr fontId="3"/>
  </si>
  <si>
    <t>※　保育士には、保育士登録を受けて保育教諭として幼保連携型認定こども園で勤務する者も含む。</t>
    <phoneticPr fontId="3"/>
  </si>
  <si>
    <t>令和６年度受付件数</t>
    <rPh sb="0" eb="2">
      <t>レイワ</t>
    </rPh>
    <rPh sb="3" eb="5">
      <t>ネンド</t>
    </rPh>
    <rPh sb="5" eb="7">
      <t>ウケツケ</t>
    </rPh>
    <rPh sb="7" eb="9">
      <t>ケンスウ</t>
    </rPh>
    <phoneticPr fontId="3"/>
  </si>
  <si>
    <t>　次の各号に掲げる施設の運営についての重要事項に関する規程（「運営規程」という）を定めていること。
(1)施設の目的及び運営の方針
(2)提供する特定教育・保育の内容
(3)職員の職種、員数及び職務の内容
(4)特定教育・保育の提供を行う日(子ども・子育て支援法第19条第1号に掲げる小学校就学前子どもの区分に係る利用定員を定めている施設にあっては、学期を含む。)及び時間、提供を行わない日
(5)教育・保育給付認定保護者から支払を受ける費用の種類、支払を求める理由及びその額
(6)小学校就学前子どもの区分ごとの利用定員（3号認定子どもの区分にあっては、満1歳に満たない小学校就学前子ども及び満1歳以上の小学校就学前子どもに区分して定めるものとする。）
(7)施設の利用の開始、終了に関する事項及び利用に当たっての留意事項（特定教育・保育施設等運営基準府令第6条第2項及び第3項に規定する選考方法を含む。）
(8)緊急時等における対応方法
(9)非常災害対策
(10)虐待の防止のための措置に関する事項
(11)その他特定教育・保育施設の運営に関する重要事項</t>
    <phoneticPr fontId="3"/>
  </si>
  <si>
    <r>
      <t>◆</t>
    </r>
    <r>
      <rPr>
        <sz val="10"/>
        <rFont val="ＭＳ 明朝"/>
        <family val="1"/>
        <charset val="128"/>
      </rPr>
      <t>フローチャートに係る職員周知の方法等をご記入ください。</t>
    </r>
    <rPh sb="9" eb="10">
      <t>カカ</t>
    </rPh>
    <rPh sb="11" eb="13">
      <t>ショクイン</t>
    </rPh>
    <rPh sb="13" eb="15">
      <t>シュウチ</t>
    </rPh>
    <rPh sb="16" eb="18">
      <t>ホウホウ</t>
    </rPh>
    <rPh sb="18" eb="19">
      <t>トウ</t>
    </rPh>
    <rPh sb="21" eb="23">
      <t>キニュウ</t>
    </rPh>
    <phoneticPr fontId="3"/>
  </si>
  <si>
    <t>記入日：　　　　　　年　　月　　日</t>
    <phoneticPr fontId="3"/>
  </si>
  <si>
    <t>研修</t>
    <rPh sb="0" eb="2">
      <t>ケンシュウ</t>
    </rPh>
    <phoneticPr fontId="3"/>
  </si>
  <si>
    <t>訓練</t>
    <rPh sb="0" eb="2">
      <t>クンレン</t>
    </rPh>
    <phoneticPr fontId="3"/>
  </si>
  <si>
    <t>◆睡眠チェックの記録方法</t>
    <rPh sb="1" eb="3">
      <t>スイミン</t>
    </rPh>
    <rPh sb="8" eb="10">
      <t>キロク</t>
    </rPh>
    <rPh sb="10" eb="12">
      <t>ホウホウ</t>
    </rPh>
    <phoneticPr fontId="3"/>
  </si>
  <si>
    <t>紙に記録</t>
    <rPh sb="0" eb="1">
      <t>カミ</t>
    </rPh>
    <rPh sb="2" eb="4">
      <t>キロク</t>
    </rPh>
    <phoneticPr fontId="3"/>
  </si>
  <si>
    <t>アプリ・システム等</t>
    <rPh sb="8" eb="9">
      <t>トウ</t>
    </rPh>
    <phoneticPr fontId="3"/>
  </si>
  <si>
    <t>（</t>
    <phoneticPr fontId="3"/>
  </si>
  <si>
    <t>）</t>
    <phoneticPr fontId="3"/>
  </si>
  <si>
    <t>（</t>
    <phoneticPr fontId="3"/>
  </si>
  <si>
    <t>）</t>
    <phoneticPr fontId="3"/>
  </si>
  <si>
    <t>手で触れて確認</t>
    <rPh sb="0" eb="1">
      <t>テ</t>
    </rPh>
    <rPh sb="2" eb="3">
      <t>フ</t>
    </rPh>
    <rPh sb="5" eb="7">
      <t>カクニン</t>
    </rPh>
    <phoneticPr fontId="3"/>
  </si>
  <si>
    <t>※該当するもの全てを選択してください。</t>
    <rPh sb="1" eb="3">
      <t>ガイトウ</t>
    </rPh>
    <rPh sb="7" eb="8">
      <t>スベ</t>
    </rPh>
    <rPh sb="10" eb="12">
      <t>センタク</t>
    </rPh>
    <phoneticPr fontId="3"/>
  </si>
  <si>
    <t>◆特定教育・保育内容に関する情報提供の取組状況</t>
    <rPh sb="1" eb="3">
      <t>トクテイ</t>
    </rPh>
    <rPh sb="3" eb="5">
      <t>キョウイク</t>
    </rPh>
    <rPh sb="6" eb="8">
      <t>ホイク</t>
    </rPh>
    <rPh sb="8" eb="10">
      <t>ナイヨウ</t>
    </rPh>
    <rPh sb="11" eb="12">
      <t>カン</t>
    </rPh>
    <rPh sb="14" eb="16">
      <t>ジョウホウ</t>
    </rPh>
    <rPh sb="16" eb="18">
      <t>テイキョウ</t>
    </rPh>
    <rPh sb="19" eb="21">
      <t>トリクミ</t>
    </rPh>
    <rPh sb="21" eb="23">
      <t>ジョウキョウ</t>
    </rPh>
    <phoneticPr fontId="3"/>
  </si>
  <si>
    <t>左記の情報提供の取組状況について、該当するもの全てを選択してください。</t>
    <rPh sb="0" eb="2">
      <t>サキ</t>
    </rPh>
    <rPh sb="3" eb="5">
      <t>ジョウホウ</t>
    </rPh>
    <rPh sb="5" eb="7">
      <t>テイキョウ</t>
    </rPh>
    <rPh sb="8" eb="10">
      <t>トリクミ</t>
    </rPh>
    <rPh sb="10" eb="12">
      <t>ジョウキョウ</t>
    </rPh>
    <rPh sb="17" eb="19">
      <t>ガイトウ</t>
    </rPh>
    <rPh sb="23" eb="24">
      <t>スベ</t>
    </rPh>
    <rPh sb="26" eb="28">
      <t>センタク</t>
    </rPh>
    <phoneticPr fontId="3"/>
  </si>
  <si>
    <t>チラシ・ポスター</t>
    <phoneticPr fontId="3"/>
  </si>
  <si>
    <t>しおり</t>
    <phoneticPr fontId="3"/>
  </si>
  <si>
    <t>※</t>
    <phoneticPr fontId="3"/>
  </si>
  <si>
    <t>◆前年度に行った上記の評価を踏まえ、改善を図った事項をご記入ください。</t>
    <rPh sb="5" eb="6">
      <t>オコナ</t>
    </rPh>
    <rPh sb="8" eb="10">
      <t>ジョウキ</t>
    </rPh>
    <rPh sb="11" eb="13">
      <t>ヒョウカ</t>
    </rPh>
    <rPh sb="14" eb="15">
      <t>フ</t>
    </rPh>
    <rPh sb="18" eb="20">
      <t>カイゼン</t>
    </rPh>
    <rPh sb="21" eb="22">
      <t>ハカ</t>
    </rPh>
    <rPh sb="24" eb="26">
      <t>ジコウ</t>
    </rPh>
    <phoneticPr fontId="3"/>
  </si>
  <si>
    <t>直接従事する職員数</t>
    <phoneticPr fontId="3"/>
  </si>
  <si>
    <t>担当名</t>
    <rPh sb="0" eb="2">
      <t>タントウ</t>
    </rPh>
    <rPh sb="2" eb="3">
      <t>メイ</t>
    </rPh>
    <phoneticPr fontId="3"/>
  </si>
  <si>
    <t>　上記で定める職員については、当分の間、一人に限って、当該幼保連携型認定こども園に勤務する保健師、看護師又は准看護師(以下「看護師等」という。)をもって代えることができる。ただし、満一歳未満の園児の数が四人未満である幼保連携型認定こども園については、子育てに関する知識と経験を有する看護師等を配置し、かつ、当該看護師等が保育を行うに当たって上記備考第一号に定める者による支援を受けることができる体制を確保しなければならない。
　なお、当該看護師等は補助者として従事する場合を除き、教育課程に基づく教育に従事してはならない。
　また、上記で定める職員について、看護師等をもって代える場合における看護師等の総数は、置かなければならない職員の数の3分の1を超えてはならない。
※「「幼保連携型認定こども園の学級の編制、職員、設備及び運営に関する基準」等の一部改正について」第二３．看護師等の特例についてを遵守していること。</t>
    <phoneticPr fontId="3"/>
  </si>
  <si>
    <t>※分園においても、適切な体制の下、教育・保育の提供を行うことができるよう、その受入れ人数に応じて、分園単独で基準省令第５条に基づく職員配置に関する要件を充足（備考4を除く）すること。</t>
    <phoneticPr fontId="3"/>
  </si>
  <si>
    <t>　みなし保育教諭等(看護師等)の有無</t>
    <rPh sb="4" eb="6">
      <t>ホイク</t>
    </rPh>
    <rPh sb="6" eb="8">
      <t>キョウユ</t>
    </rPh>
    <rPh sb="8" eb="9">
      <t>トウ</t>
    </rPh>
    <rPh sb="10" eb="13">
      <t>カンゴシ</t>
    </rPh>
    <rPh sb="13" eb="14">
      <t>トウ</t>
    </rPh>
    <rPh sb="16" eb="18">
      <t>ウム</t>
    </rPh>
    <phoneticPr fontId="3"/>
  </si>
  <si>
    <t>※委託以外の場合、指導監査実施月の前々月の勤務シフト表等（予定及び実績がわかるもの。分園を含む）をご提出ください。また、記号等で勤務時間を表している場合は、その説明資料も併せて提出してください。</t>
    <rPh sb="1" eb="3">
      <t>イタク</t>
    </rPh>
    <rPh sb="3" eb="5">
      <t>イガイ</t>
    </rPh>
    <rPh sb="6" eb="8">
      <t>バアイ</t>
    </rPh>
    <phoneticPr fontId="3"/>
  </si>
  <si>
    <t>　監査事項12の監査内容(園長の資格)は、副園長及び教頭の資格について準用する。　
＜資格の特例＞
　令和9年3月31日までは、監査事項12の監査内容(園長の資格)の「かつ」とあるのは、「又は」とすることができる。</t>
    <phoneticPr fontId="3"/>
  </si>
  <si>
    <t>◆主幹保育教諭・保育教諭等の資格の状況</t>
    <rPh sb="1" eb="3">
      <t>シュカン</t>
    </rPh>
    <rPh sb="3" eb="5">
      <t>ホイク</t>
    </rPh>
    <rPh sb="5" eb="7">
      <t>キョウユ</t>
    </rPh>
    <rPh sb="8" eb="10">
      <t>ホイク</t>
    </rPh>
    <rPh sb="10" eb="12">
      <t>キョウユ</t>
    </rPh>
    <rPh sb="12" eb="13">
      <t>トウ</t>
    </rPh>
    <rPh sb="14" eb="16">
      <t>シカク</t>
    </rPh>
    <rPh sb="17" eb="19">
      <t>ジョウキョウ</t>
    </rPh>
    <phoneticPr fontId="3"/>
  </si>
  <si>
    <r>
      <t xml:space="preserve">2　園庭の面積は、次の(1)と(2)を合算した面積以上で
　あること。
(1)次に掲げるアとイの面積のいずれか大きい面積
　ア　2学級以下　330㎡＋30㎡×(学級数－1)
　　  3学級以上　400㎡＋80㎡×(学級数－3)
　イ　3.3㎡に満3歳以上の園児数を乗じて得た面積
(2)3.3㎡に満2歳以上満3歳未満の園児数を乗じて得た
　面積
</t>
    </r>
    <r>
      <rPr>
        <sz val="9"/>
        <rFont val="ＭＳ 明朝"/>
        <family val="1"/>
        <charset val="128"/>
      </rPr>
      <t xml:space="preserve">
＜幼稚園又は保育所からの移行に係る園舎及び園庭の特例＞
(ア)平成27年4月1日の前日において現に幼稚園を設置している者が、当該幼稚園を廃止し、当該幼稚園と同一の場所において、当該幼稚園の設備を用いて幼保連携型認定こども園を設置する場合は、当分の間、次により算定した面積以上とする。
　・園庭…監査内容2(1)アにより算定した面積と2(2)で算定した面積を合算した面積
(イ)平成27年4月1日の前日において保育所を設置している者が、当該保育所を廃止し、当該保育所と同一の場所において、当該保育所の設備を用いて幼保連携型認定こども園を設置する場合は、当分の間、次により算定した面積以上とする。
　・園舎…満3歳以上の園児数に応じ、監査内容1(2)に掲げる規定により算定した面積と、満3歳未満の園児数に応じ、1(2)により算定した面積を合算した面積
　・園庭…監査内容2(1)イにより算定した面積と2(2)により算定した面積を合算した面積
(ウ)上記(ア)又は(イ)に該当する幼保連携型認定こども園は、当分の間、次に掲げる要件の全てを満たす代替地について、満2歳の園児に係る園庭の必要面積に限り、算入することができる。
　・園児が安全に移動できる場所であること。
　・園児が安全に利用できる場所であること。
　・園児が日常的に利用できる場所であること。
　・教育及び保育の適切な提供が可能な場所であること。
</t>
    </r>
    <r>
      <rPr>
        <sz val="10"/>
        <rFont val="ＭＳ 明朝"/>
        <family val="1"/>
        <charset val="128"/>
      </rPr>
      <t xml:space="preserve">
＜分園に係る園庭の特例＞
　園庭については、当該分園と同一の敷地内又は隣接する位置に設けることが原則であるが、当分の間、地域の実情に応じて特に必要があると認められる場合には、園児が安全に移動できる場所にある本園の園庭であって、園児の日常的な利用及び教育・保育の適切な提供が可能なものを必要面積に算入することができる(この場合、本園の園庭は、本園及び分園の園児数・学級数の合計に対応した面積を有する必要がある。)。</t>
    </r>
    <phoneticPr fontId="3"/>
  </si>
  <si>
    <t>退園</t>
    <rPh sb="0" eb="2">
      <t>タイエン</t>
    </rPh>
    <phoneticPr fontId="3"/>
  </si>
  <si>
    <t>転園</t>
    <rPh sb="0" eb="1">
      <t>テン</t>
    </rPh>
    <rPh sb="1" eb="2">
      <t>エン</t>
    </rPh>
    <phoneticPr fontId="3"/>
  </si>
  <si>
    <t>休園</t>
    <rPh sb="0" eb="2">
      <t>キュウエン</t>
    </rPh>
    <phoneticPr fontId="3"/>
  </si>
  <si>
    <t>卒園</t>
    <rPh sb="0" eb="2">
      <t>ソツエン</t>
    </rPh>
    <phoneticPr fontId="3"/>
  </si>
  <si>
    <t>職員の員数</t>
    <phoneticPr fontId="3"/>
  </si>
  <si>
    <t>職員の職務の内容</t>
    <phoneticPr fontId="3"/>
  </si>
  <si>
    <t>職員の職種</t>
    <phoneticPr fontId="3"/>
  </si>
  <si>
    <t>特定教育・保育の提供日</t>
    <phoneticPr fontId="3"/>
  </si>
  <si>
    <t>学期</t>
    <rPh sb="0" eb="2">
      <t>ガッキ</t>
    </rPh>
    <phoneticPr fontId="3"/>
  </si>
  <si>
    <t>特定教育・保育の提供時間</t>
    <rPh sb="10" eb="12">
      <t>ジカン</t>
    </rPh>
    <phoneticPr fontId="3"/>
  </si>
  <si>
    <t>特定教育・保育の提供を行わない日</t>
    <phoneticPr fontId="3"/>
  </si>
  <si>
    <t>給付認定保護者が支払う費用</t>
    <rPh sb="0" eb="2">
      <t>キュウフ</t>
    </rPh>
    <rPh sb="2" eb="4">
      <t>ニンテイ</t>
    </rPh>
    <rPh sb="4" eb="7">
      <t>ホゴシャ</t>
    </rPh>
    <rPh sb="8" eb="10">
      <t>シハラ</t>
    </rPh>
    <rPh sb="11" eb="13">
      <t>ヒヨウ</t>
    </rPh>
    <phoneticPr fontId="3"/>
  </si>
  <si>
    <t>費用の種類</t>
    <phoneticPr fontId="3"/>
  </si>
  <si>
    <t>費用の支払を求める理由</t>
    <phoneticPr fontId="3"/>
  </si>
  <si>
    <t>費用の額</t>
    <phoneticPr fontId="3"/>
  </si>
  <si>
    <t>区分ごとの利用定員</t>
    <phoneticPr fontId="3"/>
  </si>
  <si>
    <t>３号</t>
    <rPh sb="1" eb="2">
      <t>ゴウ</t>
    </rPh>
    <phoneticPr fontId="3"/>
  </si>
  <si>
    <t>１号</t>
    <rPh sb="1" eb="2">
      <t>ゴウ</t>
    </rPh>
    <phoneticPr fontId="3"/>
  </si>
  <si>
    <t>２号</t>
    <rPh sb="1" eb="2">
      <t>ゴウ</t>
    </rPh>
    <phoneticPr fontId="3"/>
  </si>
  <si>
    <t>選考方法</t>
    <rPh sb="0" eb="2">
      <t>センコウ</t>
    </rPh>
    <rPh sb="2" eb="4">
      <t>ホウホウ</t>
    </rPh>
    <phoneticPr fontId="3"/>
  </si>
  <si>
    <t>利用開始、終了に関する事項等</t>
    <phoneticPr fontId="3"/>
  </si>
  <si>
    <t>入園</t>
  </si>
  <si>
    <t>実施日</t>
    <rPh sb="0" eb="3">
      <t>ジッシビ</t>
    </rPh>
    <phoneticPr fontId="3"/>
  </si>
  <si>
    <t>　職員の確保・定着化について積極的に取り組んでいること。
ア　職員の計画的な採用に努めていること。
イ　労働条件の改善等に配慮し、定着促進及び離職防止に努めていること。</t>
    <phoneticPr fontId="3"/>
  </si>
  <si>
    <t>入力してください</t>
    <rPh sb="0" eb="2">
      <t>ニュウリョク</t>
    </rPh>
    <phoneticPr fontId="3"/>
  </si>
  <si>
    <t xml:space="preserve">（ア）３歳児配置改善加算の適用がない場合
監査事項8の（ア）ⅰの年齢別配置基準のうち、満３歳児に係る保育教諭等の配置基準を満３歳児６人につき１人（満３歳児を除いた３歳児は20人につき１人）としていること。
　なお、満３歳児の実人数が６人を下回る場合であっても、以下の算式による配置基準上保育教諭等数を満たす場合は、加算が適用される。 </t>
    <rPh sb="117" eb="118">
      <t>ヒト</t>
    </rPh>
    <rPh sb="131" eb="132">
      <t>シタ</t>
    </rPh>
    <phoneticPr fontId="3"/>
  </si>
  <si>
    <t>※　「いない」「いる」どちらでも、下の表は</t>
    <rPh sb="17" eb="18">
      <t>シタ</t>
    </rPh>
    <rPh sb="19" eb="20">
      <t>ヒョウ</t>
    </rPh>
    <phoneticPr fontId="3"/>
  </si>
  <si>
    <t>　主幹保育教諭、指導保育教諭、保育教諭及び講師(保育教諭に準ずる職務に従事するものに限る。)は、教育職員免許法による幼稚園の教諭の普通免許状を有し、かつ、児童福祉法による保育士の登録を受けた者であること。
＜資格の特例＞
　令和9年3月31日までは、上記にかかわらず教育職員免許法による幼稚園の教諭の普通免許状を有するもの又は児童福祉法による保育士の登録を受けた者は、主幹保育教諭、指導保育教諭となることができる。
　令和12年3月31日までは、上記にかかわらず教育職員免許法による幼稚園の教諭の普通免許状を有するもの又は児童福祉法による保育士の登録を受けた者は、保育教諭又は講師(保育教諭に準ずる職務に従事するものに限る。)となることができる。</t>
    <rPh sb="48" eb="50">
      <t>キョウイク</t>
    </rPh>
    <rPh sb="50" eb="52">
      <t>ショクイン</t>
    </rPh>
    <rPh sb="52" eb="54">
      <t>メンキョ</t>
    </rPh>
    <rPh sb="54" eb="55">
      <t>ホウ</t>
    </rPh>
    <rPh sb="85" eb="88">
      <t>ホイクシ</t>
    </rPh>
    <phoneticPr fontId="3"/>
  </si>
  <si>
    <t>　助保育教諭及び講師(助保育教諭に準ずる職務に従事するものに限る。)は、教育職員免許法による幼稚園の助教諭の臨時免許状を有し、かつ、児童福祉法による保育士の登録を受けた者であること。
＜資格の特例＞
　令和12年3月31日までは、上記にかかわらず教育職員免許法による幼稚園の助教諭の臨時免許状を有するものは、助保育教諭及び講師(助保育教諭に準ずる職務に従事するものに限る。)となることができる。</t>
    <rPh sb="36" eb="38">
      <t>キョウイク</t>
    </rPh>
    <rPh sb="38" eb="40">
      <t>ショクイン</t>
    </rPh>
    <rPh sb="40" eb="42">
      <t>メンキョ</t>
    </rPh>
    <rPh sb="42" eb="43">
      <t>ホウ</t>
    </rPh>
    <phoneticPr fontId="3"/>
  </si>
  <si>
    <t>◆インターネットでの閲覧方法</t>
    <rPh sb="10" eb="12">
      <t>エツラン</t>
    </rPh>
    <rPh sb="12" eb="14">
      <t>ホウホウ</t>
    </rPh>
    <phoneticPr fontId="3"/>
  </si>
  <si>
    <t>している・していない・該当者なし</t>
  </si>
  <si>
    <t>満1歳に満たない児</t>
    <rPh sb="0" eb="1">
      <t>マン</t>
    </rPh>
    <rPh sb="2" eb="3">
      <t>サイ</t>
    </rPh>
    <rPh sb="4" eb="5">
      <t>ミ</t>
    </rPh>
    <rPh sb="8" eb="9">
      <t>ジ</t>
    </rPh>
    <phoneticPr fontId="3"/>
  </si>
  <si>
    <t>満1歳以上の児</t>
    <rPh sb="0" eb="1">
      <t>マン</t>
    </rPh>
    <rPh sb="2" eb="3">
      <t>サイ</t>
    </rPh>
    <rPh sb="3" eb="5">
      <t>イジョウ</t>
    </rPh>
    <rPh sb="6" eb="7">
      <t>ジ</t>
    </rPh>
    <phoneticPr fontId="3"/>
  </si>
  <si>
    <t>(ｳ) 小学校と協働して５歳児から小学校１年生の2年間のカリキュラムを編成・実施</t>
    <rPh sb="8" eb="10">
      <t>キョウドウ</t>
    </rPh>
    <rPh sb="13" eb="15">
      <t>サイジ</t>
    </rPh>
    <rPh sb="17" eb="20">
      <t>ショウガッコウ</t>
    </rPh>
    <rPh sb="21" eb="23">
      <t>ネンセイ</t>
    </rPh>
    <rPh sb="25" eb="27">
      <t>ネンカン</t>
    </rPh>
    <rPh sb="38" eb="40">
      <t>ジッシ</t>
    </rPh>
    <phoneticPr fontId="3"/>
  </si>
  <si>
    <t>園長は専任か</t>
    <rPh sb="0" eb="2">
      <t>エンチョウ</t>
    </rPh>
    <rPh sb="3" eb="5">
      <t>センニン</t>
    </rPh>
    <phoneticPr fontId="3"/>
  </si>
  <si>
    <t>専任・非選任</t>
    <rPh sb="0" eb="2">
      <t>センニン</t>
    </rPh>
    <rPh sb="3" eb="4">
      <t>ヒ</t>
    </rPh>
    <rPh sb="4" eb="6">
      <t>センニン</t>
    </rPh>
    <phoneticPr fontId="3"/>
  </si>
  <si>
    <t>0・+1</t>
    <phoneticPr fontId="3"/>
  </si>
  <si>
    <t>こども園</t>
    <rPh sb="3" eb="4">
      <t>エン</t>
    </rPh>
    <phoneticPr fontId="3"/>
  </si>
  <si>
    <t>令和7年度　指導監査事前提出資料</t>
    <rPh sb="0" eb="2">
      <t>レイワ</t>
    </rPh>
    <phoneticPr fontId="3"/>
  </si>
  <si>
    <t>・令和７年度の全体的な計画(指導計画)の写し</t>
    <rPh sb="7" eb="9">
      <t>ゼンタイ</t>
    </rPh>
    <rPh sb="9" eb="10">
      <t>テキ</t>
    </rPh>
    <rPh sb="11" eb="13">
      <t>ケイカク</t>
    </rPh>
    <rPh sb="14" eb="16">
      <t>シドウ</t>
    </rPh>
    <rPh sb="16" eb="18">
      <t>ケイカク</t>
    </rPh>
    <rPh sb="20" eb="21">
      <t>ウツ</t>
    </rPh>
    <phoneticPr fontId="3"/>
  </si>
  <si>
    <t>計算書類等一式(令和６年度決算のもの)</t>
    <phoneticPr fontId="3"/>
  </si>
  <si>
    <r>
      <t>計算書類（令和</t>
    </r>
    <r>
      <rPr>
        <b/>
        <sz val="11"/>
        <rFont val="ＭＳ 明朝"/>
        <family val="1"/>
        <charset val="128"/>
      </rPr>
      <t>６</t>
    </r>
    <r>
      <rPr>
        <sz val="11"/>
        <rFont val="ＭＳ 明朝"/>
        <family val="1"/>
        <charset val="128"/>
      </rPr>
      <t>年度決算分）</t>
    </r>
    <rPh sb="5" eb="7">
      <t>レイワ</t>
    </rPh>
    <phoneticPr fontId="3"/>
  </si>
  <si>
    <t>（注２）年間平均在所率
当該年度内における各月の初日の教育標準時間認定（1号）又は、保育認定（2・3号）を受けた利用子ども数の総和を各月の初日の教育標準時間認定（1号）又は、保育認定（2・3号）に係る利用定員の総和で除したものをいう。</t>
    <phoneticPr fontId="3"/>
  </si>
  <si>
    <t>　経営情報の報告</t>
  </si>
  <si>
    <t>41
42</t>
  </si>
  <si>
    <t>（注３）令和４年４月１日、令和５年４月１日、令和６年４月１日のいずれかの時点において待機児童がいた地方自治体に所在する施設・事業所については、令和７年度に限り従前の規定のとおりとする。</t>
    <phoneticPr fontId="3"/>
  </si>
  <si>
    <t>　設備等を変更する場合は、変更届を市長に提出していること。</t>
    <phoneticPr fontId="3"/>
  </si>
  <si>
    <t>　毎事業年度終了後五月以内に、当該事業年度に係る特定教育・保育施設設置者等経営情報（特定教育・保育施設及び特定地域型保育事業所ごとの収益及び費用その他内閣府令で定める事項をいう。）を都道府県知事に報告していること。</t>
    <phoneticPr fontId="3"/>
  </si>
  <si>
    <t xml:space="preserve">［留意事項通知の定員を恒常的に超過する場合調整を受ける要件］
直前の連続する２年度間常に利用定員を超えており（注1）、かつ、各年度の年間平均在所率（注2）が120％以上の状態にある施設に適用する。（注3）
なお、教育・保育の提供は利用定員の範囲内で行われることが原則であること。
（注１）利用定員を超えて受け入れる場合の留意事項
利用定員を超えて受け入れる場合であっても、施設の設備又は職員数が、利用定員を超えて利用する子どもを含めた利用子ども数に照らし、幼保連携型認定こども園設備運営基準又は就学前の子どもに関する教育、保育等の総合的な提供の推進に関する法律第３条第２項及び第４項の規定に基づき内閣総理大臣、文部科学大臣及び厚生労働大臣が定める施設の設備及び運営に関する基準（平成26年内閣府・文部科学省・厚生労働省告示第２号）及び特定教育・保育等費用算定基準留意事項等に定める基準を満たしていること。
</t>
    <phoneticPr fontId="3"/>
  </si>
  <si>
    <r>
      <t>◆</t>
    </r>
    <r>
      <rPr>
        <sz val="10"/>
        <color rgb="FFFF0000"/>
        <rFont val="ＭＳ 明朝"/>
        <family val="1"/>
        <charset val="128"/>
      </rPr>
      <t>支払い</t>
    </r>
    <r>
      <rPr>
        <sz val="10"/>
        <rFont val="ＭＳ 明朝"/>
        <family val="1"/>
        <charset val="128"/>
      </rPr>
      <t>を受けた内容</t>
    </r>
    <rPh sb="1" eb="3">
      <t>シハラ</t>
    </rPh>
    <rPh sb="5" eb="6">
      <t>ウ</t>
    </rPh>
    <rPh sb="8" eb="10">
      <t>ナイヨウ</t>
    </rPh>
    <phoneticPr fontId="3"/>
  </si>
  <si>
    <t>　手当等の支払状況</t>
    <rPh sb="1" eb="3">
      <t>テアテ</t>
    </rPh>
    <rPh sb="3" eb="4">
      <t>トウ</t>
    </rPh>
    <rPh sb="5" eb="7">
      <t>シハラ</t>
    </rPh>
    <rPh sb="7" eb="9">
      <t>ジョウキョウ</t>
    </rPh>
    <phoneticPr fontId="3"/>
  </si>
  <si>
    <t>令和7年度　指導監査事前提出資料
相模原市指導監査基準幼保連携型認定こども園対応
～　利　用　者　処　遇　～</t>
    <rPh sb="0" eb="1">
      <t>レイ</t>
    </rPh>
    <rPh sb="1" eb="2">
      <t>ワ</t>
    </rPh>
    <rPh sb="3" eb="5">
      <t>ネンド</t>
    </rPh>
    <rPh sb="6" eb="8">
      <t>シドウ</t>
    </rPh>
    <rPh sb="8" eb="10">
      <t>カンサ</t>
    </rPh>
    <rPh sb="10" eb="12">
      <t>ジゼン</t>
    </rPh>
    <rPh sb="12" eb="14">
      <t>テイシュツ</t>
    </rPh>
    <rPh sb="14" eb="16">
      <t>シリョウ</t>
    </rPh>
    <rPh sb="27" eb="28">
      <t>ヨウ</t>
    </rPh>
    <rPh sb="28" eb="29">
      <t>ホ</t>
    </rPh>
    <rPh sb="29" eb="32">
      <t>レンケイガタ</t>
    </rPh>
    <rPh sb="32" eb="34">
      <t>ニンテイ</t>
    </rPh>
    <rPh sb="37" eb="38">
      <t>エン</t>
    </rPh>
    <rPh sb="43" eb="44">
      <t>リ</t>
    </rPh>
    <rPh sb="45" eb="46">
      <t>ヨウ</t>
    </rPh>
    <rPh sb="47" eb="48">
      <t>シャ</t>
    </rPh>
    <rPh sb="49" eb="50">
      <t>トコロ</t>
    </rPh>
    <rPh sb="51" eb="52">
      <t>グウ</t>
    </rPh>
    <phoneticPr fontId="3"/>
  </si>
  <si>
    <t>　心身の状態の把握</t>
    <rPh sb="1" eb="3">
      <t>シンシン</t>
    </rPh>
    <rPh sb="4" eb="6">
      <t>ジョウタイ</t>
    </rPh>
    <phoneticPr fontId="3"/>
  </si>
  <si>
    <t>　健康状態や発育及び発達状態の把握</t>
    <rPh sb="1" eb="5">
      <t>ケンコウジョウタイ</t>
    </rPh>
    <rPh sb="6" eb="8">
      <t>ハツイク</t>
    </rPh>
    <rPh sb="8" eb="9">
      <t>オヨ</t>
    </rPh>
    <rPh sb="10" eb="14">
      <t>ハッタツジョウタイ</t>
    </rPh>
    <rPh sb="15" eb="17">
      <t>ハアク</t>
    </rPh>
    <phoneticPr fontId="3"/>
  </si>
  <si>
    <t>　運営に当たっては、地域住民又はその自発的な活動等との連携及び協力を行う等の地域との交流に努めていること。</t>
    <phoneticPr fontId="3"/>
  </si>
  <si>
    <t>　子どもの国籍、信条、社会的身分又は特定教育・保育の提供に要する費用を負担するか否かによって、差別的取扱いをしてはならない。</t>
    <phoneticPr fontId="3"/>
  </si>
  <si>
    <t xml:space="preserve">　職員は常に自己研鑽に励み、認定こども園法に定める幼保連携型認定こども園の目的を達成するために必要な知識及び技能の修得、維持及び向上に努め、施設は、職員に対し、その資質の向上のための研修の機会を確保していること。
</t>
    <rPh sb="14" eb="16">
      <t>ニンテイ</t>
    </rPh>
    <rPh sb="19" eb="20">
      <t>エン</t>
    </rPh>
    <phoneticPr fontId="3"/>
  </si>
  <si>
    <t>16　運営の状況に関する評価</t>
    <phoneticPr fontId="3"/>
  </si>
  <si>
    <t>17　その他</t>
    <rPh sb="5" eb="6">
      <t>タ</t>
    </rPh>
    <phoneticPr fontId="3"/>
  </si>
  <si>
    <t>共</t>
    <rPh sb="0" eb="1">
      <t>キョウ</t>
    </rPh>
    <phoneticPr fontId="3"/>
  </si>
  <si>
    <r>
      <t>・令和７年度各年齢（１クラス分）の長期的な指導計画の写し（</t>
    </r>
    <r>
      <rPr>
        <sz val="11"/>
        <color rgb="FFFF0000"/>
        <rFont val="ＭＳ 明朝"/>
        <family val="1"/>
        <charset val="128"/>
      </rPr>
      <t>５</t>
    </r>
    <r>
      <rPr>
        <sz val="11"/>
        <rFont val="ＭＳ 明朝"/>
        <family val="1"/>
        <charset val="128"/>
      </rPr>
      <t>月の内容を含むもの１部）
・令和７年度各年齢（１クラス分）の短期的な指導計画の写し（</t>
    </r>
    <r>
      <rPr>
        <sz val="11"/>
        <color rgb="FFFF0000"/>
        <rFont val="ＭＳ 明朝"/>
        <family val="1"/>
        <charset val="128"/>
      </rPr>
      <t>５</t>
    </r>
    <r>
      <rPr>
        <sz val="11"/>
        <rFont val="ＭＳ 明朝"/>
        <family val="1"/>
        <charset val="128"/>
      </rPr>
      <t>月の内容がわかるもの１部）</t>
    </r>
    <rPh sb="6" eb="7">
      <t>カク</t>
    </rPh>
    <rPh sb="7" eb="9">
      <t>ネンレイ</t>
    </rPh>
    <rPh sb="14" eb="15">
      <t>ブン</t>
    </rPh>
    <rPh sb="26" eb="27">
      <t>ウツ</t>
    </rPh>
    <rPh sb="35" eb="36">
      <t>フク</t>
    </rPh>
    <rPh sb="40" eb="41">
      <t>ブ</t>
    </rPh>
    <rPh sb="48" eb="49">
      <t>ド</t>
    </rPh>
    <rPh sb="49" eb="52">
      <t>カクネンレイ</t>
    </rPh>
    <rPh sb="60" eb="63">
      <t>タンキテキ</t>
    </rPh>
    <rPh sb="64" eb="66">
      <t>シドウ</t>
    </rPh>
    <rPh sb="66" eb="68">
      <t>ケイカク</t>
    </rPh>
    <rPh sb="69" eb="70">
      <t>ウツ</t>
    </rPh>
    <rPh sb="73" eb="74">
      <t>ガツ</t>
    </rPh>
    <rPh sb="75" eb="77">
      <t>ナイヨウ</t>
    </rPh>
    <rPh sb="84" eb="85">
      <t>ブ</t>
    </rPh>
    <phoneticPr fontId="3"/>
  </si>
  <si>
    <r>
      <t>・保育士の勤務状況</t>
    </r>
    <r>
      <rPr>
        <b/>
        <sz val="10"/>
        <color rgb="FFFF0000"/>
        <rFont val="ＭＳ 明朝"/>
        <family val="1"/>
        <charset val="128"/>
      </rPr>
      <t>(予定及び実績)</t>
    </r>
    <r>
      <rPr>
        <sz val="10"/>
        <rFont val="ＭＳ 明朝"/>
        <family val="1"/>
        <charset val="128"/>
      </rPr>
      <t xml:space="preserve">がわかるもの(勤務シフト表等)（分園含む)指導監査実施月の前々月の月分
</t>
    </r>
    <r>
      <rPr>
        <sz val="10"/>
        <color rgb="FFFF0000"/>
        <rFont val="ＭＳ 明朝"/>
        <family val="1"/>
        <charset val="128"/>
      </rPr>
      <t>（注）記号等で勤務時間を表している場合は、その説明資料も併せて提出してください。</t>
    </r>
    <rPh sb="1" eb="4">
      <t>ホイクシ</t>
    </rPh>
    <rPh sb="5" eb="7">
      <t>キンム</t>
    </rPh>
    <rPh sb="7" eb="9">
      <t>ジョウキョウ</t>
    </rPh>
    <rPh sb="10" eb="12">
      <t>ヨテイ</t>
    </rPh>
    <rPh sb="12" eb="13">
      <t>オヨ</t>
    </rPh>
    <rPh sb="14" eb="16">
      <t>ジッセキ</t>
    </rPh>
    <rPh sb="24" eb="26">
      <t>キンム</t>
    </rPh>
    <rPh sb="29" eb="30">
      <t>ヒョウ</t>
    </rPh>
    <rPh sb="30" eb="31">
      <t>トウ</t>
    </rPh>
    <rPh sb="33" eb="35">
      <t>ブンエン</t>
    </rPh>
    <rPh sb="35" eb="36">
      <t>フク</t>
    </rPh>
    <rPh sb="46" eb="48">
      <t>ゼンゼン</t>
    </rPh>
    <rPh sb="51" eb="52">
      <t>ブン</t>
    </rPh>
    <rPh sb="54" eb="55">
      <t>チュウ</t>
    </rPh>
    <rPh sb="81" eb="82">
      <t>アワ</t>
    </rPh>
    <rPh sb="84" eb="86">
      <t>テイシュツ</t>
    </rPh>
    <phoneticPr fontId="3"/>
  </si>
  <si>
    <t>(1)感染症や非常災害の発生時において、利用者に対する支援の提供を継続的に実施するための、及び非常時の体制で早期の業務再開を図るための計画（以下業務継続画という。）を策定し、当該業務継続計画に従い必要な措置を講ずるよう努めること。
(2)職員に対し、業務継続計画について周知するとともに、必要な研修及び訓練を定期的に実施するよう努めること。
(3)定期的に業務継続計画の見直しを行い、必要に応じて業務継続計画の変更を行うよう努めること。</t>
    <rPh sb="3" eb="6">
      <t>カンセンショウ</t>
    </rPh>
    <rPh sb="7" eb="9">
      <t>ヒジョウ</t>
    </rPh>
    <rPh sb="9" eb="11">
      <t>サイガイ</t>
    </rPh>
    <rPh sb="12" eb="14">
      <t>ハッセイ</t>
    </rPh>
    <rPh sb="14" eb="15">
      <t>ジ</t>
    </rPh>
    <rPh sb="20" eb="23">
      <t>リヨウシャ</t>
    </rPh>
    <rPh sb="24" eb="25">
      <t>タイ</t>
    </rPh>
    <rPh sb="27" eb="29">
      <t>シエン</t>
    </rPh>
    <rPh sb="30" eb="32">
      <t>テイキョウ</t>
    </rPh>
    <rPh sb="37" eb="39">
      <t>ジッシ</t>
    </rPh>
    <rPh sb="45" eb="46">
      <t>オヨ</t>
    </rPh>
    <rPh sb="47" eb="49">
      <t>ヒジョウ</t>
    </rPh>
    <rPh sb="49" eb="50">
      <t>ジ</t>
    </rPh>
    <rPh sb="54" eb="56">
      <t>ソウキ</t>
    </rPh>
    <rPh sb="57" eb="59">
      <t>ギョウム</t>
    </rPh>
    <rPh sb="59" eb="61">
      <t>サイカイ</t>
    </rPh>
    <rPh sb="62" eb="63">
      <t>ハカ</t>
    </rPh>
    <rPh sb="67" eb="69">
      <t>ケイカク</t>
    </rPh>
    <rPh sb="70" eb="72">
      <t>イカ</t>
    </rPh>
    <rPh sb="72" eb="74">
      <t>ギョウム</t>
    </rPh>
    <rPh sb="74" eb="76">
      <t>ケイゾク</t>
    </rPh>
    <rPh sb="83" eb="85">
      <t>サクテイ</t>
    </rPh>
    <rPh sb="87" eb="89">
      <t>トウガイ</t>
    </rPh>
    <rPh sb="96" eb="97">
      <t>シタガ</t>
    </rPh>
    <rPh sb="98" eb="100">
      <t>ヒツヨウ</t>
    </rPh>
    <rPh sb="101" eb="103">
      <t>ソチ</t>
    </rPh>
    <rPh sb="104" eb="105">
      <t>コウ</t>
    </rPh>
    <rPh sb="109" eb="110">
      <t>ツト</t>
    </rPh>
    <rPh sb="119" eb="121">
      <t>ショクイン</t>
    </rPh>
    <rPh sb="122" eb="123">
      <t>タイ</t>
    </rPh>
    <rPh sb="125" eb="127">
      <t>ギョウム</t>
    </rPh>
    <rPh sb="127" eb="129">
      <t>ケイゾク</t>
    </rPh>
    <rPh sb="129" eb="131">
      <t>ケイカク</t>
    </rPh>
    <rPh sb="135" eb="137">
      <t>シュウチ</t>
    </rPh>
    <rPh sb="144" eb="146">
      <t>ヒツヨウ</t>
    </rPh>
    <rPh sb="147" eb="149">
      <t>ケンシュウ</t>
    </rPh>
    <rPh sb="149" eb="150">
      <t>オヨ</t>
    </rPh>
    <rPh sb="151" eb="153">
      <t>クンレン</t>
    </rPh>
    <rPh sb="154" eb="157">
      <t>テイキテキ</t>
    </rPh>
    <rPh sb="158" eb="160">
      <t>ジッシ</t>
    </rPh>
    <rPh sb="164" eb="165">
      <t>ツト</t>
    </rPh>
    <rPh sb="174" eb="177">
      <t>テイキテキ</t>
    </rPh>
    <rPh sb="178" eb="180">
      <t>ギョウム</t>
    </rPh>
    <rPh sb="180" eb="182">
      <t>ケイゾク</t>
    </rPh>
    <rPh sb="182" eb="184">
      <t>ケイカク</t>
    </rPh>
    <rPh sb="185" eb="187">
      <t>ミナオ</t>
    </rPh>
    <rPh sb="189" eb="190">
      <t>オコナ</t>
    </rPh>
    <rPh sb="192" eb="194">
      <t>ヒツヨウ</t>
    </rPh>
    <rPh sb="195" eb="196">
      <t>オウ</t>
    </rPh>
    <rPh sb="198" eb="200">
      <t>ギョウム</t>
    </rPh>
    <rPh sb="200" eb="202">
      <t>ケイゾク</t>
    </rPh>
    <rPh sb="202" eb="204">
      <t>ケイカク</t>
    </rPh>
    <rPh sb="205" eb="207">
      <t>ヘンコウ</t>
    </rPh>
    <rPh sb="208" eb="209">
      <t>オコナ</t>
    </rPh>
    <rPh sb="212" eb="213">
      <t>ツト</t>
    </rPh>
    <phoneticPr fontId="3"/>
  </si>
  <si>
    <t>　教育及び保育並びに子育て支援事業の状況その他の運営の状況について評価を行い、運営の改善を図るため必要な措置を講ずるよう努めていること。評価の方法は以下のとおりとしていること。
(1)幼保連携型認定こども園の設置者は、教育及び保育並びに子育て支援事業の状況その他の運営の状況について自ら評価を行い、その結果を公表していること。評価を行うに当たっては、その実情に応じ、適切な項目を設定して行っていること。
(2)設置者は、(1)の評価の結果を踏まえた園児の保護者やその他の施設の関係者(当該幼保連携型認定こども園の職員を除く。)による評価を行い、その結果を公表するよう努めていること。
(3)設置者は、教育及び保育等の状況その他について、定期的に外部の者による評価を受けて、その結果を公表するよう努めていること。</t>
    <phoneticPr fontId="3"/>
  </si>
  <si>
    <t>　職員等は、入園児虐待その他園児の心身に有害な影響を及ぼす行為をしていないこと。
(1)身体に外傷が生じ、又は生じるおそれのある暴行を加えること。
(2)わいせつな行為をすること又は園児をしてわいせつな行為をさせること。
(3)心身に重大な危険が生じ、又は生ずるおそれがある場合において、業務上必要な注意を怠り、当該危険を防止するための必要な措置を講じないこと。
(4)著しい暴言又は著しく拒絶的な対応その他の園児に著しい心理的外傷を与える言動を行うこと。</t>
    <rPh sb="92" eb="94">
      <t>エンジ</t>
    </rPh>
    <rPh sb="206" eb="208">
      <t>エンジ</t>
    </rPh>
    <phoneticPr fontId="3"/>
  </si>
  <si>
    <t>(1)認定こども園法第2条第12項に規定する子育て支援事業を実施する際には、当該幼保連携型認定こども園がもつ地域性や専門性などを十分に考慮して当地域において必要と認められるものを適切に実施していること。
　また、地域の子どもに対する一時預かり事業などの活動を行う際には、一人一人の子どもの心身の状態などを考慮するとともに、教育及び保育との関連に配慮するなど、柔軟に活動を展開できるようにしていること。
(2)地域の関係機関等との積極的な連携及び協力を図るとともに、子育ての支援に関する地域の人材の積極的な活用を図るよう努めていること。
　また、地域の要保護児童への対応など、地域の子どもを巡る諸課題に対し、要保護児童対策地域協議会など関係機関等と連携及び協力して取り組むよう努めていること。</t>
    <phoneticPr fontId="3"/>
  </si>
  <si>
    <t>(1)日常の様々な機会を活用し、園児の日々の様子の伝達や収集、教育及び保育の意図の説明などを通して、保護者との相互理解を図るよう努めていること。
(2)教育及び保育の活動に対する保護者の積極的な参加は、保護者の子育てを自ら実践する力の向上に寄与するだけでなく、地域社会における家庭や住民の子育てを自ら実践する力の向上及び子育ての経験の継承につながるきっかけとなる。これらのことから、保護者の参加を促すとともに、参加しやすいよう工夫していること。
(3)保護者の生活形態が異なることを踏まえ、全ての保護者の相互理解が深まるよう配慮していること。その際、保護者同士が子育てに対する新たな考えに出会い気付き合えるよう工夫していること。
(4)保護者の就労と子育ての両立等を支援するため、保護者の多様化した教育及び保育の需要に応じて病児保育事業など多様な事業を実施する場合には、保護者の状況に配慮するとともに、園児の福祉が尊重されるよう努め、園児の生活の連続性を考慮していること。</t>
    <rPh sb="89" eb="92">
      <t>ホゴシャ</t>
    </rPh>
    <rPh sb="93" eb="96">
      <t>セッキョクテキ</t>
    </rPh>
    <rPh sb="262" eb="264">
      <t>ハイリョ</t>
    </rPh>
    <phoneticPr fontId="2"/>
  </si>
  <si>
    <t>　契約内容、施設と受託業者との業務分担及び経費負担を明確にした契約書を取り交していること。
　なお、その契約書には、監査事項33の監査内容(1)、(4)、(5)及び(6)に係る事項並びに次に掲げる事項が明確になっていること。
(1)受託業者に対して、施設側から必要な資料の提出を求めることができるとともに、その結果、改善の必要があると認める場合には、施設は、必要な指導・助言を行うことができること。
(2)受託業者が契約書で定めた事項を誠実に履行しないと施設が認めたとき、その他受託業者が適正な給食を確保する上で支障となる行為を行ったときは、契約期間中であっても施設側において契約を解除できること。
(3)受託業者の労働争議その他の事情により、受託業務の遂行が困難となった場合の業務の代行保証に関すること。
(4)受託業者の責任で法定伝染病又は食中毒等の事故が発生した場合及び契約に定める義務を履行しないため施設に損害を与えた場合は、受託業者は施設に対し損害賠償を行うこと。</t>
    <rPh sb="58" eb="60">
      <t>カンサ</t>
    </rPh>
    <rPh sb="60" eb="62">
      <t>ジコウ</t>
    </rPh>
    <rPh sb="65" eb="67">
      <t>カンサ</t>
    </rPh>
    <rPh sb="67" eb="69">
      <t>ナイヨウ</t>
    </rPh>
    <rPh sb="227" eb="229">
      <t>シセツ</t>
    </rPh>
    <rPh sb="281" eb="283">
      <t>シセツ</t>
    </rPh>
    <rPh sb="404" eb="406">
      <t>シセツ</t>
    </rPh>
    <rPh sb="422" eb="424">
      <t>シセツ</t>
    </rPh>
    <phoneticPr fontId="2"/>
  </si>
  <si>
    <t>　受託業者は次に掲げる事項のすべてを満たしていること。
(1)施設における給食の趣旨を十分認識し、適正な食材を使用するとともに所要の栄養量が確保される調理を行うことができ、かつ衛生管理体制の確立等により安全性の高い品質管理に努めた食事を提供できる能力を有する者であること。
(2)調理業務の運営実績や組織形態からみて、当該受託業務を継続的かつ安定的に遂行できる能力を有すると認められる者であること。
(3)受託業務に関し、専門的な立場から必要な指導を行う栄養士が確保されていること。
(4)調理業務に従事する者の大半は、当該業務について相当の経験を有すること。
(5)調理業務従事者に対して、定期的に、衛生面及び技術面の教育又は訓練を実施すること。
(6)調理業務従事者に対して、定期的に、健康診断及び検便を実施するものであること。
(7)不当廉売行為等健全な商習慣に違反する行為を行わない者であること。</t>
    <rPh sb="192" eb="193">
      <t>モノ</t>
    </rPh>
    <rPh sb="395" eb="396">
      <t>モノ</t>
    </rPh>
    <phoneticPr fontId="2"/>
  </si>
  <si>
    <t>　施設は次に掲げる業務を自ら実施していること。
(1)受託事業者に対して、施設における給食の意義・重要性を認識させること。
(2)園児の栄養基準及び献立の作成基準を受託業者に明示するとともに、献立表が当該基準どおり作成されているか事前に確認すること。
(3)献立表に示された食事内容の調理等について、必要な事項を現場作業責任者に指示を与えること。
(4)毎回、あらかじめ責任者を定めて、園児の摂食前までに検食を行うこと。また、異常があった場合には、給食を中止すること。
(5)受託業者が実施した給食業務従事者の健康診断及び検便の実施状況並びに結果を確認すること。
(6)調理業務の衛生的な取扱い、材料の購入その他契約の履行状況を確認すること。
(7)随時園児の嗜好調査の実施及び喫食状況の把握を行うとともに、栄養基準を満たしていることを確認すること。
(8)園児の発育及び発達の過程に応じて食に関し配慮すべき事項を定めた食育に関する計画に基づき食事の提供が行えるように、受託業者と連携すること。
(9)適正な発育や健康の保持増進の観点から、入所園児及び保護者に対する栄養指導を積極的に進めるよう努めること。</t>
    <rPh sb="37" eb="39">
      <t>シセツ</t>
    </rPh>
    <rPh sb="65" eb="67">
      <t>エンジ</t>
    </rPh>
    <rPh sb="327" eb="329">
      <t>エンジ</t>
    </rPh>
    <phoneticPr fontId="2"/>
  </si>
  <si>
    <t>　給食の提供は次のとおり、適切に行っていること。
(1)保育を必要とする子どもに該当する園児に食事を提供するときは、当該施設内で調理していること。
(2)献立は、できる限り変化に富み、保育を必要とする子どもに該当する園児の健全な発育に必要な栄養量を含有するものであること。
(3)食品の種類及び調理方法について、栄養並びに保育を必要とする子どもに該当する園児の身体的状況及び嗜好を考慮したものであること。
(4)調理はあらかじめ作成された献立に従って行っていること。
(5)園児の健康な生活の基本としての食を営む力の育成に努めること。</t>
    <phoneticPr fontId="3"/>
  </si>
  <si>
    <t>(1)アレルギー疾患を有する園児に関しては、保護者と連携し、医師の診断及び指示に基づき、適切な対応を行っていること。また、食物アレルギーに関して、関係機関と連携して、当該幼保連携型認定こども園の体制構築など、安全な環境の整備を行っていること。
(2)体調不良、食物アレルギー、障害のある園児など、園児一人一人の心身の状態等に応じ、学校医、かかりつけ医等の指示や協力の下に適切に対応していること。
(3)子どもの健康と安全の向上に資する観点から、子どもの食物アレルギー等に配慮した食事の提供を行うとともに、児童福祉施設における食物アレルギー対策に取り組み、食物アレルギーを有する子どもの生活がより一層、安心・安全なものとなるよう誤配及び誤食等の発生予防に努めること。
(4)また、子ども自身が自分の食物アレルギーの状況を自覚し、食物アレルギーを有していることを自身の言葉で伝えることが困難である場合なども踏まえ、施設内の職員は、生活管理指導表等を活用して、状況を把握するよう留意するとともに、子どもの異変時の対応等に備え、平素より危機管理体制を構築しておくこと。</t>
    <phoneticPr fontId="3"/>
  </si>
  <si>
    <t>(1)食育は、健康な生活の基本としての食を営む力の育成に向け、その基礎を培うことを目標としていること。
(2)園児が生活と遊びの中で、意欲をもって食に関わる体験を積み重ね、食べることを楽しみ、食事を楽しみ合う園児に成長していくことを期待するものであること。
(3)乳幼児期にふさわしい食生活が展開され、適切な援助が行われるよう、教育及び保育の内容並びに子育ての支援に関する全体的な計画に基づき、食事の提供を含む食育の計画を作成し、指導計画に位置付けるとともに、その評価及び改善に努めていること。</t>
    <rPh sb="3" eb="5">
      <t>ショクイク</t>
    </rPh>
    <rPh sb="7" eb="9">
      <t>ケンコウ</t>
    </rPh>
    <rPh sb="10" eb="12">
      <t>セイカツ</t>
    </rPh>
    <rPh sb="13" eb="15">
      <t>キホン</t>
    </rPh>
    <rPh sb="19" eb="20">
      <t>ショク</t>
    </rPh>
    <rPh sb="21" eb="22">
      <t>イトナ</t>
    </rPh>
    <rPh sb="23" eb="24">
      <t>チカラ</t>
    </rPh>
    <rPh sb="25" eb="27">
      <t>イクセイ</t>
    </rPh>
    <rPh sb="28" eb="29">
      <t>ム</t>
    </rPh>
    <rPh sb="33" eb="35">
      <t>キソ</t>
    </rPh>
    <rPh sb="36" eb="37">
      <t>ツチカ</t>
    </rPh>
    <rPh sb="41" eb="43">
      <t>モクヒョウ</t>
    </rPh>
    <rPh sb="55" eb="57">
      <t>エンジ</t>
    </rPh>
    <rPh sb="58" eb="60">
      <t>セイカツ</t>
    </rPh>
    <rPh sb="61" eb="62">
      <t>アソ</t>
    </rPh>
    <rPh sb="64" eb="65">
      <t>ナカ</t>
    </rPh>
    <rPh sb="67" eb="69">
      <t>イヨク</t>
    </rPh>
    <rPh sb="73" eb="74">
      <t>ショク</t>
    </rPh>
    <rPh sb="75" eb="76">
      <t>カカ</t>
    </rPh>
    <rPh sb="81" eb="82">
      <t>ツ</t>
    </rPh>
    <rPh sb="83" eb="84">
      <t>カサ</t>
    </rPh>
    <rPh sb="86" eb="87">
      <t>タ</t>
    </rPh>
    <rPh sb="92" eb="93">
      <t>タノ</t>
    </rPh>
    <rPh sb="96" eb="98">
      <t>ショクジ</t>
    </rPh>
    <rPh sb="99" eb="100">
      <t>タノ</t>
    </rPh>
    <rPh sb="102" eb="103">
      <t>ア</t>
    </rPh>
    <rPh sb="104" eb="106">
      <t>エンジ</t>
    </rPh>
    <rPh sb="107" eb="109">
      <t>セイチョウ</t>
    </rPh>
    <rPh sb="116" eb="118">
      <t>キタイ</t>
    </rPh>
    <rPh sb="164" eb="166">
      <t>キョウイク</t>
    </rPh>
    <rPh sb="166" eb="167">
      <t>オヨ</t>
    </rPh>
    <rPh sb="168" eb="170">
      <t>ホイク</t>
    </rPh>
    <rPh sb="171" eb="173">
      <t>ナイヨウ</t>
    </rPh>
    <rPh sb="173" eb="174">
      <t>ナラ</t>
    </rPh>
    <rPh sb="176" eb="178">
      <t>コソダ</t>
    </rPh>
    <rPh sb="183" eb="184">
      <t>カン</t>
    </rPh>
    <rPh sb="186" eb="189">
      <t>ゼンタイテキ</t>
    </rPh>
    <rPh sb="190" eb="192">
      <t>ケイカク</t>
    </rPh>
    <rPh sb="193" eb="194">
      <t>モト</t>
    </rPh>
    <rPh sb="215" eb="217">
      <t>シドウ</t>
    </rPh>
    <rPh sb="217" eb="219">
      <t>ケイカク</t>
    </rPh>
    <rPh sb="220" eb="223">
      <t>イチヅ</t>
    </rPh>
    <rPh sb="232" eb="234">
      <t>ヒョウカ</t>
    </rPh>
    <rPh sb="234" eb="235">
      <t>オヨ</t>
    </rPh>
    <rPh sb="236" eb="238">
      <t>カイゼン</t>
    </rPh>
    <rPh sb="239" eb="240">
      <t>ツト</t>
    </rPh>
    <phoneticPr fontId="2"/>
  </si>
  <si>
    <t xml:space="preserve">(1)園児の通園、園外における学習のための移動その他の園児の移動のために自動車を運行するときは、園児の乗車及び降車の際に、点呼その他の園児の所在を確実に把握することができる方法により、園児の所在を確認していること。
(2)通園を目的とした自動車(運転席及びこれと並列の座席並びにこれらより一つ後方に備えられた前向きの座席以外の座席を有しないものその他利用の態様を勘案してこれと同程度に園児の見落としのおそれが少ないと認められるものを除く。)を運行するときは、当該自動車にブザーその他の車内の園児の見落としを防止する装置を備え、これを用いて前項に定める所在の確認(園児の自動車からの降車の際に限る。)を行っていること。
</t>
    <phoneticPr fontId="3"/>
  </si>
  <si>
    <t>　次の事項について、遵守していること。
(1)在園時の事故防止のために、園児の心身の状態等を踏まえつつ、認定こども園法第27条において準用する学校保健安全法第27条の学校安全計画の策定等を通じ、全職員の共通理解や体制づくりを図るとともに、家庭や地域の関係機関の協力の下に安全指導を行うこと。
(2)事故防止の取組を行う際には、特に、睡眠中、プール活動・水遊び中、食事中等の場面では重大事故が発生しやすいことを踏まえ、園児の主体的な活動を大切にしつつ、施設内外の環境の配慮や指導の工夫を行うなど、必要な対策を講じること。</t>
    <phoneticPr fontId="3"/>
  </si>
  <si>
    <t>(3)認定こども園法第27条において準用する学校保健安全法第29条の危険等発生時対処要領に基づき、事故の発生に備えるとともに施設内外の危険箇所の点検や訓練を実施すること。また、外部からの不審者等の侵入防止のための措置や訓練など不測の事態に備え必要な対応を行うこと。更に、園児の精神保健面における対応に留意すること。</t>
    <phoneticPr fontId="3"/>
  </si>
  <si>
    <t xml:space="preserve">(1)園児の安全確保を図るため、施設及び設備の安全点検、園児に対する通園を含めた園での生活その他の日常における安全に関する指導、職員の研修その他園における安全に関する事項について計画を策定し、これを実施しなければならない。　
(2) (1)の安全点検は他の法令に基づくもののほか、毎学期1回以上、園児が通常使用する施設及び設備の異常の有無について系統的に行わなければならない。
</t>
    <rPh sb="3" eb="5">
      <t>エンジ</t>
    </rPh>
    <rPh sb="6" eb="8">
      <t>アンゼン</t>
    </rPh>
    <rPh sb="8" eb="10">
      <t>カクホ</t>
    </rPh>
    <rPh sb="11" eb="12">
      <t>ハカ</t>
    </rPh>
    <rPh sb="16" eb="18">
      <t>シセツ</t>
    </rPh>
    <rPh sb="18" eb="19">
      <t>オヨ</t>
    </rPh>
    <rPh sb="20" eb="22">
      <t>セツビ</t>
    </rPh>
    <rPh sb="23" eb="25">
      <t>アンゼン</t>
    </rPh>
    <rPh sb="25" eb="27">
      <t>テンケン</t>
    </rPh>
    <rPh sb="28" eb="30">
      <t>エンジ</t>
    </rPh>
    <rPh sb="31" eb="32">
      <t>タイ</t>
    </rPh>
    <rPh sb="34" eb="36">
      <t>ツウエン</t>
    </rPh>
    <rPh sb="37" eb="38">
      <t>フク</t>
    </rPh>
    <rPh sb="40" eb="41">
      <t>エン</t>
    </rPh>
    <rPh sb="43" eb="45">
      <t>セイカツ</t>
    </rPh>
    <rPh sb="47" eb="48">
      <t>タ</t>
    </rPh>
    <rPh sb="49" eb="51">
      <t>ニチジョウ</t>
    </rPh>
    <rPh sb="55" eb="57">
      <t>アンゼン</t>
    </rPh>
    <rPh sb="58" eb="59">
      <t>カン</t>
    </rPh>
    <rPh sb="61" eb="63">
      <t>シドウ</t>
    </rPh>
    <rPh sb="64" eb="66">
      <t>ショクイン</t>
    </rPh>
    <rPh sb="67" eb="69">
      <t>ケンシュウ</t>
    </rPh>
    <rPh sb="71" eb="72">
      <t>タ</t>
    </rPh>
    <rPh sb="72" eb="73">
      <t>エン</t>
    </rPh>
    <rPh sb="77" eb="79">
      <t>アンゼン</t>
    </rPh>
    <rPh sb="80" eb="81">
      <t>カン</t>
    </rPh>
    <rPh sb="83" eb="85">
      <t>ジコウ</t>
    </rPh>
    <rPh sb="89" eb="91">
      <t>ケイカク</t>
    </rPh>
    <rPh sb="92" eb="94">
      <t>サクテイ</t>
    </rPh>
    <rPh sb="99" eb="101">
      <t>ジッシ</t>
    </rPh>
    <rPh sb="121" eb="123">
      <t>アンゼン</t>
    </rPh>
    <rPh sb="123" eb="125">
      <t>テンケン</t>
    </rPh>
    <rPh sb="126" eb="127">
      <t>ホカ</t>
    </rPh>
    <rPh sb="128" eb="130">
      <t>ホウレイ</t>
    </rPh>
    <rPh sb="131" eb="132">
      <t>モト</t>
    </rPh>
    <rPh sb="144" eb="147">
      <t>カイイジョウ</t>
    </rPh>
    <rPh sb="148" eb="150">
      <t>エンジ</t>
    </rPh>
    <rPh sb="151" eb="153">
      <t>ツウジョウ</t>
    </rPh>
    <rPh sb="153" eb="155">
      <t>シヨウ</t>
    </rPh>
    <rPh sb="157" eb="159">
      <t>シセツ</t>
    </rPh>
    <rPh sb="159" eb="160">
      <t>オヨ</t>
    </rPh>
    <rPh sb="161" eb="163">
      <t>セツビ</t>
    </rPh>
    <rPh sb="164" eb="166">
      <t>イジョウ</t>
    </rPh>
    <rPh sb="167" eb="169">
      <t>ウム</t>
    </rPh>
    <rPh sb="173" eb="176">
      <t>ケイトウテキ</t>
    </rPh>
    <rPh sb="177" eb="178">
      <t>オコナ</t>
    </rPh>
    <phoneticPr fontId="3"/>
  </si>
  <si>
    <t xml:space="preserve">(3) (2)の安全点検のほか、設備等について日常的な点検を行い、環境の安全を図らなければならない。
</t>
    <rPh sb="8" eb="10">
      <t>アンゼン</t>
    </rPh>
    <rPh sb="10" eb="12">
      <t>テンケン</t>
    </rPh>
    <rPh sb="16" eb="18">
      <t>セツビ</t>
    </rPh>
    <rPh sb="18" eb="19">
      <t>トウ</t>
    </rPh>
    <rPh sb="23" eb="26">
      <t>ニチジョウテキ</t>
    </rPh>
    <rPh sb="27" eb="29">
      <t>テンケン</t>
    </rPh>
    <rPh sb="30" eb="31">
      <t>オコナ</t>
    </rPh>
    <rPh sb="33" eb="35">
      <t>カンキョウ</t>
    </rPh>
    <rPh sb="36" eb="38">
      <t>アンゼン</t>
    </rPh>
    <rPh sb="39" eb="40">
      <t>ハカ</t>
    </rPh>
    <phoneticPr fontId="3"/>
  </si>
  <si>
    <t>(1)園児等の安全の確保を図るため、施設の実情に応じて、危険等発生時において当該施設の職員がとるべき措置の具体的内容及び手順を定めた対処要領を作成していること。
(2)危険等発生時対処要領の職員に対する周知、訓練の実施その他の危険等発生時において職員が適切に対処するために必要な措置を講じていること。</t>
    <phoneticPr fontId="3"/>
  </si>
  <si>
    <t>(1)健康診断は、入園時及び毎年度2回行う(そのうち1回は6月30日までに行うものとする。)ことを原則とする。ただし、疾病その他止むを得ない事由によって当該期日に健康診断を受診できなかった園児に対しては、その事由のなくなった後すみやかに健康診断を行うこと。
(2)健康診断の結果に基づき、疾病の予防処置を行い又は治療を指示し、並びに運動及び作業を軽減する等適切な措置を行って教育及び保育に活用するとともに、保護者が園児の状態を理解し、日常生活に活用できるようにしていること。</t>
    <phoneticPr fontId="3"/>
  </si>
  <si>
    <t>　園児の学習及び健康の状況を記録する指導要録を作成していること。
(1)園児が進学した場合においては、その作成に係る当該園児の指導要録の抄本又は写しを作成し、これを進学先の校長に送付していること。
(2)園児が転園した場合においては、その作成に係る当該園児の指導要録の写しを作成し、その写し(転園してきた園児については転園により送付を受け指導要録(学校教育法施行令第31条に規定する児童等の学習及び健康の状況を記録した書類の原本を含む。)の写しを含む。)を転園先の幼稚園の園長、保育所の長又は認定こども園の長に送付していること。
(3)指導要録及びその写しのうち入園、卒園等の学籍に関する記録については、その保存期間は、20年間としていること。</t>
    <phoneticPr fontId="3"/>
  </si>
  <si>
    <t>(1)園児が心身の状況によって履修することが困難な教育内容は、その 園児の心身の状況に適合するように課していること。
(2)障害のある園児などへの指導に当たっては、集団の中で生活することを通して全体的な発達を促していくことに配慮し、適切な環境の下、障害のある園児が他の園児との生活を通して共に成長できるよう、特別支援学校などの助言又は援助を活用しつつ、個々の園児の障害の状態などに応じた指導内容や指導方法の工夫を組織的かつ計画的に行っていること。
(3)海外から帰国した園児や生活に必要な日本語の習得に困難のある園児については、安心して自己を発揮できるよう配慮するなど個々の園児の実態に応じ、指導内容や指導方法の工夫を組織的かつ計画的に行っていること。</t>
    <phoneticPr fontId="3"/>
  </si>
  <si>
    <t xml:space="preserve">【指導計画を作成する際に特に配慮すべき事項】
　園児の発達の連続性を考慮した教育及び保育を展開する際には、次の事項に留意すること。
(1)満3歳未満の園児については、園児一人一人の生育歴、心身の発達、活動の実態等に即して、個別的な計画を作成すること。
(2)満3歳以上の園児については、個の成長と園児相互の関係や協同的な活動が促されるようにすること。
(3)異年齢で構成されるグループ等での指導に当たっては、園児一人一人の生活や経験、発達の過程などを把握し、適切な指導や環境の構成ができるようにすること。
</t>
    <phoneticPr fontId="3"/>
  </si>
  <si>
    <t xml:space="preserve">(1)指導計画は、園児の発達に即して園児一人一人が乳幼児期にふさわしい生活を展開し、必要な体験を得られるようにするために、具体的に作成していること。
(2)指導計画に作成に当たっては、幼保連携型認定こども園教育・保育要領第１章第2の2およびその他の関連する章に示された事項のほか、子ども一人一人の発達過程や状況を十分に踏まえること。
</t>
    <rPh sb="78" eb="80">
      <t>シドウ</t>
    </rPh>
    <rPh sb="80" eb="82">
      <t>ケイカク</t>
    </rPh>
    <rPh sb="83" eb="85">
      <t>サクセイ</t>
    </rPh>
    <rPh sb="86" eb="87">
      <t>ア</t>
    </rPh>
    <rPh sb="92" eb="94">
      <t>ヨウホ</t>
    </rPh>
    <rPh sb="94" eb="97">
      <t>レンケイガタ</t>
    </rPh>
    <rPh sb="97" eb="99">
      <t>ニンテイ</t>
    </rPh>
    <rPh sb="102" eb="103">
      <t>エン</t>
    </rPh>
    <rPh sb="103" eb="105">
      <t>キョウイク</t>
    </rPh>
    <rPh sb="106" eb="108">
      <t>ホイク</t>
    </rPh>
    <rPh sb="108" eb="110">
      <t>ヨウリョウ</t>
    </rPh>
    <rPh sb="110" eb="111">
      <t>ダイ</t>
    </rPh>
    <rPh sb="112" eb="113">
      <t>ショウ</t>
    </rPh>
    <rPh sb="113" eb="114">
      <t>ダイ</t>
    </rPh>
    <rPh sb="122" eb="123">
      <t>タ</t>
    </rPh>
    <rPh sb="124" eb="126">
      <t>カンレン</t>
    </rPh>
    <rPh sb="128" eb="129">
      <t>ショウ</t>
    </rPh>
    <rPh sb="130" eb="131">
      <t>シメ</t>
    </rPh>
    <rPh sb="134" eb="136">
      <t>ジコウ</t>
    </rPh>
    <rPh sb="140" eb="141">
      <t>コ</t>
    </rPh>
    <rPh sb="143" eb="145">
      <t>ヒトリ</t>
    </rPh>
    <rPh sb="145" eb="147">
      <t>ヒトリ</t>
    </rPh>
    <rPh sb="148" eb="150">
      <t>ハッタツ</t>
    </rPh>
    <rPh sb="150" eb="152">
      <t>カテイ</t>
    </rPh>
    <rPh sb="153" eb="155">
      <t>ジョウキョウ</t>
    </rPh>
    <rPh sb="156" eb="158">
      <t>ジュウブン</t>
    </rPh>
    <rPh sb="159" eb="160">
      <t>フ</t>
    </rPh>
    <phoneticPr fontId="3"/>
  </si>
  <si>
    <t>【資質・能力を一体的に育むための取組み】
　幼保連携型認定こども園においては、生きる力の基礎を育むため、幼保連携型認定こども園教育・保育要領第1章第1の1に示す幼保連携型認定こども園の教育及び保育の基本を踏まえ、次に掲げる資質・能力を一体的に育むよう努めていること。
(1)豊かな体験を通して、感じたり、気付いたり、分かったり、できるようになったりする「知識及び技能の基礎」
(2)気付いたことや、できるようになったことなどを使い考えたり、試したり、工夫したり、表現したりする「思考力、判断力、表現力等の基礎」
(3)心情、意欲、態度が育つ中で、よりよい生活を営もうとする「学びに向かう力、人間性等」</t>
    <phoneticPr fontId="3"/>
  </si>
  <si>
    <t>　幼保連携型認定こども園における教育及び保育の基本は、次に示す事項を重視して教育及び保育を行っていること。
(1)乳幼児期は周囲への依存を基盤にしつつ自立に向かうものであることを考慮して、周囲との信頼関係に支えられた生活の中で、園児一人一人が安心感と信頼感をもっていろいろな活動に取り組む体験を十分に積み重ねられるようにすること。
(2)乳幼児期においては生命の保持が図られ安定した情緒の下で自己を十分に発揮することにより発達に必要な体験を得ていくものであることを考慮して、園児の主体的な活動を促し、乳幼児期にふさわしい生活が展開されるようにすること。
(3)乳幼児期における自発的な活動としての遊びは、心身の調和のとれた発達の基礎を培う重要な学習であることを考慮して、遊びを通しての指導を中心として幼保連携型認定こども園教育・保育要領第2章に示すねらいが総合的に達成されるようにすること。
(4)乳幼児期における発達は、心身の諸側面が相互に関連し合い、多様な経過をたどって成し遂げられていくものであること、また、園児の生活経験がそれぞれ異なることなどを考慮して、園児一人一人の特性や発達の過程に応じ、発達の課題に即した指導を行うようにすること。</t>
    <phoneticPr fontId="3"/>
  </si>
  <si>
    <t>いる　・　いない</t>
  </si>
  <si>
    <t>・評価者</t>
    <rPh sb="1" eb="3">
      <t>ヒョウカ</t>
    </rPh>
    <rPh sb="3" eb="4">
      <t>シャ</t>
    </rPh>
    <phoneticPr fontId="3"/>
  </si>
  <si>
    <t>保育士等（個々）による評価</t>
    <rPh sb="0" eb="3">
      <t>ホイクシ</t>
    </rPh>
    <rPh sb="3" eb="4">
      <t>トウ</t>
    </rPh>
    <rPh sb="5" eb="7">
      <t>ココ</t>
    </rPh>
    <rPh sb="11" eb="13">
      <t>ヒョウカ</t>
    </rPh>
    <phoneticPr fontId="3"/>
  </si>
  <si>
    <t>施設（全体）による評価</t>
    <rPh sb="0" eb="2">
      <t>シセツ</t>
    </rPh>
    <rPh sb="3" eb="5">
      <t>ゼンタイ</t>
    </rPh>
    <rPh sb="9" eb="11">
      <t>ヒョウカ</t>
    </rPh>
    <phoneticPr fontId="3"/>
  </si>
  <si>
    <t>有　・　無</t>
  </si>
  <si>
    <t>個人面談</t>
    <rPh sb="0" eb="2">
      <t>コジン</t>
    </rPh>
    <rPh sb="2" eb="4">
      <t>メンダン</t>
    </rPh>
    <phoneticPr fontId="3"/>
  </si>
  <si>
    <t>懇談会</t>
    <rPh sb="0" eb="3">
      <t>コンダンカイ</t>
    </rPh>
    <phoneticPr fontId="3"/>
  </si>
  <si>
    <t>保育参観・保育参加</t>
    <rPh sb="0" eb="4">
      <t>ホイクサンカン</t>
    </rPh>
    <rPh sb="5" eb="7">
      <t>ホイク</t>
    </rPh>
    <rPh sb="7" eb="9">
      <t>サンカ</t>
    </rPh>
    <phoneticPr fontId="3"/>
  </si>
  <si>
    <t>◆上記の内容への工夫、その他の支援状況をご記入ください。</t>
    <rPh sb="1" eb="3">
      <t>ジョウキ</t>
    </rPh>
    <rPh sb="4" eb="6">
      <t>ナイヨウ</t>
    </rPh>
    <rPh sb="8" eb="10">
      <t>クフウ</t>
    </rPh>
    <rPh sb="13" eb="14">
      <t>タ</t>
    </rPh>
    <rPh sb="15" eb="19">
      <t>シエンジョウキョウ</t>
    </rPh>
    <rPh sb="21" eb="23">
      <t>キニュウ</t>
    </rPh>
    <phoneticPr fontId="3"/>
  </si>
  <si>
    <t>ケガ報告の作成</t>
    <rPh sb="2" eb="4">
      <t>ホウコク</t>
    </rPh>
    <rPh sb="5" eb="7">
      <t>サクセイ</t>
    </rPh>
    <phoneticPr fontId="3"/>
  </si>
  <si>
    <t>◆対応の記録</t>
    <rPh sb="1" eb="3">
      <t>タイオウ</t>
    </rPh>
    <rPh sb="4" eb="6">
      <t>キロク</t>
    </rPh>
    <phoneticPr fontId="3"/>
  </si>
  <si>
    <t>◆子どもの人権擁護、虐待の防止等のための措置状況</t>
    <rPh sb="1" eb="2">
      <t>コ</t>
    </rPh>
    <rPh sb="5" eb="9">
      <t>ジンケンヨウゴ</t>
    </rPh>
    <rPh sb="10" eb="12">
      <t>ギャクタイ</t>
    </rPh>
    <rPh sb="13" eb="15">
      <t>ボウシ</t>
    </rPh>
    <rPh sb="15" eb="16">
      <t>トウ</t>
    </rPh>
    <rPh sb="20" eb="24">
      <t>ソチジョウキョウ</t>
    </rPh>
    <phoneticPr fontId="3"/>
  </si>
  <si>
    <t>施設内研修</t>
    <rPh sb="0" eb="2">
      <t>シセツ</t>
    </rPh>
    <rPh sb="2" eb="3">
      <t>ナイ</t>
    </rPh>
    <rPh sb="3" eb="5">
      <t>ケンシュウ</t>
    </rPh>
    <phoneticPr fontId="3"/>
  </si>
  <si>
    <t>研修日</t>
    <rPh sb="0" eb="3">
      <t>ケンシュウビ</t>
    </rPh>
    <phoneticPr fontId="3"/>
  </si>
  <si>
    <t>研修名（内容）</t>
    <rPh sb="0" eb="3">
      <t>ケンシュウメイ</t>
    </rPh>
    <rPh sb="4" eb="6">
      <t>ナイヨウ</t>
    </rPh>
    <phoneticPr fontId="3"/>
  </si>
  <si>
    <t>参加人数</t>
    <rPh sb="0" eb="2">
      <t>サンカ</t>
    </rPh>
    <rPh sb="2" eb="4">
      <t>ニンズウ</t>
    </rPh>
    <phoneticPr fontId="3"/>
  </si>
  <si>
    <t>◆その他取組みがあれば、ご記入ください。</t>
    <rPh sb="3" eb="4">
      <t>タ</t>
    </rPh>
    <rPh sb="4" eb="6">
      <t>トリク</t>
    </rPh>
    <rPh sb="13" eb="15">
      <t>キニュウ</t>
    </rPh>
    <phoneticPr fontId="3"/>
  </si>
  <si>
    <t>　職員は、現に特定教育・保育の提供を行っているときに教育・保育給付認定子どもに体調の急変が生じた場合その他必要な場合は、速やかに当該教育・保育給付認定子どもの保護者又は医療機関への連絡を行う等の必要な措置を講じていること。</t>
    <phoneticPr fontId="3"/>
  </si>
  <si>
    <t>◆年度途中に入園した児童の年齢、入園日、内科、歯科健康診断の受診日をご記入ください。</t>
    <rPh sb="1" eb="3">
      <t>ネンド</t>
    </rPh>
    <rPh sb="3" eb="5">
      <t>トチュウ</t>
    </rPh>
    <rPh sb="6" eb="8">
      <t>ニュウエン</t>
    </rPh>
    <rPh sb="10" eb="12">
      <t>ジドウ</t>
    </rPh>
    <rPh sb="13" eb="15">
      <t>ネンレイ</t>
    </rPh>
    <rPh sb="16" eb="19">
      <t>ニュウエンビ</t>
    </rPh>
    <rPh sb="20" eb="22">
      <t>ナイカ</t>
    </rPh>
    <rPh sb="23" eb="25">
      <t>シカ</t>
    </rPh>
    <rPh sb="25" eb="27">
      <t>ケンコウ</t>
    </rPh>
    <rPh sb="27" eb="29">
      <t>シンダン</t>
    </rPh>
    <rPh sb="30" eb="33">
      <t>ジュシンビ</t>
    </rPh>
    <rPh sb="35" eb="37">
      <t>キニュウ</t>
    </rPh>
    <phoneticPr fontId="3"/>
  </si>
  <si>
    <t>事故報告の作成</t>
    <phoneticPr fontId="3"/>
  </si>
  <si>
    <t>日付と研修・訓練名（内容）をご記入ください。</t>
    <rPh sb="0" eb="2">
      <t>ヒヅケ</t>
    </rPh>
    <rPh sb="3" eb="5">
      <t>ケンシュウ</t>
    </rPh>
    <rPh sb="6" eb="9">
      <t>クンレンメイ</t>
    </rPh>
    <rPh sb="10" eb="12">
      <t>ナイヨウ</t>
    </rPh>
    <rPh sb="15" eb="17">
      <t>キニュウ</t>
    </rPh>
    <phoneticPr fontId="3"/>
  </si>
  <si>
    <t>バス等の利用</t>
    <rPh sb="2" eb="3">
      <t>トウ</t>
    </rPh>
    <rPh sb="4" eb="6">
      <t>リヨウ</t>
    </rPh>
    <phoneticPr fontId="3"/>
  </si>
  <si>
    <t>◆園児の保護者に対する子育て支援の状況</t>
    <rPh sb="1" eb="3">
      <t>エンジ</t>
    </rPh>
    <rPh sb="4" eb="7">
      <t>ホゴシャ</t>
    </rPh>
    <rPh sb="8" eb="9">
      <t>タイ</t>
    </rPh>
    <rPh sb="11" eb="13">
      <t>コソダ</t>
    </rPh>
    <rPh sb="14" eb="16">
      <t>シエン</t>
    </rPh>
    <rPh sb="17" eb="19">
      <t>ジョウキョウ</t>
    </rPh>
    <phoneticPr fontId="3"/>
  </si>
  <si>
    <t>　地域との連携等</t>
    <rPh sb="1" eb="3">
      <t>チイキ</t>
    </rPh>
    <rPh sb="5" eb="7">
      <t>レンケイ</t>
    </rPh>
    <rPh sb="7" eb="8">
      <t>トウ</t>
    </rPh>
    <phoneticPr fontId="3"/>
  </si>
  <si>
    <t>◆昨年度の定期指導監査以降に実施した内部研修の日付・研修名（内容）をご記入ください。</t>
    <rPh sb="1" eb="4">
      <t>サクネンド</t>
    </rPh>
    <rPh sb="5" eb="7">
      <t>テイキ</t>
    </rPh>
    <rPh sb="7" eb="9">
      <t>シドウ</t>
    </rPh>
    <rPh sb="9" eb="11">
      <t>カンサ</t>
    </rPh>
    <rPh sb="11" eb="13">
      <t>イコウ</t>
    </rPh>
    <rPh sb="14" eb="16">
      <t>ジッシ</t>
    </rPh>
    <rPh sb="18" eb="20">
      <t>ナイブ</t>
    </rPh>
    <rPh sb="20" eb="22">
      <t>ケンシュウ</t>
    </rPh>
    <rPh sb="23" eb="25">
      <t>ヒヅケ</t>
    </rPh>
    <rPh sb="26" eb="28">
      <t>ケンシュウ</t>
    </rPh>
    <rPh sb="28" eb="29">
      <t>メイ</t>
    </rPh>
    <rPh sb="30" eb="32">
      <t>ナイヨウ</t>
    </rPh>
    <rPh sb="35" eb="37">
      <t>キニュウ</t>
    </rPh>
    <phoneticPr fontId="3"/>
  </si>
  <si>
    <t>◆昨年度の定期指導監査以降に実施した外部研修の日付・研修名（内容）をご記入ください。</t>
    <rPh sb="1" eb="4">
      <t>サクネンド</t>
    </rPh>
    <rPh sb="5" eb="7">
      <t>テイキ</t>
    </rPh>
    <rPh sb="7" eb="9">
      <t>シドウ</t>
    </rPh>
    <rPh sb="9" eb="11">
      <t>カンサ</t>
    </rPh>
    <rPh sb="11" eb="13">
      <t>イコウ</t>
    </rPh>
    <rPh sb="14" eb="16">
      <t>ジッシ</t>
    </rPh>
    <rPh sb="18" eb="20">
      <t>ガイブ</t>
    </rPh>
    <rPh sb="20" eb="22">
      <t>ケンシュウ</t>
    </rPh>
    <rPh sb="23" eb="25">
      <t>ヒヅケ</t>
    </rPh>
    <rPh sb="26" eb="28">
      <t>ケンシュウ</t>
    </rPh>
    <rPh sb="28" eb="29">
      <t>メイ</t>
    </rPh>
    <rPh sb="30" eb="32">
      <t>ナイヨウ</t>
    </rPh>
    <rPh sb="35" eb="37">
      <t>キニュウ</t>
    </rPh>
    <phoneticPr fontId="3"/>
  </si>
  <si>
    <t>【「幼児期の終わりまでに育ってほしい姿」を考慮した指導状況】
　次に示す「幼児期の終わりまでに育ってほしい姿」は、幼保連携型認定こども園教育・保育要領第2章に示すねらい及び内容に基づく活動全体を通して資質・能力が育まれている園児の幼保連携型認定こども園修了時の具体的な姿であり、保育教諭等が指導を行う際に考慮していること。
(1)健康な心と体
(2)自立心
(3)協同性
(4)道徳性・規範意識の芽生え
(5)社会生活との関わり
(6)思考力の芽生え
(7)自然との関わり・生命尊重
(8)数量や図形、標識や文字などへの関心・感覚
(9)言葉による伝え合い
(10)豊かな感性と表現</t>
    <phoneticPr fontId="3"/>
  </si>
  <si>
    <t xml:space="preserve">イ　長期的に発達を見通した年、学期、月などにわたる長期の指導計画やこれとの関連を保ちながらより具体的な園児の生活に即した週、日などの短期の指導計画を作成し、適切な指導が行われるようにすること。特に、週、日などの短期の指導計画については、園児の生活のリズムに配慮し、園児の意識や興味の連続性のある活動が相互に関連して幼保連携型認定こども園の生活の自然な流れの中に組み込まれるようにすること。
</t>
    <phoneticPr fontId="3"/>
  </si>
  <si>
    <t>※次の指導計画の写しをご提出ください。
・今年度各年齢(1クラス分)の長期的な指導計画の写し(5月の内容を含むもの1部)
・今年度各年齢(1クラス分)の短期的な指導計画の写し(5月の内容がわかるもの)</t>
    <rPh sb="1" eb="2">
      <t>ツギ</t>
    </rPh>
    <rPh sb="3" eb="5">
      <t>シドウ</t>
    </rPh>
    <rPh sb="5" eb="7">
      <t>ケイカク</t>
    </rPh>
    <rPh sb="8" eb="9">
      <t>ウツ</t>
    </rPh>
    <rPh sb="12" eb="14">
      <t>テイシュツ</t>
    </rPh>
    <rPh sb="22" eb="23">
      <t>イマ</t>
    </rPh>
    <rPh sb="23" eb="25">
      <t>ネンド</t>
    </rPh>
    <rPh sb="25" eb="28">
      <t>カクネンレイ</t>
    </rPh>
    <rPh sb="33" eb="34">
      <t>ブン</t>
    </rPh>
    <rPh sb="36" eb="39">
      <t>チョウキテキ</t>
    </rPh>
    <rPh sb="40" eb="42">
      <t>シドウ</t>
    </rPh>
    <rPh sb="42" eb="44">
      <t>ケイカク</t>
    </rPh>
    <rPh sb="45" eb="46">
      <t>ウツ</t>
    </rPh>
    <rPh sb="49" eb="50">
      <t>ガツ</t>
    </rPh>
    <rPh sb="51" eb="53">
      <t>ナイヨウ</t>
    </rPh>
    <rPh sb="54" eb="55">
      <t>フク</t>
    </rPh>
    <rPh sb="59" eb="60">
      <t>ブ</t>
    </rPh>
    <rPh sb="64" eb="65">
      <t>イマ</t>
    </rPh>
    <rPh sb="65" eb="66">
      <t>ネン</t>
    </rPh>
    <rPh sb="66" eb="67">
      <t>ド</t>
    </rPh>
    <rPh sb="67" eb="70">
      <t>カクネンレイ</t>
    </rPh>
    <rPh sb="75" eb="76">
      <t>ブン</t>
    </rPh>
    <rPh sb="78" eb="81">
      <t>タンキテキ</t>
    </rPh>
    <rPh sb="82" eb="84">
      <t>シドウ</t>
    </rPh>
    <rPh sb="84" eb="86">
      <t>ケイカク</t>
    </rPh>
    <rPh sb="87" eb="88">
      <t>ウツ</t>
    </rPh>
    <rPh sb="91" eb="92">
      <t>ガツ</t>
    </rPh>
    <rPh sb="93" eb="95">
      <t>ナイヨウ</t>
    </rPh>
    <phoneticPr fontId="3"/>
  </si>
  <si>
    <t>◆要領、上記取組等の職員への周知方法をご記入ください。</t>
    <rPh sb="4" eb="6">
      <t>ジョウキ</t>
    </rPh>
    <rPh sb="6" eb="8">
      <t>トリク</t>
    </rPh>
    <phoneticPr fontId="3"/>
  </si>
  <si>
    <t>◆事故の発生防止及び発生時に関する取組</t>
    <rPh sb="1" eb="3">
      <t>ジコ</t>
    </rPh>
    <rPh sb="4" eb="6">
      <t>ハッセイ</t>
    </rPh>
    <rPh sb="6" eb="8">
      <t>ボウシ</t>
    </rPh>
    <rPh sb="8" eb="9">
      <t>オヨ</t>
    </rPh>
    <rPh sb="10" eb="13">
      <t>ハッセイジ</t>
    </rPh>
    <rPh sb="14" eb="15">
      <t>カン</t>
    </rPh>
    <rPh sb="17" eb="19">
      <t>トリクミ</t>
    </rPh>
    <phoneticPr fontId="3"/>
  </si>
  <si>
    <t>保護者参加行事
（　　　　　　　　　　　）</t>
    <rPh sb="0" eb="5">
      <t>ホゴシャサンカ</t>
    </rPh>
    <rPh sb="5" eb="7">
      <t>ギョウジ</t>
    </rPh>
    <phoneticPr fontId="3"/>
  </si>
  <si>
    <t>施設内虐待防止に関する
マニュアル・ガイドライン</t>
    <rPh sb="0" eb="2">
      <t>シセツ</t>
    </rPh>
    <rPh sb="2" eb="3">
      <t>ナイ</t>
    </rPh>
    <rPh sb="3" eb="5">
      <t>ギャクタイ</t>
    </rPh>
    <rPh sb="5" eb="7">
      <t>ボウシ</t>
    </rPh>
    <rPh sb="8" eb="9">
      <t>カン</t>
    </rPh>
    <phoneticPr fontId="3"/>
  </si>
  <si>
    <r>
      <t>　幼保連携型認定こども園は、</t>
    </r>
    <r>
      <rPr>
        <sz val="10"/>
        <color theme="1"/>
        <rFont val="ＭＳ 明朝"/>
        <family val="1"/>
        <charset val="128"/>
      </rPr>
      <t>「幼保連携型認定こども園教育・保育要領」</t>
    </r>
    <r>
      <rPr>
        <sz val="10"/>
        <rFont val="ＭＳ 明朝"/>
        <family val="1"/>
        <charset val="128"/>
      </rPr>
      <t>に基づき、小学校就学前子どもの心身の状況等に応じて、特定教育・保育の提供を適切に行っていること。</t>
    </r>
    <phoneticPr fontId="3"/>
  </si>
  <si>
    <t xml:space="preserve">　子どもに対する学校としての教育及び児童福祉施設としての保育並びにその実施する保護者に対する子育て支援事業の相互の有機的な連携を図りつつ、次に掲げる目標を達成するよう当該教育及び保育を行っていること。
(1)健康、安全で幸福な生活のために必要な基本的な習慣を養い、身体諸機能の調和的発達を図ること。
(2)集団生活を通じて、喜んでこれに参加する態度を養うとともに家族や身近な人への信頼感を深め、自主、自律及び協同の精神並びに規範意識の芽生えを養うこと。
(3)身近な社会生活、生命及び自然に対する興味を養い、それらに対する正しい理解と態度及び思考力の芽生えを養うこと。
(4)日常の会話や、絵本、童話等に親しむことを通じて、言葉の使い方を正しく導くとともに、相手の話を理解しようとする態度を養うこと。
(5)音楽、身体による表現、造形等に親しむことを通じて、豊かな感性と表現力の芽生えを養うこと。
(6)快適な生活環境の実現及び子どもと保育教諭その他の職員との信頼関係の構築を通じて、心身の健康の確保及び増進を図ること。
</t>
    <rPh sb="258" eb="259">
      <t>タイ</t>
    </rPh>
    <phoneticPr fontId="3"/>
  </si>
  <si>
    <t>　また、園児の入園当初の教育及び保育に当たっては、既に在園している園児に不安や動揺を与えないようにしつつ、可能な限り個別的に対応し、園児が安定感を得て、次第に幼保連携型認定こども園の生活になじんでいくよう配慮すること。</t>
    <phoneticPr fontId="3"/>
  </si>
  <si>
    <t>※ なお、幼保連携型認定こども園教育・保育要領第1
　章第2の2（3）ウ以降サまでについても十分に留意
　すること。</t>
    <phoneticPr fontId="3"/>
  </si>
  <si>
    <t>受領書の確認</t>
    <rPh sb="0" eb="3">
      <t>ジュリョウショ</t>
    </rPh>
    <rPh sb="4" eb="6">
      <t>カクニン</t>
    </rPh>
    <phoneticPr fontId="3"/>
  </si>
  <si>
    <t>　子どもの心身の状況、その置かれている環境、他の特定教育・保育施設等の利用状況等の把握に努めていること。</t>
    <phoneticPr fontId="3"/>
  </si>
  <si>
    <t>◆職員の研修や訓練の実施状況</t>
    <phoneticPr fontId="3"/>
  </si>
  <si>
    <r>
      <rPr>
        <sz val="11"/>
        <color theme="1"/>
        <rFont val="ＭＳ 明朝"/>
        <family val="1"/>
        <charset val="128"/>
      </rPr>
      <t>◆</t>
    </r>
    <r>
      <rPr>
        <sz val="11"/>
        <rFont val="ＭＳ 明朝"/>
        <family val="1"/>
        <charset val="128"/>
      </rPr>
      <t>フローチャート・対応マニュアル等の作成</t>
    </r>
    <rPh sb="9" eb="11">
      <t>タイオウ</t>
    </rPh>
    <rPh sb="16" eb="17">
      <t>トウ</t>
    </rPh>
    <rPh sb="18" eb="20">
      <t>サクセイ</t>
    </rPh>
    <phoneticPr fontId="3"/>
  </si>
  <si>
    <t>◆相談記録</t>
    <rPh sb="1" eb="3">
      <t>ソウダン</t>
    </rPh>
    <rPh sb="3" eb="5">
      <t>キロク</t>
    </rPh>
    <phoneticPr fontId="3"/>
  </si>
  <si>
    <t>◆定期健康診断を受診できなかった理由を児童ごとにご記入ください。</t>
    <rPh sb="1" eb="3">
      <t>テイキ</t>
    </rPh>
    <rPh sb="3" eb="5">
      <t>ケンコウ</t>
    </rPh>
    <rPh sb="5" eb="7">
      <t>シンダン</t>
    </rPh>
    <rPh sb="8" eb="10">
      <t>ジュシン</t>
    </rPh>
    <rPh sb="16" eb="18">
      <t>リユウ</t>
    </rPh>
    <rPh sb="19" eb="21">
      <t>ジドウ</t>
    </rPh>
    <rPh sb="25" eb="27">
      <t>キニュウ</t>
    </rPh>
    <phoneticPr fontId="3"/>
  </si>
  <si>
    <t>　例) 〇歳児〇/〇、体調不良欠席、〇/〇～〇/〇登園なし等</t>
    <phoneticPr fontId="3"/>
  </si>
  <si>
    <t>令和7年度　指導監査事前提出資料
相模原市指導監査基準幼保連携型認定こども園編対応
～　会　　計　～</t>
    <rPh sb="0" eb="1">
      <t>レイ</t>
    </rPh>
    <rPh sb="1" eb="2">
      <t>ワ</t>
    </rPh>
    <rPh sb="3" eb="5">
      <t>ネンド</t>
    </rPh>
    <rPh sb="6" eb="8">
      <t>シドウ</t>
    </rPh>
    <rPh sb="8" eb="10">
      <t>カンサ</t>
    </rPh>
    <rPh sb="10" eb="12">
      <t>ジゼン</t>
    </rPh>
    <rPh sb="12" eb="14">
      <t>テイシュツ</t>
    </rPh>
    <rPh sb="14" eb="16">
      <t>シリョウ</t>
    </rPh>
    <rPh sb="27" eb="28">
      <t>ヨウ</t>
    </rPh>
    <rPh sb="28" eb="29">
      <t>ホ</t>
    </rPh>
    <rPh sb="29" eb="32">
      <t>レンケイガタ</t>
    </rPh>
    <rPh sb="32" eb="34">
      <t>ニンテイ</t>
    </rPh>
    <rPh sb="37" eb="38">
      <t>エン</t>
    </rPh>
    <rPh sb="38" eb="39">
      <t>ヘン</t>
    </rPh>
    <rPh sb="44" eb="45">
      <t>カイ</t>
    </rPh>
    <rPh sb="47" eb="48">
      <t>ケイ</t>
    </rPh>
    <phoneticPr fontId="3"/>
  </si>
  <si>
    <t>（ア）保育教諭等
　基本分単価における必要保育教諭等の数（幼保連携型認定こども園の学級の編制、職員、設備及び運営に関する基準（平成26年内閣府・文部科学省・厚生労働省令第1号。以下「幼保連携型認定こども園設備運営基準」という。）第5条第3項の表備考第4号に規定する園長が専任でない場合に1名増加して配置する教員及び幼稚園設置基準（昭和31年文部省令第32号）第5条第3項に規定する教員を除く。）は以下のⅰとⅱを合計した数であること。</t>
    <phoneticPr fontId="3"/>
  </si>
  <si>
    <t>（注3）確認に当たっては以下の算式によることとし、教育標準時間認定子ども及び保育認定子どもの人数の合計をもとに確認すること。</t>
    <phoneticPr fontId="3"/>
  </si>
  <si>
    <t>＜算式＞
｛4歳以上児数×1/30（小数点第1位まで計算（小数点第2位以下切り捨て））｝＋｛3歳児及び満3歳児数×1/20（同）｝＋｛1、2歳児数（保育認定を受けた子どもに限る。）×1/6（同）｝＋｛乳児数×1/3（同）｝
＝配置基準上保育教諭等数（小数点以下四捨五入）</t>
    <phoneticPr fontId="3"/>
  </si>
  <si>
    <t>（注4）基本分単価の費用の算定上、ⅰ年齢別配置基準の保育教諭等には主幹保育教諭等（就学前の子どもに関する教育、保育等の総合的な提供の推進に関する法律（平成18年法律第77号。以下「認定こども園法」という。）第14条に規定する副園長・教頭・主幹保育教諭・指導保育教諭（幼保連携型認定こども園以外の認定こども園においては、主幹教諭・指導教諭・主任保育士）をいう。以下同じ。）2人（教育標準時間認定子どもに係る分及び保育認定子どもに係る分でそれぞれ1人ずつ）を配置するための費用が含まれている。
　主幹保育教諭等が2人又は1人の配置がなされていない場合は、「主幹保育教諭等の専任化により子育て支援の取組みを実施していない場合」の減額調整を行う必要があること。
　また、主幹保育教諭等が1人しか配置されていない場合は、教育標準時間認定又は保育認定のいずれか一方を減算調整すること。</t>
    <phoneticPr fontId="3"/>
  </si>
  <si>
    <t xml:space="preserve">　別紙4（認定こども園（保育認定2・3号））における「1号認定子どもの利用定員を設定しない場合（⑱）」の調整を受ける施設の場合については、主幹保育教諭等及び代替保育教諭は保育認定に係るそれぞれ1人ずつの配置があれば足りること。
　また、第4（1）に定める基本分単価において充足すべき職員と各加算に係る取扱いにおいては、主幹保育教諭等2人又は1人が配置されていない場合も、必要となる基本分単価において充足すべき年齢別配置基準職員数及び年齢別配置基準職員を補完する職員数を満たす場合は、基本分単価において充足すべき職員数を満たしていると取り扱って差し支えないこと。
</t>
    <phoneticPr fontId="3"/>
  </si>
  <si>
    <t>ⅱ その他（※）
ａ 保育認定子どもに係る利用定員 90人以下の施設については1人
ｂ 保育標準時間認定を受けた子どもが利用する施設については1人（注1）
ｃ 主幹保育教諭等2人を専任化させるための代替保育教諭等を2人（うち1人は非常勤講師等でも可とする）（注2）</t>
    <phoneticPr fontId="3"/>
  </si>
  <si>
    <t xml:space="preserve">（注1）保育認定子どもに係る利用定員に占める保育標準時間認定を受けた子どもの人数の割合が低い場合は非常勤の講師としても差し支えないこと。
（注2）当該代替保育教諭等の配置により、主幹保育教諭等を教育・保育計画の立案や地域の子育て支援活動等の業務に専任させ、保護者や地域住民からの教育・育児相談、地域の子育て支援活動等に積極的に取り組むこと。
（※）保育教諭等には幼保連携型認定こども園設備運営基準附則第6条及び第7条等に基づいて都道府県等が定める条例に基づき配置される職員を含む。
</t>
    <phoneticPr fontId="3"/>
  </si>
  <si>
    <t xml:space="preserve">ⅱ　調理員等　保育認定子どもに係る利用定員 40人以下の施設は1人、41人以上 150人以下の施設は2人、151人以上の施設は3人（うち1人は非常勤）
</t>
    <phoneticPr fontId="3"/>
  </si>
  <si>
    <t>ⅲ 事務職員及び非常勤事務職員
（注）施設長等の職員が兼務する場合又は業務委託する場合は、配置は不要であること。
（注）非常勤事務職員については、1人分の費用（教育標準時間認定子どもに係る利用定員が91人以上の施設に限る。）及び週2日分の費用を算定。</t>
    <phoneticPr fontId="3"/>
  </si>
  <si>
    <t>ⅱ 就学前の子どもに関する教育、保育等の総合的な提供の推進に関する法律施行規則（平成26年内閣府・文部科学省・厚生労働省令第2号。以下「認定こども園法施行規則」という。）第14条において準用する第13条又は学校教育法施行規則第23条において準用する第20条から第22条までに該当するものとして発令を受けていること。幼稚園教諭免許状を有さない場合も含む。</t>
    <phoneticPr fontId="3"/>
  </si>
  <si>
    <t>ⅲ 当該施設に常時勤務する者であること。
ⅳ 園長が専任でない施設において、幼保連携型認定こども園設備運営基準第5条第3項の表備考第4号に規定する園長が専任でない場合に1名増加して配置する教員又は幼稚園設置基準第5条第3項に規定する教員に該当しないこと。</t>
    <phoneticPr fontId="3"/>
  </si>
  <si>
    <t xml:space="preserve">　全ての学級に専任の学級担任を配置できるよう、基本分単価及び他の加算等の認定に当たって求められる「必要教員数」を超えて、保育教諭等を配置する教育標準時間認定子ども及び保育（2号認定に限る。）認定子どもに係る利用定員が36人以上300人以下となっていること。
</t>
    <phoneticPr fontId="3"/>
  </si>
  <si>
    <t>　１歳児配置改善加算</t>
    <phoneticPr fontId="3"/>
  </si>
  <si>
    <t>特
(保)</t>
    <rPh sb="0" eb="1">
      <t>トク</t>
    </rPh>
    <rPh sb="3" eb="4">
      <t>ホ</t>
    </rPh>
    <phoneticPr fontId="3"/>
  </si>
  <si>
    <t>（少数点２位切捨）</t>
    <rPh sb="1" eb="3">
      <t>ショウスウ</t>
    </rPh>
    <rPh sb="3" eb="4">
      <t>テン</t>
    </rPh>
    <rPh sb="5" eb="6">
      <t>イ</t>
    </rPh>
    <rPh sb="6" eb="8">
      <t>キリス</t>
    </rPh>
    <phoneticPr fontId="3"/>
  </si>
  <si>
    <r>
      <t>÷</t>
    </r>
    <r>
      <rPr>
        <b/>
        <sz val="11"/>
        <color rgb="FFFF0000"/>
        <rFont val="ＭＳ 明朝"/>
        <family val="1"/>
        <charset val="128"/>
      </rPr>
      <t>５</t>
    </r>
    <r>
      <rPr>
        <sz val="11"/>
        <rFont val="ＭＳ 明朝"/>
        <family val="1"/>
        <charset val="128"/>
      </rPr>
      <t>＝</t>
    </r>
    <phoneticPr fontId="3"/>
  </si>
  <si>
    <t>÷６＝</t>
    <phoneticPr fontId="3"/>
  </si>
  <si>
    <t>（参考値）</t>
    <rPh sb="1" eb="3">
      <t>サンコウ</t>
    </rPh>
    <rPh sb="3" eb="4">
      <t>アタイ</t>
    </rPh>
    <phoneticPr fontId="3"/>
  </si>
  <si>
    <t>必要保育士配置数</t>
    <phoneticPr fontId="3"/>
  </si>
  <si>
    <t>代替保育教諭等の配置(教育)</t>
    <rPh sb="0" eb="2">
      <t>ダイタイ</t>
    </rPh>
    <rPh sb="2" eb="4">
      <t>ホイク</t>
    </rPh>
    <rPh sb="4" eb="6">
      <t>キョウユ</t>
    </rPh>
    <rPh sb="6" eb="7">
      <t>トウ</t>
    </rPh>
    <rPh sb="8" eb="10">
      <t>ハイチ</t>
    </rPh>
    <rPh sb="11" eb="13">
      <t>キョウイク</t>
    </rPh>
    <phoneticPr fontId="3"/>
  </si>
  <si>
    <t>代替保育教諭等の配置(保育)</t>
    <rPh sb="0" eb="2">
      <t>ダイタイ</t>
    </rPh>
    <rPh sb="2" eb="4">
      <t>ホイク</t>
    </rPh>
    <rPh sb="4" eb="6">
      <t>キョウユ</t>
    </rPh>
    <rPh sb="6" eb="7">
      <t>トウ</t>
    </rPh>
    <rPh sb="8" eb="10">
      <t>ハイチ</t>
    </rPh>
    <rPh sb="11" eb="13">
      <t>ホイク</t>
    </rPh>
    <phoneticPr fontId="3"/>
  </si>
  <si>
    <t>勤務保育士数</t>
    <rPh sb="0" eb="2">
      <t>キンム</t>
    </rPh>
    <rPh sb="2" eb="5">
      <t>ホイクシ</t>
    </rPh>
    <rPh sb="5" eb="6">
      <t>スウ</t>
    </rPh>
    <phoneticPr fontId="3"/>
  </si>
  <si>
    <t>＜要件＞</t>
    <phoneticPr fontId="3"/>
  </si>
  <si>
    <t>ⅰ 処遇改善等加算（⑦、㉖）の区分1、区分2及び区分3のいずれも取得していること。</t>
    <rPh sb="2" eb="4">
      <t>ショグウ</t>
    </rPh>
    <rPh sb="4" eb="6">
      <t>カイゼン</t>
    </rPh>
    <rPh sb="6" eb="7">
      <t>トウ</t>
    </rPh>
    <rPh sb="7" eb="9">
      <t>カサン</t>
    </rPh>
    <rPh sb="15" eb="17">
      <t>クブン</t>
    </rPh>
    <rPh sb="19" eb="21">
      <t>クブン</t>
    </rPh>
    <rPh sb="22" eb="23">
      <t>オヨ</t>
    </rPh>
    <rPh sb="24" eb="26">
      <t>クブン</t>
    </rPh>
    <rPh sb="32" eb="34">
      <t>シュトク</t>
    </rPh>
    <phoneticPr fontId="3"/>
  </si>
  <si>
    <t>ⅱ 業務においてＩＣＴの活用を進めており、以下の①及び②～④のいずれか１つの機能以上の機器を導入し、業務に活用していること。</t>
    <rPh sb="2" eb="4">
      <t>ギョウム</t>
    </rPh>
    <rPh sb="12" eb="14">
      <t>カツヨウ</t>
    </rPh>
    <rPh sb="15" eb="16">
      <t>スス</t>
    </rPh>
    <rPh sb="21" eb="23">
      <t>イカ</t>
    </rPh>
    <rPh sb="25" eb="26">
      <t>オヨ</t>
    </rPh>
    <rPh sb="38" eb="40">
      <t>キノウ</t>
    </rPh>
    <rPh sb="40" eb="42">
      <t>イジョウ</t>
    </rPh>
    <rPh sb="43" eb="45">
      <t>キキ</t>
    </rPh>
    <rPh sb="46" eb="48">
      <t>ドウニュウ</t>
    </rPh>
    <rPh sb="50" eb="52">
      <t>ギョウム</t>
    </rPh>
    <rPh sb="53" eb="55">
      <t>カツヨウ</t>
    </rPh>
    <phoneticPr fontId="3"/>
  </si>
  <si>
    <t>① 園児の登園及び降園に管理に関する機能</t>
    <rPh sb="2" eb="4">
      <t>エンジ</t>
    </rPh>
    <rPh sb="5" eb="7">
      <t>トウエン</t>
    </rPh>
    <rPh sb="7" eb="8">
      <t>オヨ</t>
    </rPh>
    <rPh sb="9" eb="11">
      <t>コウエン</t>
    </rPh>
    <rPh sb="12" eb="14">
      <t>カンリ</t>
    </rPh>
    <rPh sb="15" eb="16">
      <t>カン</t>
    </rPh>
    <rPh sb="18" eb="20">
      <t>キノウ</t>
    </rPh>
    <phoneticPr fontId="3"/>
  </si>
  <si>
    <t>② 保育に係る計画・記録に関する機能</t>
    <phoneticPr fontId="3"/>
  </si>
  <si>
    <t>③ 保護者との連絡に関する機能</t>
    <phoneticPr fontId="3"/>
  </si>
  <si>
    <t>④ キャッシュレス決済に関する機能</t>
    <phoneticPr fontId="3"/>
  </si>
  <si>
    <t>ⅲ 「施設型給付費等に係る処遇改善等加算について」（令和7年4月11日こ成保296、7文科初第250号こども家庭庁成育局長、文部科学省初等中等教育局長連名通知）第4加算額の算定、2 区分1及び区分2の加算率の算定に示す方法により算定される「職員1人当たりの平均経験年数」が10年以上であること。</t>
    <phoneticPr fontId="3"/>
  </si>
  <si>
    <t>　監査事項8の（ア）ⅰの年齢別配置基準のうち、1歳児に係る保育士配置基準を1歳児5人につき1人により実施し、以下の要件を満たしていること。なお、1歳児の実人数が5人を下回る場合であっても、以下の算式による配置基準上保育士数を満たす場合は、加算が適用される。</t>
    <phoneticPr fontId="3"/>
  </si>
  <si>
    <t>＜要件＞
ⅰ 処遇改善等加算（⑦、㉖）の区分1、区分2及び区分3のいずれも取得していること。
ⅱ 業務においてＩＣＴの活用を進めており、以下の①及び②～④のいずれか１つの機能以上の機器を導入し、業務に活用していること。
① 園児の登園及び降園の管理に関する機能
② 保育に係る計画・記録に関する機能（注）
（注）職員間で情報の共有や更新を行うことができる機能を有すること
③ 保護者との連絡に関する機能（注）
（注）ＩＣＴを介さない個別メール・アプリにより保護者との連絡を行っている場合を除く
④ キャッシュレス決済に関する機能
ⅲ 「施設型給付費等に係る処遇改善等加算について」（令和7年4月11日こ成保296、7文科初第250号こども家庭庁成育局長、文部科学省初等中等教育局長連名通知）第4加算額の算定、2 区分1及び区分2の加算率の算定に示す方法により算定される「職員1人当たりの平均経験年数」が10年以上であること。
※ 原則として加算年度の4月1日時点の「職員1人当たりの平均経験年数」で判断することとするが、年度途中において職員の採用・異動等により本要件を満たす場合には、本要件を満たすこととなった日の属する月の翌月から加算を適用すること。</t>
    <phoneticPr fontId="3"/>
  </si>
  <si>
    <t>　監査事項8の（ア）ⅰの年齢別配置基準のうち、3歳児及び満3歳児に係る保育教諭等の配置基準を3歳児及び満3歳児15人につき1人により実施していること。
　なお、3歳児の実人数が15人を下回る場合であっても、以下の算式による配置基準上保育教諭等数を満たす場合は、加算が適用される。</t>
    <phoneticPr fontId="3"/>
  </si>
  <si>
    <t xml:space="preserve">＜算式＞
｛4歳以上児数×1/30（小数点第1位まで計算（小数点第2位以下切り捨て））｝＋｛3歳児及び満3歳児数×1/15（同）｝＋｛1、2歳児数（保育認定を受けた子どもに限る。）×1/6（同）｝＋｛乳児数×1/3（同）｝＝配置基準上保育教諭等数（小数点以下四捨五入）
</t>
    <phoneticPr fontId="3"/>
  </si>
  <si>
    <t>＜算式＞
｛4歳以上児数×1/30（小数点第1位まで計算（小数点第2位以下切り捨て））｝＋｛3歳児及び満3歳児数×1/15（同）｝＋｛1、2歳児数（保育認定を受けた子どもに限る。）×1/6（同）｝＋｛乳児数×1/3（同）｝＝配置基準上保育教諭等数（小数点以下四捨五入）</t>
    <phoneticPr fontId="3"/>
  </si>
  <si>
    <t>＜算式＞｛4歳以上児数×1/30（小数点第1位まで計算（小数点第2位以下切り捨て））｝＋｛3歳児数（満3歳児を除く）×1/15（同）｝＋｛満3歳児×1/6（同）｝＝配置基準上保育教諭等数（小数点以下四捨五入）</t>
    <phoneticPr fontId="3"/>
  </si>
  <si>
    <t xml:space="preserve">　基本分単価及び他の加算等の認定に当たって求められる「必要教員数」を超えて、非常勤講師（幼稚園教員免許状を有し、教諭等の発令を受けている者）を配置する教育標準時間認定子どもに係る利用定員が35人以下又は121人以上となっていること。
</t>
    <phoneticPr fontId="3"/>
  </si>
  <si>
    <t>　基本分単価及び他の加算等の認定に当たって求められる「必要保育教諭等の数」を超えて、保育教諭等（幼稚園教員の免許状を有するが保育教諭等の発令を受けていない教育補助者を含む。）を配置する施設において、副担任等の学級担任以外の保育教諭等を配置する、少人数の学級編制を行うなど、3歳以上子ども（認定こども園全体の教育標準時間認定子ども及び保育認定子ども（4歳以上児及び3歳児に限る。）をいう。以下同じ。）に対し、低年齢児を中心として小集団化したグループ教育を実施していること。
　なお、本加算の算定上の「加配人数」は、3歳以上子どもに係る利用定員の区分ごとの上限人数（注1）の範囲内で、「必要保育教諭等の数」を超えて配置する保育教諭等の数（注2）としていること。</t>
    <phoneticPr fontId="3"/>
  </si>
  <si>
    <t>（注1）3歳以上子どもに係る利用定員の区分ごとの上限人数
45人以下：1人、46人以上150人以下：2人、151人以上240人以下：3人、241人以上270人以下：3.5人、271人以上300人以下：5人、301人以上450人以下：6人、451人以上：8人</t>
    <phoneticPr fontId="3"/>
  </si>
  <si>
    <t>（注2）「必要保育教諭等の数」を超えて配置する保育教諭等の数に応じ、以下のとおり取り扱うこととする。1 常勤換算人数（小数点第2位以下切り捨て、小数点第1位四捨五入前）による配置保育教諭等の数から「必要保育教諭等の数」を減じて得た員数が3人未満の場合小数点第1位を四捨五入した員数とする。
（例）2.3人の場合、2人
2 常勤換算人数（小数点第2位以下切り捨て、小数点第1位四捨五入前）による配置保育教諭等の数から「必要保育教諭等の数」を減じて得た員数が3人以上の場合小数点第1位が1又は2のときは小数点第1位を切り捨て、小数点第1位が3又は4のときは小数点第1位を0.5とし、小数点第1位が5以上のときは小数点第1位を切り上げて得た員数とする。
（例）3.2人の場合→3人、3.4人の場合→3.5人、3.6人の場合→4人</t>
    <phoneticPr fontId="3"/>
  </si>
  <si>
    <t>　給食実施日（注1）があり、かつ、利用子どもである副食費徴収免除対象子ども（注2）に給食実施日があること。
（注1）副食の提供状況については保護者への意向聴取等により施設が把握している各月初日における副食の提供予定による。また、施設の都合によらずに副食の一部又は全部の提供を要しない利用子どもについては副食の全てを提供しているものと見なすものとする。
（注2）以下のいずれかに該当する子どもとして、副食費の徴収が免除されることについて市から通知がされた子どもとする。
1 特定教育・保育施設等運営基準第13条第4項第3号イの(1)又は(2)に規定する年収360万円未満相当世帯に属する教育標準時間認定子ども
2 特定教育・保育施設等運営基準第13条第4項第3号ロの(1)又は(2)に規定する第3子以降の教育標準時間認定子ども
3 保護者及び当該保護者と同一の世帯に属する者が子ども・子育て支援法施行令第15条の3第2項各号に規定する市町村民税を課されない者に準ずる者である教育標準時間認定子ども</t>
    <phoneticPr fontId="3"/>
  </si>
  <si>
    <t>　施設を利用する保育認定子どもについて、土曜日に係る保育の利用希望が無いなどの理由により、当該月の土曜日に閉所する日がある場合は保育課に連絡し、加減調整していること。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施設を利用する保育認定子どもの土曜日における保育が確保されている場合には、土曜日に開所しているものとして取り扱うこと。</t>
    <phoneticPr fontId="3"/>
  </si>
  <si>
    <t>（要件）
　監査事項8の（ア）ⅰ（注4）の主幹保育教諭等1人を配置し、その主幹保育教諭等を教育・保育計画の立案や地域の子育て支援活動等の業務に専任させるための監査事項8の（ア）ⅱｃの代替保育教諭等を配置し、以下の事業等を複数実施すること。
　また、保護者や地域住民からの教育・育児相談、地域の子育て支援活動等に積極的に取り組むこと。
　認定こども園の基本分単価は、主幹保育教諭等がクラス担当等から離れて、指導計画の立案や子育て活動等に専任できるよう、代替保育教諭等の配置のための費用を算定していることから、主幹保育教諭等がクラス担当や学級担任を兼務することは適切ではなく、代理で行う場合であっても、1月を超えて兼務が継続している場合は減算調整を行うこと。</t>
    <phoneticPr fontId="2"/>
  </si>
  <si>
    <t>ⅰ 幼稚園型一時預かり事業（子ども・子育て支援交付金の交付に係る要件に適合しており、かつ、月の平均対象子どもが1人以上いるもの（年度当初から事業を開始する場合は5月において当該要件を満たしていることをもって4月から当該要件を満たしているものと取り扱う。）。私学助成の預かり保育推進事業、幼稚園長時間預かり保育支援事業、市町村の単独事業・自主事業（私学助成の国庫補助事業の対象に準ずる形態で実施されている場合に限る。）等により行う預かり保育を含む。ただし、当該要件を満たした月以降の各月においては、同一年度に限り、事業を実施する体制が取られていることをもって当該要件を満たしているものと取り扱う。）</t>
    <phoneticPr fontId="2"/>
  </si>
  <si>
    <t xml:space="preserve">ⅱ 一般型一時預かり事業（子ども・子育て支援交付金の交付に係る要件に適合しており、かつ、月の平均対象子どもが1人以上いるもの（年度当初から事業を開始する場合は5月において当該要件を満たしていることをもって4月から当該要件を満たしているものと取り扱う。）。私学助成の子育て支援活動の推進等により行う未就園児の保育、幼稚園型一時預かり事業により行う非在園児の預かり及びこれらと同等の要件を満たして実施しているもの。ただし、当該要件を満たした月以降の各月においては、同一年度に限り、事業を実施する体制が取られていることをもって当該要件を満たしているものと取り扱う。）
</t>
    <phoneticPr fontId="3"/>
  </si>
  <si>
    <t xml:space="preserve">ⅲ 満3歳児に対する教育・保育の提供（月の初日において満3歳児が1人以上利用している月から年度を通じて当該要件を満たしているものとする。）
</t>
    <phoneticPr fontId="3"/>
  </si>
  <si>
    <t>ⅳ 障害児（軽度障害児を含む。）（注）に対する教育・保育の提供（月の初日において障害児が1人以上利用している月から年度を通じて当該要件を満たしているものとする。）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t>
    <phoneticPr fontId="3"/>
  </si>
  <si>
    <t xml:space="preserve">ⅴ 継続的な小学校との連携・接続に係る取組で以下の全ての要件を満たすもの（年度当初から当該取組を開始する場合は5月において計画により下記の要件を満たしていることをもって4月から当該要件を満たしているものと取り扱う。）
(ｱ) 小学校との連携・接続に関する業務分掌を明確にしていること。
(ｲ) 授業・行事、研究会・研修等の小学校との子ども及び教職員の交流活動を年度を通じて複数回実施していること。
(ｳ) 小学校と協働して、5歳児から小学校1年生の2年間（2年以上を含む。）のカリキュラムを編成・実施していること（小学校との継続的な協議会の開催等により具体的な編成に着手していると認められる場合を含む。）。
</t>
    <phoneticPr fontId="3"/>
  </si>
  <si>
    <t>ⅶ 災害等により、教育・保育が提供できない場合に、教育・保育を必要とするエッセンシャルワーカーである保護者に対する連絡、被災状況の把握、勤務状況に応じた子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こと。</t>
    <phoneticPr fontId="3"/>
  </si>
  <si>
    <t>　監査事項8の（ア）ⅰ（注4）の主幹保育教諭等1人を配置し、その主幹保育教諭等を教育・保育計画の立案等の業務に専任させるための監査事項8の（ア）ⅱｃの代替保育教諭等を配置し、以下の事業等を複数実施すること。
また、保護者や地域住民からの教育・育児相談、地域の子育て支援活動等に積極的に取り組むこと。</t>
    <phoneticPr fontId="3"/>
  </si>
  <si>
    <t>ⅱ 一時預かり事業（一般型）（子ども・子育て支援交付金に係る要件に適合しており、かつ、月の平均対象子どもが1人以上いるもの（年度当初から事業を開始する場合は5月において当該要件を満たしていることをもって4月から当該要件を満たしているものと取り扱う。）。ただし、当該要件を満たした月以降の各月においては、同一年度内に限り、事業を実施する体制が取られていることをもって当該要件を満たしているものと取り扱う。）
　ただし、当分の間は平成21年6月3日雇児発第0603002号厚生労働省雇用均等・児童家庭局長通知｢『保育対策等促進事業の実施について』の一部改正について」以前に定める一時保育促進事業の要件を満たしていると認められ、実施しているものも含むこととされること。</t>
    <phoneticPr fontId="3"/>
  </si>
  <si>
    <t>ⅳ 乳児が3人以上利用している施設（月の初日において乳児が3人以上利用している月から年度を通じて当該要件を満たしているものとする。）
　また、①乳児の利用定員が3人以上あり、かつ、②乳児保育を実施する職員体制を維持し、③地域の親子が交流する場の提供や子育てに関する相談会を月2回以上開催している場合、前年度に要件を満たしていた月（令和5年度に特例の適用があった月を含む）については、乳児3人以上の利用の要件を満たしたものと取り扱う。</t>
    <phoneticPr fontId="3"/>
  </si>
  <si>
    <t>ⅴ 障害児（軽度障害児を含む。）（注）が1人以上利用している施設（月の初日において障害児が1人以上利用している月から年度を通じて当該要件を満たしているものとする。）
（注）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t>
    <phoneticPr fontId="3"/>
  </si>
  <si>
    <t>ⅵ 災害等により、教育・保育が提供できない場合に、教育・保育を必要とするエッセンシャルワーカーである保護者に対する連絡、被災状況の把握、勤務状況に応じた子どもの預かりに関する相談及び代替保育先や預かり先の確保に向けた行政や関係機関との連携等を行うために必要となる緊急時の対応の具体的内容及び手順、職員の役割分担、避難訓練計画等に関するマニュアル等の整備並びに原則月１回の研修・訓練の実施等を行う取組を実施していること。</t>
    <phoneticPr fontId="3"/>
  </si>
  <si>
    <t>　施設に配置する保育教諭等の数が、監査事項8の（ア）ⅰ及びⅱで定める保育教諭等の数（ⅱのｃを除き、学級編制調整加配加算が適用される場合は、当該加算に係る保育教諭等1人を含む。）を下回る場合に加減調整していること。</t>
    <phoneticPr fontId="3"/>
  </si>
  <si>
    <t>　基本分単価において求められる事務職員及び非常勤事務職員（注）を超えて、非常勤事務職員を配置する認定こども園全体の利用定員が91人以上であること。
（注）園長等の職員が兼務する場合又は業務委託をする場合は、配置は不要であること。</t>
    <phoneticPr fontId="3"/>
  </si>
  <si>
    <t>　基本分単価及び他の加算等の認定に当たって求められる必要保育教諭等の数を超えて、非常勤講師を配置する教育標準時間認定子ども及び保育認定（2号認定に限る。）子どもに係る利用定員が271人以上であること。</t>
    <phoneticPr fontId="3"/>
  </si>
  <si>
    <t xml:space="preserve">　基本分単価において求められる事務職員及び非常勤事務職員（注）並びに事務職員配置加算（監査事項21）において求められる非常勤事務職員を超えて、非常勤事務職員を配置する認定こども園全体の利用定員が271人以上であること。
（注）園長等の職員が兼務する場合又は業務委託をする場合は、配置は不要であること。
</t>
    <phoneticPr fontId="2"/>
  </si>
  <si>
    <r>
      <t xml:space="preserve">ⅰ 年齢別配置基準（※）
　4歳以上児 30人につき1人、3歳児及び満3歳児 20人につき1人、1、2歳児（保育認定子どもに限る。）6人につき1人、乳児3人につき1人
</t>
    </r>
    <r>
      <rPr>
        <sz val="9"/>
        <rFont val="ＭＳ 明朝"/>
        <family val="1"/>
        <charset val="128"/>
      </rPr>
      <t>（注1）「保育教諭等」とは、幼保連携型認定こども園にあっては、幼稚園の教諭の普通免許状（助保育教諭又は助保育教諭に準ずる職務に従事する講師にあっては幼稚園の助教諭の臨時免許状。以下この注において同じ。）を有し、かつ、保育士登録を受けた者（令和12年3月31日までの間に限り、副園長、教頭、主幹保育教諭及び指導保育教諭以外については、幼稚園の教諭の普通免許状のみを有する者又は保育士登録のみを受けた者を含む。また、副園長、教頭、主幹保育教諭及び指導保育教諭については、令和9年3月31日までの間に限り、幼稚園教諭の普通免許状のみを有する者又は保育士登録のみを受けた者を含む。）をいい、その他の認定こども園にあっては、幼稚園教員免許状を有する者又は保育士登録を受けた者をいうこと（なお、副園長及び教頭については、副園長・教頭配置加算（監査事項9）の適用を受ける場合は、含まない。）。</t>
    </r>
    <phoneticPr fontId="3"/>
  </si>
  <si>
    <r>
      <t xml:space="preserve">90人以下の場合
</t>
    </r>
    <r>
      <rPr>
        <sz val="10"/>
        <rFont val="ＭＳ 明朝"/>
        <family val="1"/>
        <charset val="128"/>
      </rPr>
      <t>配置基準+1</t>
    </r>
    <rPh sb="6" eb="8">
      <t>バアイ</t>
    </rPh>
    <phoneticPr fontId="3"/>
  </si>
  <si>
    <t>加算あり・加算なし・チーム保育加配加算あり</t>
  </si>
  <si>
    <t>月の給食実施日（１号認定）</t>
    <rPh sb="0" eb="1">
      <t>ガツ</t>
    </rPh>
    <rPh sb="2" eb="4">
      <t>キュウショク</t>
    </rPh>
    <rPh sb="4" eb="7">
      <t>ジッシビ</t>
    </rPh>
    <rPh sb="9" eb="10">
      <t>ゴウ</t>
    </rPh>
    <rPh sb="10" eb="12">
      <t>ニンテイ</t>
    </rPh>
    <phoneticPr fontId="3"/>
  </si>
  <si>
    <t>提供できる体制がとれていた日（１号認定）</t>
    <rPh sb="0" eb="2">
      <t>テイキョウ</t>
    </rPh>
    <rPh sb="5" eb="7">
      <t>タイセイ</t>
    </rPh>
    <rPh sb="13" eb="14">
      <t>ヒ</t>
    </rPh>
    <rPh sb="16" eb="17">
      <t>ゴウ</t>
    </rPh>
    <rPh sb="17" eb="19">
      <t>ニンテイ</t>
    </rPh>
    <phoneticPr fontId="3"/>
  </si>
  <si>
    <t>災害時における地域支援に関する取組
（教育・保育を必要とするエッセンシャルワーカーである保護者に対する連絡、被災状況の把握、勤務状況に応じたこどもの預かりに関する相談及び代替保育先や預かり先の確保に向けた行政や関係機関との連携等）</t>
    <rPh sb="0" eb="3">
      <t>サイガイジ</t>
    </rPh>
    <rPh sb="7" eb="9">
      <t>チイキ</t>
    </rPh>
    <rPh sb="9" eb="11">
      <t>シエン</t>
    </rPh>
    <rPh sb="12" eb="13">
      <t>カン</t>
    </rPh>
    <rPh sb="15" eb="16">
      <t>ト</t>
    </rPh>
    <rPh sb="16" eb="17">
      <t>ク</t>
    </rPh>
    <phoneticPr fontId="3"/>
  </si>
  <si>
    <t>緊急時の対応の具体的内容及び手順、職員の役割分担、避難訓練計画等に関するマニュアル等の整備</t>
    <phoneticPr fontId="3"/>
  </si>
  <si>
    <t>月１回の研修・訓練の実施</t>
    <phoneticPr fontId="3"/>
  </si>
  <si>
    <t>3　施設型給付費の額に係る通知</t>
    <rPh sb="7" eb="8">
      <t>ヒ</t>
    </rPh>
    <phoneticPr fontId="3"/>
  </si>
  <si>
    <r>
      <rPr>
        <sz val="9"/>
        <color rgb="FFFF0000"/>
        <rFont val="ＭＳ 明朝"/>
        <family val="1"/>
        <charset val="128"/>
      </rPr>
      <t xml:space="preserve"> 〇1歳児配置改善加算あり</t>
    </r>
    <r>
      <rPr>
        <sz val="9"/>
        <rFont val="ＭＳ 明朝"/>
        <family val="1"/>
        <charset val="128"/>
      </rPr>
      <t>　　　　　　　</t>
    </r>
    <r>
      <rPr>
        <sz val="9"/>
        <color rgb="FFFF0000"/>
        <rFont val="ＭＳ 明朝"/>
        <family val="1"/>
        <charset val="128"/>
      </rPr>
      <t>：｛2歳児数×1/6（同）｝＋｛1歳児数×1/5（同）｝</t>
    </r>
    <r>
      <rPr>
        <sz val="9"/>
        <rFont val="ＭＳ 明朝"/>
        <family val="1"/>
        <charset val="128"/>
      </rPr>
      <t xml:space="preserve">
 〇3歳児配置改善加算あり　　　　　　 ：｛3歳児及び満3歳児数×1/15（同）｝
 〇満3歳児配置改善加算あり　　　　　 ：｛3歳児×1/20（同）｝＋｛満3歳児×1/6（同）｝
 〇3歳児配置改善加算及び
　満3歳児配置改善加算あり　　　　　　：｛3歳児×1/15（同）｝＋｛満3歳児×1/6（同）｝
 〇4歳以上児配置改善加算あり　　　　　：｛4歳児以上数×1/25（同）｝</t>
    </r>
    <phoneticPr fontId="3"/>
  </si>
  <si>
    <t>１歳児対応加配加算</t>
    <rPh sb="1" eb="2">
      <t>サイ</t>
    </rPh>
    <rPh sb="2" eb="3">
      <t>ジ</t>
    </rPh>
    <rPh sb="3" eb="5">
      <t>タイオウ</t>
    </rPh>
    <rPh sb="5" eb="7">
      <t>カハイ</t>
    </rPh>
    <rPh sb="7" eb="9">
      <t>カサン</t>
    </rPh>
    <phoneticPr fontId="3"/>
  </si>
  <si>
    <t>1歳児</t>
    <rPh sb="1" eb="3">
      <t>サイジ</t>
    </rPh>
    <phoneticPr fontId="3"/>
  </si>
  <si>
    <t>3歳児</t>
    <rPh sb="1" eb="3">
      <t>サイジ</t>
    </rPh>
    <phoneticPr fontId="3"/>
  </si>
  <si>
    <t>満3歳児</t>
    <rPh sb="0" eb="1">
      <t>マン</t>
    </rPh>
    <rPh sb="2" eb="4">
      <t>サイジ</t>
    </rPh>
    <phoneticPr fontId="3"/>
  </si>
  <si>
    <t>-</t>
    <phoneticPr fontId="3"/>
  </si>
  <si>
    <t>入所者
数</t>
    <rPh sb="0" eb="3">
      <t>ニュウショシャ</t>
    </rPh>
    <rPh sb="4" eb="5">
      <t>カズ</t>
    </rPh>
    <phoneticPr fontId="3"/>
  </si>
  <si>
    <t>4歳児
あり</t>
    <rPh sb="1" eb="2">
      <t>サイ</t>
    </rPh>
    <rPh sb="2" eb="3">
      <t>ジ</t>
    </rPh>
    <phoneticPr fontId="3"/>
  </si>
  <si>
    <t>★</t>
    <phoneticPr fontId="3"/>
  </si>
  <si>
    <t>→</t>
    <phoneticPr fontId="3"/>
  </si>
  <si>
    <t>→Ａ</t>
    <phoneticPr fontId="3"/>
  </si>
  <si>
    <t>→Ｂ</t>
    <phoneticPr fontId="3"/>
  </si>
  <si>
    <t>ＡとＢのうち少ない方</t>
    <rPh sb="6" eb="7">
      <t>スク</t>
    </rPh>
    <rPh sb="9" eb="10">
      <t>ホウ</t>
    </rPh>
    <phoneticPr fontId="3"/>
  </si>
  <si>
    <t>3歳児担任</t>
  </si>
  <si>
    <t>1日の
休憩時間</t>
    <rPh sb="4" eb="6">
      <t>キュウケイ</t>
    </rPh>
    <rPh sb="6" eb="8">
      <t>ジカン</t>
    </rPh>
    <phoneticPr fontId="3"/>
  </si>
  <si>
    <t>フリー</t>
  </si>
  <si>
    <t>　監査事項2及び3(1)～(5)の費用の額の支払を受けた場合は、当該費用に係る領収証を当該費用の額を支払った教育・保育給付認定保護者に対し交付していること。</t>
    <rPh sb="6" eb="7">
      <t>オヨ</t>
    </rPh>
    <phoneticPr fontId="3"/>
  </si>
  <si>
    <t>　監査事項2及び3(1)～(5)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※ただし、監査事項3(1)～(5)の規定による金銭の支払に係る同意については、文書によることを要しない。</t>
    <phoneticPr fontId="3"/>
  </si>
  <si>
    <t>(5)(1)～(4)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phoneticPr fontId="3"/>
  </si>
  <si>
    <t>（注2）ここでいう「4歳以上児」、「3歳児」、「1、2歳児（保育認定子どもに限る。）」及び「乳児」とは、年度の初日の前日における満年齢によるものであること。
　また、「満3歳児」とは、以下の者をいうこと（当該年度内に限る。）。
・教育標準時間認定を受けた子どものうち、年度の初日の前日における満年齢が2歳で年度途中に満3歳に達して入園した者
・2歳児（保育認定子どもに限る。）が年度途中に満3歳に達した後、保育認定から教育標準時間認定に認定区分が変更となった者</t>
    <phoneticPr fontId="3"/>
  </si>
  <si>
    <t>ⅰ 認定こども園法第14条又は学校教育法第27条に規定する副園長又は教頭の職務をつかさどっていること。学級担任など教育・保育への従事状況は問わない。</t>
    <phoneticPr fontId="3"/>
  </si>
  <si>
    <t>＜算式＞
｛4歳以上児数×1/30（小数点第1位まで計算（小数点第2位以下切り捨て））｝＋｛3歳児数×1/20（同）｝
＋｛2歳児数×1/6（同）｝＋｛1歳児数×1/5（同）｝
＋｛乳児数×1/3（同）｝
＝配置基準上保育士数（小数点以下四捨五入）</t>
    <phoneticPr fontId="3"/>
  </si>
  <si>
    <t>（イ）3歳児配置改善加算の適用がある場合
監査事項8の（ア）ⅰの年齢別配置基準のうち、満3歳児に係る保育教諭等の配置基準を満3歳児6人につき1人（満3歳児を除いた3歳児は15人につき1人）としていること。なお、満3歳児の実人数が6人を下回る場合であっても、以下の算式による配置基準上保育教諭等数を満たす場合は、加算が適用される。</t>
  </si>
  <si>
    <t>　子どもを平等に取り扱う原則</t>
    <rPh sb="1" eb="2">
      <t>コ</t>
    </rPh>
    <rPh sb="5" eb="7">
      <t>ビョウドウ</t>
    </rPh>
    <rPh sb="8" eb="9">
      <t>ト</t>
    </rPh>
    <rPh sb="10" eb="11">
      <t>アツカ</t>
    </rPh>
    <rPh sb="12" eb="14">
      <t>ゲンソク</t>
    </rPh>
    <phoneticPr fontId="3"/>
  </si>
  <si>
    <t>　主幹教諭等の専任化により子育て支援の取組を実施していない場合</t>
    <phoneticPr fontId="3"/>
  </si>
  <si>
    <t>＜幼稚園からの移行及び分園に係る調理室等の特例＞
　次の(ア)又は(イ)の方法により行う場合は、調理員を置かないこと及び調理室を設けないことができる。この場合においても、加熱、保存等の調理機能を有する設備を備えなければならない。
(ア)平成27年4月1日の前日において現に幼稚園を設置している者が、当該幼稚園を廃止し、当該幼稚園と同一の所在場所において、当該幼稚園の設備を用いて幼保連携型認定こども園を設置する場合は、相模原市認定こども園の要件及び基準を定める条例附則第3項(1)から(5)に掲げる要件を満たす場合に限り、満3歳以上の保育を必要とする子どもに該当する園児に対する食事の提供について、園外で調理し搬入する方法により行うことができる。
(イ)分園において、保育を必要とする子どもに対する食事の提供は、原則、分園内で調理する方法により行わなければならないが、近接した本園から迅速かつ安全に搬入できる場合には、当該本園において調理し搬入する方法により食事を提供することができる。なお、満3歳以上の子どもについては、幼保連携型認定こども園基準省令第13条第1項において読み替えて準用する児童福祉施設基準省令第32条の2各号に掲げる要件を満たす場合に限り、外部搬入の方法により提供することができる。</t>
    <rPh sb="16" eb="19">
      <t>チョウリシツ</t>
    </rPh>
    <rPh sb="19" eb="20">
      <t>トウ</t>
    </rPh>
    <rPh sb="26" eb="27">
      <t>ツギ</t>
    </rPh>
    <rPh sb="146" eb="147">
      <t>モノ</t>
    </rPh>
    <rPh sb="168" eb="170">
      <t>ショザイ</t>
    </rPh>
    <phoneticPr fontId="3"/>
  </si>
  <si>
    <t>【乳児期の園児の保育に関するねらい及び内容】
(1)身体的発達に関する視点「健やかに伸び伸びと育つ」
(2)社会的発達に関する視点「身近な人と気持ちが通じ合う」
(3)精神的発達に関する視点「身近なものと関わり感性が育つ」</t>
    <phoneticPr fontId="3"/>
  </si>
  <si>
    <t xml:space="preserve">
【1歳以上の園児の保育に関するねらい及び内容】
(1)心身の健康に健康に関する領域「健康」
(2)人との関わりに関する領域「人間関係」
(3)身近な環境との関わりに関する領域「環境」
(4)言葉の獲得に関する領域「言葉」
(5)感性と表現に関する領域「表現」
</t>
    <phoneticPr fontId="3"/>
  </si>
  <si>
    <t>前回指導監査日以降の運営規程等の変更</t>
    <rPh sb="0" eb="2">
      <t>ゼンカイ</t>
    </rPh>
    <rPh sb="2" eb="4">
      <t>シドウ</t>
    </rPh>
    <rPh sb="4" eb="6">
      <t>カンサ</t>
    </rPh>
    <rPh sb="6" eb="7">
      <t>ビ</t>
    </rPh>
    <rPh sb="7" eb="9">
      <t>イコウ</t>
    </rPh>
    <rPh sb="10" eb="12">
      <t>ウンエイ</t>
    </rPh>
    <rPh sb="12" eb="14">
      <t>キテイ</t>
    </rPh>
    <rPh sb="14" eb="15">
      <t>トウ</t>
    </rPh>
    <rPh sb="16" eb="18">
      <t>ヘンコウ</t>
    </rPh>
    <phoneticPr fontId="3"/>
  </si>
  <si>
    <t>◆運営についての重要事項に関する規程等の変更</t>
    <rPh sb="1" eb="3">
      <t>ウンエイ</t>
    </rPh>
    <rPh sb="8" eb="10">
      <t>ジュウヨウ</t>
    </rPh>
    <rPh sb="10" eb="12">
      <t>ジコウ</t>
    </rPh>
    <rPh sb="13" eb="14">
      <t>カン</t>
    </rPh>
    <rPh sb="16" eb="18">
      <t>キテイ</t>
    </rPh>
    <rPh sb="18" eb="19">
      <t>トウ</t>
    </rPh>
    <rPh sb="20" eb="22">
      <t>ヘンコウ</t>
    </rPh>
    <phoneticPr fontId="3"/>
  </si>
  <si>
    <t>備考1　上記に定める員数は、副園長、教頭、主幹保育教
　諭、指導保育教諭、保育教諭、助保育教諭又は講師の
　いずれかに該当する者であって、園児の教育及び保育
　に直接従事する者の数をいう。
備考2　上記に定める員数は、園児の区分ごとに掲げる園
　児数に応じ定める数を合算した数とする。
備考3　上記の(3)及び(4)に係る員数が学級数を下るとき
　は、当該学級数に相当する数を当該員数とする。
備考4　園長が専任でない場合は、原則として上記に定め
　る員数を1人増加するものとする。</t>
    <phoneticPr fontId="3"/>
  </si>
  <si>
    <t>土</t>
    <rPh sb="0" eb="1">
      <t>ツチ</t>
    </rPh>
    <phoneticPr fontId="3"/>
  </si>
  <si>
    <t>預かり保育</t>
    <rPh sb="0" eb="1">
      <t>アズ</t>
    </rPh>
    <rPh sb="3" eb="5">
      <t>ホイク</t>
    </rPh>
    <phoneticPr fontId="3"/>
  </si>
  <si>
    <r>
      <rPr>
        <sz val="9"/>
        <rFont val="ＭＳ 明朝"/>
        <family val="1"/>
        <charset val="128"/>
      </rPr>
      <t>2・3号</t>
    </r>
    <r>
      <rPr>
        <sz val="8"/>
        <rFont val="ＭＳ 明朝"/>
        <family val="1"/>
        <charset val="128"/>
      </rPr>
      <t xml:space="preserve">
（標準時間）</t>
    </r>
    <rPh sb="3" eb="4">
      <t>ゴウ</t>
    </rPh>
    <rPh sb="6" eb="8">
      <t>ヒョウジュン</t>
    </rPh>
    <rPh sb="8" eb="10">
      <t>ジカン</t>
    </rPh>
    <phoneticPr fontId="3"/>
  </si>
  <si>
    <r>
      <t xml:space="preserve">延長保育
</t>
    </r>
    <r>
      <rPr>
        <sz val="8"/>
        <rFont val="ＭＳ 明朝"/>
        <family val="1"/>
        <charset val="128"/>
      </rPr>
      <t>（標準時間）</t>
    </r>
    <rPh sb="0" eb="2">
      <t>エンチョウ</t>
    </rPh>
    <rPh sb="2" eb="4">
      <t>ホイク</t>
    </rPh>
    <phoneticPr fontId="3"/>
  </si>
  <si>
    <t>延長保育
（短時間)</t>
    <rPh sb="0" eb="2">
      <t>エンチョウ</t>
    </rPh>
    <rPh sb="2" eb="4">
      <t>ホイク</t>
    </rPh>
    <phoneticPr fontId="3"/>
  </si>
  <si>
    <t>　子ども・子育て支援法第19条各号に掲げる小学校就学前子どもの区分の利用定員になっていること。
　</t>
    <phoneticPr fontId="3"/>
  </si>
  <si>
    <t>※3号認定子どもの区分にあっては、満1歳に満たない小学校就学前子ども及び満1歳以上の小学校就学前子どもに区分して定めるものとする。</t>
    <phoneticPr fontId="3"/>
  </si>
  <si>
    <t>令和7年度　指導監査事前提出資料
相模原市指導監査基準幼保連携型認定こども園編対応
～　管　理　運　営　～</t>
    <rPh sb="0" eb="1">
      <t>レイ</t>
    </rPh>
    <rPh sb="1" eb="2">
      <t>ワ</t>
    </rPh>
    <rPh sb="3" eb="5">
      <t>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38">
      <t>ヨウホ</t>
    </rPh>
    <rPh sb="38" eb="39">
      <t>ヘン</t>
    </rPh>
    <rPh sb="39" eb="41">
      <t>タイオウ</t>
    </rPh>
    <rPh sb="44" eb="45">
      <t>カン</t>
    </rPh>
    <rPh sb="46" eb="47">
      <t>リ</t>
    </rPh>
    <rPh sb="48" eb="49">
      <t>ウン</t>
    </rPh>
    <rPh sb="50" eb="51">
      <t>エイ</t>
    </rPh>
    <phoneticPr fontId="3"/>
  </si>
  <si>
    <t>令和７年度受付件数</t>
    <rPh sb="0" eb="2">
      <t>レイワ</t>
    </rPh>
    <rPh sb="3" eb="5">
      <t>ネンド</t>
    </rPh>
    <rPh sb="5" eb="7">
      <t>ウケツケ</t>
    </rPh>
    <rPh sb="7" eb="9">
      <t>ケンスウ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</si>
</sst>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411]ggge&quot;年&quot;m&quot;月&quot;d&quot;日&quot;;@"/>
    <numFmt numFmtId="178" formatCode="0_);\(0\)"/>
    <numFmt numFmtId="179" formatCode="0_ "/>
    <numFmt numFmtId="180" formatCode="[$-411]ge\.m\.d;@"/>
    <numFmt numFmtId="181" formatCode="0_);[Red]\(0\)"/>
    <numFmt numFmtId="182" formatCode="0.0_);[Red]\(0.0\)"/>
    <numFmt numFmtId="183" formatCode="#,##0&quot;人&quot;"/>
    <numFmt numFmtId="184" formatCode="#,##0_);[Red]\(#,##0\)"/>
    <numFmt numFmtId="185" formatCode="#,##0.0_);[Red]\(#,##0.0\)"/>
    <numFmt numFmtId="186" formatCode="#,##0.000_);[Red]\(#,##0.000\)"/>
    <numFmt numFmtId="187" formatCode="0.000_);[Red]\(0.000\)"/>
    <numFmt numFmtId="188" formatCode="0.000_ "/>
    <numFmt numFmtId="189" formatCode="#"/>
    <numFmt numFmtId="190" formatCode="#,##0_ "/>
    <numFmt numFmtId="191" formatCode="m&quot;月&quot;d&quot;日&quot;;@"/>
  </numFmts>
  <fonts count="88">
    <font>
      <sz val="11"/>
      <name val="ＭＳ Ｐゴシック"/>
      <family val="3"/>
      <charset val="128"/>
    </font>
    <font>
      <sz val="11"/>
      <name val="ＭＳ Ｐゴシック"/>
      <family val="3"/>
      <charset val="128"/>
    </font>
    <font>
      <sz val="22"/>
      <name val="ＭＳ 明朝"/>
      <family val="1"/>
      <charset val="128"/>
    </font>
    <font>
      <sz val="6"/>
      <name val="ＭＳ Ｐゴシック"/>
      <family val="3"/>
      <charset val="128"/>
    </font>
    <font>
      <sz val="24"/>
      <name val="ＭＳ 明朝"/>
      <family val="1"/>
      <charset val="128"/>
    </font>
    <font>
      <sz val="16"/>
      <name val="ＭＳ 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sz val="10"/>
      <name val="ＭＳ 明朝"/>
      <family val="1"/>
      <charset val="128"/>
    </font>
    <font>
      <sz val="12"/>
      <name val="ＭＳ 明朝"/>
      <family val="1"/>
      <charset val="128"/>
    </font>
    <font>
      <sz val="11"/>
      <name val="ＭＳ 明朝"/>
      <family val="1"/>
      <charset val="128"/>
    </font>
    <font>
      <sz val="8"/>
      <name val="ＭＳ 明朝"/>
      <family val="1"/>
      <charset val="128"/>
    </font>
    <font>
      <sz val="9"/>
      <name val="ＭＳ 明朝"/>
      <family val="1"/>
      <charset val="128"/>
    </font>
    <font>
      <sz val="28"/>
      <name val="ＭＳ 明朝"/>
      <family val="1"/>
      <charset val="128"/>
    </font>
    <font>
      <b/>
      <sz val="9"/>
      <color indexed="81"/>
      <name val="MS P ゴシック"/>
      <family val="3"/>
      <charset val="128"/>
    </font>
    <font>
      <sz val="11"/>
      <name val="ＭＳ Ｐ明朝"/>
      <family val="1"/>
      <charset val="128"/>
    </font>
    <font>
      <sz val="8"/>
      <name val="ＭＳ Ｐ明朝"/>
      <family val="1"/>
      <charset val="128"/>
    </font>
    <font>
      <sz val="10"/>
      <name val="ＭＳ Ｐ明朝"/>
      <family val="1"/>
      <charset val="128"/>
    </font>
    <font>
      <sz val="9"/>
      <name val="ＭＳ Ｐ明朝"/>
      <family val="1"/>
      <charset val="128"/>
    </font>
    <font>
      <sz val="10"/>
      <name val="HGSｺﾞｼｯｸM"/>
      <family val="3"/>
      <charset val="128"/>
    </font>
    <font>
      <sz val="6"/>
      <name val="ＭＳ 明朝"/>
      <family val="1"/>
      <charset val="128"/>
    </font>
    <font>
      <sz val="6"/>
      <name val="ＭＳ Ｐ明朝"/>
      <family val="1"/>
      <charset val="128"/>
    </font>
    <font>
      <b/>
      <sz val="12"/>
      <name val="ＭＳ 明朝"/>
      <family val="1"/>
      <charset val="128"/>
    </font>
    <font>
      <b/>
      <sz val="11"/>
      <name val="ＭＳ 明朝"/>
      <family val="1"/>
      <charset val="128"/>
    </font>
    <font>
      <b/>
      <u/>
      <sz val="11"/>
      <name val="ＭＳ 明朝"/>
      <family val="1"/>
      <charset val="128"/>
    </font>
    <font>
      <sz val="11"/>
      <name val="HGｺﾞｼｯｸM"/>
      <family val="3"/>
      <charset val="128"/>
    </font>
    <font>
      <b/>
      <sz val="10"/>
      <name val="ＭＳ 明朝"/>
      <family val="1"/>
      <charset val="128"/>
    </font>
    <font>
      <sz val="9"/>
      <name val="HGｺﾞｼｯｸM"/>
      <family val="3"/>
      <charset val="128"/>
    </font>
    <font>
      <strike/>
      <sz val="10"/>
      <name val="ＭＳ 明朝"/>
      <family val="1"/>
      <charset val="128"/>
    </font>
    <font>
      <b/>
      <sz val="8"/>
      <name val="ＭＳ 明朝"/>
      <family val="1"/>
      <charset val="128"/>
    </font>
    <font>
      <b/>
      <sz val="10"/>
      <color rgb="FFFF0000"/>
      <name val="ＭＳ Ｐ明朝"/>
      <family val="1"/>
      <charset val="128"/>
    </font>
    <font>
      <sz val="10"/>
      <color rgb="FFFF0000"/>
      <name val="ＭＳ 明朝"/>
      <family val="1"/>
      <charset val="128"/>
    </font>
    <font>
      <b/>
      <sz val="11"/>
      <color rgb="FFFF0000"/>
      <name val="ＭＳ Ｐ明朝"/>
      <family val="1"/>
      <charset val="128"/>
    </font>
    <font>
      <sz val="11"/>
      <color rgb="FF00B0F0"/>
      <name val="ＭＳ 明朝"/>
      <family val="1"/>
      <charset val="128"/>
    </font>
    <font>
      <sz val="10"/>
      <color rgb="FFFF0000"/>
      <name val="ＭＳ Ｐ明朝"/>
      <family val="1"/>
      <charset val="128"/>
    </font>
    <font>
      <b/>
      <u/>
      <sz val="11"/>
      <color rgb="FFFF0000"/>
      <name val="ＭＳ 明朝"/>
      <family val="1"/>
      <charset val="128"/>
    </font>
    <font>
      <sz val="11"/>
      <color theme="1"/>
      <name val="ＭＳ 明朝"/>
      <family val="1"/>
      <charset val="128"/>
    </font>
    <font>
      <b/>
      <sz val="11"/>
      <color rgb="FFFF0000"/>
      <name val="ＭＳ 明朝"/>
      <family val="1"/>
      <charset val="128"/>
    </font>
    <font>
      <sz val="11"/>
      <color rgb="FFFF0000"/>
      <name val="ＭＳ 明朝"/>
      <family val="1"/>
      <charset val="128"/>
    </font>
    <font>
      <b/>
      <sz val="12"/>
      <color rgb="FFFF0000"/>
      <name val="ＭＳ 明朝"/>
      <family val="1"/>
      <charset val="128"/>
    </font>
    <font>
      <sz val="18"/>
      <name val="ＭＳ 明朝"/>
      <family val="1"/>
      <charset val="128"/>
    </font>
    <font>
      <strike/>
      <sz val="11"/>
      <color rgb="FFFF0000"/>
      <name val="ＭＳ 明朝"/>
      <family val="1"/>
      <charset val="128"/>
    </font>
    <font>
      <u/>
      <sz val="10"/>
      <color rgb="FFFF0000"/>
      <name val="ＭＳ 明朝"/>
      <family val="1"/>
      <charset val="128"/>
    </font>
    <font>
      <sz val="10"/>
      <name val="ＭＳ Ｐゴシック"/>
      <family val="3"/>
      <charset val="128"/>
    </font>
    <font>
      <sz val="10"/>
      <color theme="1"/>
      <name val="ＭＳ 明朝"/>
      <family val="1"/>
      <charset val="128"/>
    </font>
    <font>
      <u/>
      <sz val="11"/>
      <name val="ＭＳ 明朝"/>
      <family val="1"/>
      <charset val="128"/>
    </font>
    <font>
      <u/>
      <sz val="11"/>
      <color rgb="FFFF0000"/>
      <name val="ＭＳ Ｐゴシック"/>
      <family val="3"/>
      <charset val="128"/>
    </font>
    <font>
      <strike/>
      <sz val="10"/>
      <color rgb="FFFF0000"/>
      <name val="ＭＳ 明朝"/>
      <family val="1"/>
      <charset val="128"/>
    </font>
    <font>
      <u/>
      <sz val="11"/>
      <color rgb="FFFF0000"/>
      <name val="ＭＳ 明朝"/>
      <family val="1"/>
      <charset val="128"/>
    </font>
    <font>
      <b/>
      <strike/>
      <sz val="10"/>
      <color rgb="FFFF0000"/>
      <name val="ＭＳ 明朝"/>
      <family val="1"/>
      <charset val="128"/>
    </font>
    <font>
      <b/>
      <strike/>
      <sz val="11"/>
      <color rgb="FFFF0000"/>
      <name val="ＭＳ 明朝"/>
      <family val="1"/>
      <charset val="128"/>
    </font>
    <font>
      <strike/>
      <sz val="11"/>
      <name val="ＭＳ 明朝"/>
      <family val="1"/>
      <charset val="128"/>
    </font>
    <font>
      <b/>
      <u/>
      <sz val="11"/>
      <color theme="3" tint="-0.249977111117893"/>
      <name val="ＭＳ 明朝"/>
      <family val="1"/>
      <charset val="128"/>
    </font>
    <font>
      <b/>
      <sz val="10"/>
      <color rgb="FF0070C0"/>
      <name val="ＭＳ Ｐ明朝"/>
      <family val="1"/>
      <charset val="128"/>
    </font>
    <font>
      <sz val="8.5"/>
      <color rgb="FF0070C0"/>
      <name val="ＭＳ Ｐ明朝"/>
      <family val="1"/>
      <charset val="128"/>
    </font>
    <font>
      <sz val="8"/>
      <color rgb="FF0070C0"/>
      <name val="ＭＳ Ｐ明朝"/>
      <family val="1"/>
      <charset val="128"/>
    </font>
    <font>
      <sz val="10"/>
      <color rgb="FF0070C0"/>
      <name val="ＭＳ Ｐ明朝"/>
      <family val="1"/>
      <charset val="128"/>
    </font>
    <font>
      <sz val="9"/>
      <color rgb="FF0070C0"/>
      <name val="ＭＳ Ｐ明朝"/>
      <family val="1"/>
      <charset val="128"/>
    </font>
    <font>
      <sz val="9"/>
      <name val="ＭＳ Ｐゴシック"/>
      <family val="3"/>
      <charset val="128"/>
    </font>
    <font>
      <sz val="8"/>
      <name val="Meiryo UI"/>
      <family val="3"/>
      <charset val="128"/>
    </font>
    <font>
      <sz val="11"/>
      <name val="Meiryo UI"/>
      <family val="3"/>
      <charset val="128"/>
    </font>
    <font>
      <sz val="10"/>
      <name val="Meiryo UI"/>
      <family val="3"/>
      <charset val="128"/>
    </font>
    <font>
      <b/>
      <sz val="10"/>
      <color rgb="FFFF0000"/>
      <name val="ＭＳ 明朝"/>
      <family val="1"/>
      <charset val="128"/>
    </font>
    <font>
      <sz val="10"/>
      <color theme="3"/>
      <name val="HGSｺﾞｼｯｸM"/>
      <family val="3"/>
      <charset val="128"/>
    </font>
    <font>
      <sz val="11"/>
      <color rgb="FF0000FF"/>
      <name val="ＭＳ 明朝"/>
      <family val="1"/>
      <charset val="128"/>
    </font>
    <font>
      <sz val="8"/>
      <name val="ＭＳ Ｐゴシック"/>
      <family val="3"/>
      <charset val="128"/>
    </font>
    <font>
      <sz val="8"/>
      <name val="HGｺﾞｼｯｸM"/>
      <family val="3"/>
      <charset val="128"/>
    </font>
    <font>
      <sz val="9.5"/>
      <color rgb="FFFF0000"/>
      <name val="ＭＳ 明朝"/>
      <family val="1"/>
      <charset val="128"/>
    </font>
    <font>
      <sz val="9"/>
      <color rgb="FFFF0000"/>
      <name val="ＭＳ 明朝"/>
      <family val="1"/>
      <charset val="128"/>
    </font>
    <font>
      <sz val="9.5"/>
      <name val="ＭＳ 明朝"/>
      <family val="1"/>
      <charset val="128"/>
    </font>
    <font>
      <u/>
      <sz val="10"/>
      <name val="ＭＳ 明朝"/>
      <family val="1"/>
      <charset val="128"/>
    </font>
    <font>
      <b/>
      <sz val="8"/>
      <color rgb="FFFF0000"/>
      <name val="ＭＳ 明朝"/>
      <family val="1"/>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CCC"/>
        <bgColor indexed="64"/>
      </patternFill>
    </fill>
    <fill>
      <patternFill patternType="solid">
        <fgColor rgb="FFCCFFFF"/>
        <bgColor indexed="64"/>
      </patternFill>
    </fill>
    <fill>
      <patternFill patternType="solid">
        <fgColor theme="0" tint="-4.9989318521683403E-2"/>
        <bgColor indexed="64"/>
      </patternFill>
    </fill>
    <fill>
      <patternFill patternType="solid">
        <fgColor rgb="FFDDDDDD"/>
        <bgColor indexed="64"/>
      </patternFill>
    </fill>
    <fill>
      <patternFill patternType="solid">
        <fgColor indexed="43"/>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CC"/>
        <bgColor indexed="64"/>
      </patternFill>
    </fill>
    <fill>
      <patternFill patternType="solid">
        <fgColor theme="0" tint="-0.14996795556505021"/>
        <bgColor indexed="64"/>
      </patternFill>
    </fill>
    <fill>
      <patternFill patternType="solid">
        <fgColor indexed="41"/>
        <bgColor indexed="64"/>
      </patternFill>
    </fill>
    <fill>
      <patternFill patternType="solid">
        <fgColor rgb="FFBFBFBF"/>
        <bgColor indexed="64"/>
      </patternFill>
    </fill>
    <fill>
      <patternFill patternType="solid">
        <fgColor rgb="FFB2B2B2"/>
        <bgColor indexed="64"/>
      </patternFill>
    </fill>
  </fills>
  <borders count="2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tted">
        <color rgb="FFFF0000"/>
      </right>
      <top style="dotted">
        <color rgb="FFFF0000"/>
      </top>
      <bottom style="dotted">
        <color rgb="FFFF0000"/>
      </bottom>
      <diagonal/>
    </border>
    <border>
      <left style="dotted">
        <color rgb="FFFF0000"/>
      </left>
      <right style="thin">
        <color indexed="64"/>
      </right>
      <top style="dotted">
        <color rgb="FFFF0000"/>
      </top>
      <bottom style="dotted">
        <color rgb="FFFF0000"/>
      </bottom>
      <diagonal/>
    </border>
    <border>
      <left style="thin">
        <color indexed="64"/>
      </left>
      <right/>
      <top style="thin">
        <color indexed="64"/>
      </top>
      <bottom style="medium">
        <color indexed="64"/>
      </bottom>
      <diagonal/>
    </border>
    <border>
      <left/>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bottom style="dotted">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diagonalDown="1">
      <left style="thin">
        <color indexed="64"/>
      </left>
      <right style="thin">
        <color indexed="64"/>
      </right>
      <top style="hair">
        <color indexed="64"/>
      </top>
      <bottom style="thin">
        <color indexed="64"/>
      </bottom>
      <diagonal style="thin">
        <color indexed="64"/>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bottom style="hair">
        <color indexed="64"/>
      </bottom>
      <diagonal/>
    </border>
    <border>
      <left style="thin">
        <color indexed="64"/>
      </left>
      <right style="thin">
        <color indexed="64"/>
      </right>
      <top style="hair">
        <color indexed="64"/>
      </top>
      <bottom/>
      <diagonal/>
    </border>
    <border>
      <left/>
      <right style="hair">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hair">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medium">
        <color indexed="64"/>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medium">
        <color indexed="64"/>
      </left>
      <right/>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rgb="FFFF0000"/>
      </left>
      <right/>
      <top style="thin">
        <color indexed="64"/>
      </top>
      <bottom/>
      <diagonal/>
    </border>
    <border>
      <left/>
      <right style="medium">
        <color rgb="FFFF0000"/>
      </right>
      <top style="thin">
        <color auto="1"/>
      </top>
      <bottom/>
      <diagonal/>
    </border>
    <border>
      <left style="medium">
        <color rgb="FFFF0000"/>
      </left>
      <right/>
      <top/>
      <bottom/>
      <diagonal/>
    </border>
    <border>
      <left/>
      <right style="medium">
        <color rgb="FFFF0000"/>
      </right>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medium">
        <color rgb="FFFF0000"/>
      </top>
      <bottom style="thin">
        <color auto="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uble">
        <color indexed="64"/>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right style="hair">
        <color indexed="64"/>
      </right>
      <top style="thin">
        <color indexed="64"/>
      </top>
      <bottom/>
      <diagonal/>
    </border>
    <border>
      <left style="medium">
        <color rgb="FFFF0000"/>
      </left>
      <right/>
      <top/>
      <bottom style="medium">
        <color rgb="FFFF0000"/>
      </bottom>
      <diagonal/>
    </border>
    <border>
      <left/>
      <right style="thin">
        <color indexed="64"/>
      </right>
      <top/>
      <bottom style="medium">
        <color rgb="FFFF0000"/>
      </bottom>
      <diagonal/>
    </border>
    <border>
      <left style="thin">
        <color indexed="64"/>
      </left>
      <right/>
      <top/>
      <bottom style="medium">
        <color rgb="FFFF0000"/>
      </bottom>
      <diagonal/>
    </border>
    <border>
      <left/>
      <right style="medium">
        <color rgb="FFFF0000"/>
      </right>
      <top/>
      <bottom style="medium">
        <color rgb="FFFF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rgb="FFFF0000"/>
      </left>
      <right style="medium">
        <color rgb="FFFF0000"/>
      </right>
      <top style="medium">
        <color rgb="FFFF0000"/>
      </top>
      <bottom/>
      <diagonal/>
    </border>
    <border>
      <left style="hair">
        <color indexed="64"/>
      </left>
      <right/>
      <top/>
      <bottom/>
      <diagonal/>
    </border>
    <border>
      <left style="medium">
        <color rgb="FFFF0000"/>
      </left>
      <right style="medium">
        <color rgb="FFFF0000"/>
      </right>
      <top/>
      <bottom/>
      <diagonal/>
    </border>
    <border>
      <left style="medium">
        <color rgb="FFFF0000"/>
      </left>
      <right style="medium">
        <color rgb="FFFF0000"/>
      </right>
      <top/>
      <bottom style="thin">
        <color indexed="64"/>
      </bottom>
      <diagonal/>
    </border>
    <border>
      <left style="medium">
        <color rgb="FFFF0000"/>
      </left>
      <right style="medium">
        <color rgb="FFFF0000"/>
      </right>
      <top style="thin">
        <color indexed="64"/>
      </top>
      <bottom/>
      <diagonal/>
    </border>
    <border>
      <left style="medium">
        <color rgb="FFFF0000"/>
      </left>
      <right style="medium">
        <color rgb="FFFF0000"/>
      </right>
      <top/>
      <bottom style="medium">
        <color rgb="FFFF0000"/>
      </bottom>
      <diagonal/>
    </border>
    <border>
      <left style="medium">
        <color rgb="FFFF0000"/>
      </left>
      <right style="thin">
        <color indexed="64"/>
      </right>
      <top style="medium">
        <color rgb="FFFF0000"/>
      </top>
      <bottom/>
      <diagonal/>
    </border>
    <border>
      <left style="thin">
        <color indexed="64"/>
      </left>
      <right/>
      <top style="medium">
        <color rgb="FFFF0000"/>
      </top>
      <bottom/>
      <diagonal/>
    </border>
    <border>
      <left/>
      <right style="thin">
        <color auto="1"/>
      </right>
      <top style="medium">
        <color rgb="FFFF0000"/>
      </top>
      <bottom/>
      <diagonal/>
    </border>
    <border>
      <left/>
      <right style="medium">
        <color rgb="FFFF0000"/>
      </right>
      <top style="medium">
        <color rgb="FFFF0000"/>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medium">
        <color rgb="FFFF0000"/>
      </left>
      <right style="thin">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rgb="FFFF0000"/>
      </left>
      <right style="thin">
        <color indexed="64"/>
      </right>
      <top/>
      <bottom style="medium">
        <color rgb="FFFF0000"/>
      </bottom>
      <diagonal/>
    </border>
    <border>
      <left style="thin">
        <color indexed="64"/>
      </left>
      <right style="medium">
        <color rgb="FFFF0000"/>
      </right>
      <top style="thin">
        <color indexed="64"/>
      </top>
      <bottom style="thin">
        <color indexed="64"/>
      </bottom>
      <diagonal/>
    </border>
    <border>
      <left/>
      <right/>
      <top style="medium">
        <color rgb="FFFF0000"/>
      </top>
      <bottom style="thin">
        <color auto="1"/>
      </bottom>
      <diagonal/>
    </border>
    <border>
      <left/>
      <right style="medium">
        <color rgb="FFFF0000"/>
      </right>
      <top style="medium">
        <color rgb="FFFF0000"/>
      </top>
      <bottom style="thin">
        <color auto="1"/>
      </bottom>
      <diagonal/>
    </border>
    <border>
      <left style="medium">
        <color rgb="FFFF0000"/>
      </left>
      <right/>
      <top style="thin">
        <color auto="1"/>
      </top>
      <bottom style="thin">
        <color auto="1"/>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top/>
      <bottom style="dotted">
        <color indexed="64"/>
      </bottom>
      <diagonal/>
    </border>
    <border>
      <left/>
      <right/>
      <top/>
      <bottom style="dotted">
        <color indexed="64"/>
      </bottom>
      <diagonal/>
    </border>
    <border>
      <left style="thin">
        <color auto="1"/>
      </left>
      <right style="medium">
        <color rgb="FFFF0000"/>
      </right>
      <top style="thin">
        <color auto="1"/>
      </top>
      <bottom/>
      <diagonal/>
    </border>
    <border>
      <left style="thin">
        <color indexed="64"/>
      </left>
      <right style="medium">
        <color rgb="FFFF0000"/>
      </right>
      <top/>
      <bottom style="thin">
        <color indexed="64"/>
      </bottom>
      <diagonal/>
    </border>
    <border>
      <left style="thin">
        <color indexed="64"/>
      </left>
      <right style="medium">
        <color rgb="FFFF0000"/>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indexed="64"/>
      </left>
      <right/>
      <top style="thin">
        <color indexed="64"/>
      </top>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style="dotted">
        <color rgb="FFFF0000"/>
      </right>
      <top style="dotted">
        <color rgb="FFFF0000"/>
      </top>
      <bottom/>
      <diagonal/>
    </border>
    <border>
      <left style="thin">
        <color indexed="64"/>
      </left>
      <right style="dotted">
        <color rgb="FFFF0000"/>
      </right>
      <top/>
      <bottom style="dotted">
        <color rgb="FFFF0000"/>
      </bottom>
      <diagonal/>
    </border>
    <border>
      <left style="dotted">
        <color rgb="FFFF0000"/>
      </left>
      <right style="thin">
        <color indexed="64"/>
      </right>
      <top style="dotted">
        <color rgb="FFFF0000"/>
      </top>
      <bottom/>
      <diagonal/>
    </border>
    <border>
      <left style="dotted">
        <color rgb="FFFF0000"/>
      </left>
      <right style="thin">
        <color indexed="64"/>
      </right>
      <top/>
      <bottom style="dotted">
        <color rgb="FFFF0000"/>
      </bottom>
      <diagonal/>
    </border>
    <border>
      <left style="thin">
        <color indexed="64"/>
      </left>
      <right/>
      <top style="dotted">
        <color rgb="FFFF0000"/>
      </top>
      <bottom/>
      <diagonal/>
    </border>
    <border>
      <left/>
      <right style="thin">
        <color indexed="64"/>
      </right>
      <top style="dotted">
        <color rgb="FFFF0000"/>
      </top>
      <bottom/>
      <diagonal/>
    </border>
    <border>
      <left/>
      <right style="thin">
        <color indexed="64"/>
      </right>
      <top style="medium">
        <color indexed="64"/>
      </top>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hair">
        <color indexed="64"/>
      </top>
      <bottom style="dashed">
        <color indexed="64"/>
      </bottom>
      <diagonal/>
    </border>
    <border>
      <left/>
      <right/>
      <top style="hair">
        <color indexed="64"/>
      </top>
      <bottom style="dashed">
        <color indexed="64"/>
      </bottom>
      <diagonal/>
    </border>
    <border>
      <left/>
      <right style="thin">
        <color indexed="64"/>
      </right>
      <top style="hair">
        <color indexed="64"/>
      </top>
      <bottom style="dashed">
        <color indexed="64"/>
      </bottom>
      <diagonal/>
    </border>
  </borders>
  <cellStyleXfs count="44">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6"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alignment vertical="center"/>
    </xf>
    <xf numFmtId="0" fontId="22" fillId="4" borderId="0" applyNumberFormat="0" applyBorder="0" applyAlignment="0" applyProtection="0">
      <alignment vertical="center"/>
    </xf>
    <xf numFmtId="38" fontId="1" fillId="0" borderId="0" applyFont="0" applyFill="0" applyBorder="0" applyAlignment="0" applyProtection="0">
      <alignment vertical="center"/>
    </xf>
  </cellStyleXfs>
  <cellXfs count="2241">
    <xf numFmtId="0" fontId="0" fillId="0" borderId="0" xfId="0">
      <alignment vertical="center"/>
    </xf>
    <xf numFmtId="0" fontId="5" fillId="0" borderId="0" xfId="0" applyFont="1">
      <alignment vertical="center"/>
    </xf>
    <xf numFmtId="0" fontId="2" fillId="0" borderId="0" xfId="0" applyFont="1">
      <alignment vertical="center"/>
    </xf>
    <xf numFmtId="0" fontId="26" fillId="0" borderId="0" xfId="0" applyFont="1">
      <alignment vertical="center"/>
    </xf>
    <xf numFmtId="0" fontId="25" fillId="0" borderId="23" xfId="0" applyFont="1" applyBorder="1" applyAlignment="1">
      <alignment vertical="center" wrapText="1"/>
    </xf>
    <xf numFmtId="0" fontId="25" fillId="0" borderId="0" xfId="0" applyFont="1" applyAlignment="1">
      <alignment horizontal="center" vertical="center" wrapText="1"/>
    </xf>
    <xf numFmtId="0" fontId="26" fillId="0" borderId="0" xfId="0" applyFont="1" applyAlignment="1">
      <alignment horizontal="left" vertical="center"/>
    </xf>
    <xf numFmtId="0" fontId="25" fillId="0" borderId="0" xfId="0" applyFont="1" applyAlignment="1">
      <alignment horizontal="left" vertical="center" wrapText="1"/>
    </xf>
    <xf numFmtId="0" fontId="25" fillId="0" borderId="0" xfId="0" applyFont="1">
      <alignment vertical="center"/>
    </xf>
    <xf numFmtId="0" fontId="24" fillId="0" borderId="0" xfId="0" applyFont="1">
      <alignment vertical="center"/>
    </xf>
    <xf numFmtId="0" fontId="24" fillId="0" borderId="0" xfId="0" applyFont="1" applyAlignment="1">
      <alignment horizontal="center" vertical="top"/>
    </xf>
    <xf numFmtId="0" fontId="29" fillId="0" borderId="0" xfId="0" applyFont="1" applyAlignment="1">
      <alignment vertical="top"/>
    </xf>
    <xf numFmtId="0" fontId="24" fillId="0" borderId="15" xfId="0" applyFont="1" applyBorder="1" applyAlignment="1">
      <alignment horizontal="center" vertical="center" wrapText="1"/>
    </xf>
    <xf numFmtId="0" fontId="26" fillId="0" borderId="22" xfId="0" applyFont="1" applyBorder="1" applyAlignment="1">
      <alignment vertical="top"/>
    </xf>
    <xf numFmtId="0" fontId="24" fillId="0" borderId="10" xfId="0" applyFont="1" applyBorder="1" applyAlignment="1">
      <alignment vertical="top"/>
    </xf>
    <xf numFmtId="0" fontId="24" fillId="0" borderId="19" xfId="0" applyFont="1" applyBorder="1" applyAlignment="1">
      <alignment vertical="top"/>
    </xf>
    <xf numFmtId="0" fontId="24" fillId="0" borderId="13" xfId="0" applyFont="1" applyBorder="1" applyAlignment="1">
      <alignment vertical="top"/>
    </xf>
    <xf numFmtId="0" fontId="26" fillId="0" borderId="13" xfId="0" applyFont="1" applyBorder="1" applyAlignment="1">
      <alignment vertical="top"/>
    </xf>
    <xf numFmtId="0" fontId="26" fillId="0" borderId="13" xfId="0" applyFont="1" applyBorder="1">
      <alignment vertical="center"/>
    </xf>
    <xf numFmtId="0" fontId="24" fillId="0" borderId="13" xfId="0" applyFont="1" applyBorder="1" applyAlignment="1">
      <alignment horizontal="center" vertical="top" shrinkToFit="1"/>
    </xf>
    <xf numFmtId="0" fontId="26" fillId="0" borderId="24" xfId="0" applyFont="1" applyBorder="1">
      <alignment vertical="center"/>
    </xf>
    <xf numFmtId="0" fontId="26" fillId="0" borderId="25" xfId="0" applyFont="1" applyBorder="1">
      <alignment vertical="center"/>
    </xf>
    <xf numFmtId="0" fontId="26" fillId="0" borderId="26" xfId="0" applyFont="1" applyBorder="1">
      <alignment vertical="center"/>
    </xf>
    <xf numFmtId="0" fontId="26" fillId="0" borderId="12" xfId="0" applyFont="1" applyBorder="1">
      <alignment vertical="center"/>
    </xf>
    <xf numFmtId="0" fontId="26" fillId="0" borderId="0" xfId="0" applyFont="1" applyAlignment="1">
      <alignment vertical="top" wrapText="1"/>
    </xf>
    <xf numFmtId="0" fontId="26" fillId="0" borderId="10" xfId="0" applyFont="1" applyBorder="1">
      <alignment vertical="center"/>
    </xf>
    <xf numFmtId="0" fontId="26" fillId="0" borderId="19" xfId="0" applyFont="1" applyBorder="1">
      <alignment vertical="center"/>
    </xf>
    <xf numFmtId="0" fontId="24" fillId="0" borderId="0" xfId="0" applyFont="1" applyAlignment="1">
      <alignment horizontal="center" vertical="top" shrinkToFit="1"/>
    </xf>
    <xf numFmtId="0" fontId="26" fillId="0" borderId="14" xfId="0" applyFont="1" applyBorder="1" applyAlignment="1">
      <alignment horizontal="left" vertical="top"/>
    </xf>
    <xf numFmtId="0" fontId="26" fillId="0" borderId="20" xfId="0" applyFont="1" applyBorder="1">
      <alignment vertical="center"/>
    </xf>
    <xf numFmtId="0" fontId="28" fillId="0" borderId="0" xfId="0" applyFont="1">
      <alignment vertical="center"/>
    </xf>
    <xf numFmtId="0" fontId="26" fillId="0" borderId="14" xfId="0" applyFont="1" applyBorder="1" applyAlignment="1">
      <alignment vertical="center" shrinkToFit="1"/>
    </xf>
    <xf numFmtId="0" fontId="24" fillId="0" borderId="0" xfId="0" applyFont="1" applyAlignment="1">
      <alignment horizontal="left" vertical="center" wrapText="1"/>
    </xf>
    <xf numFmtId="0" fontId="26" fillId="0" borderId="17" xfId="0" applyFont="1" applyBorder="1">
      <alignment vertical="center"/>
    </xf>
    <xf numFmtId="0" fontId="26" fillId="0" borderId="0" xfId="0" applyFont="1" applyAlignment="1">
      <alignment horizontal="right" vertical="center"/>
    </xf>
    <xf numFmtId="0" fontId="26" fillId="0" borderId="27" xfId="0" applyFont="1" applyBorder="1" applyAlignment="1">
      <alignment vertical="center" shrinkToFit="1"/>
    </xf>
    <xf numFmtId="0" fontId="26" fillId="0" borderId="0" xfId="0" applyFont="1" applyAlignment="1">
      <alignment horizontal="right" vertical="center" shrinkToFit="1"/>
    </xf>
    <xf numFmtId="2" fontId="26" fillId="0" borderId="0" xfId="0" applyNumberFormat="1" applyFont="1" applyAlignment="1">
      <alignment horizontal="right" vertical="center"/>
    </xf>
    <xf numFmtId="0" fontId="24" fillId="0" borderId="13" xfId="0" applyFont="1" applyBorder="1" applyAlignment="1">
      <alignment vertical="center" wrapText="1"/>
    </xf>
    <xf numFmtId="0" fontId="26" fillId="25" borderId="21" xfId="0" applyFont="1" applyFill="1" applyBorder="1" applyAlignment="1">
      <alignment vertical="center" shrinkToFit="1"/>
    </xf>
    <xf numFmtId="0" fontId="28" fillId="0" borderId="0" xfId="0" applyFont="1" applyAlignment="1">
      <alignment vertical="top"/>
    </xf>
    <xf numFmtId="0" fontId="28" fillId="0" borderId="0" xfId="0" applyFont="1" applyAlignment="1">
      <alignment vertical="top" wrapText="1"/>
    </xf>
    <xf numFmtId="0" fontId="28" fillId="0" borderId="14" xfId="0" applyFont="1" applyBorder="1" applyAlignment="1">
      <alignment vertical="top" wrapText="1"/>
    </xf>
    <xf numFmtId="0" fontId="26" fillId="0" borderId="12" xfId="0" applyFont="1" applyBorder="1" applyAlignment="1">
      <alignment vertical="top" wrapText="1"/>
    </xf>
    <xf numFmtId="0" fontId="24" fillId="0" borderId="68" xfId="0" applyFont="1" applyBorder="1" applyAlignment="1">
      <alignment horizontal="center" vertical="top" wrapText="1"/>
    </xf>
    <xf numFmtId="0" fontId="24" fillId="0" borderId="69" xfId="0" applyFont="1" applyBorder="1" applyAlignment="1">
      <alignment horizontal="center" vertical="top" wrapText="1"/>
    </xf>
    <xf numFmtId="0" fontId="24" fillId="0" borderId="68" xfId="0" applyFont="1" applyBorder="1" applyAlignment="1">
      <alignment vertical="top" wrapText="1"/>
    </xf>
    <xf numFmtId="0" fontId="24" fillId="0" borderId="69" xfId="0" applyFont="1" applyBorder="1" applyAlignment="1">
      <alignment horizontal="left" vertical="top" wrapText="1"/>
    </xf>
    <xf numFmtId="0" fontId="26" fillId="25" borderId="13" xfId="0" applyFont="1" applyFill="1" applyBorder="1" applyAlignment="1">
      <alignment vertical="center" wrapText="1"/>
    </xf>
    <xf numFmtId="0" fontId="26" fillId="24" borderId="14" xfId="0" applyFont="1" applyFill="1" applyBorder="1">
      <alignment vertical="center"/>
    </xf>
    <xf numFmtId="0" fontId="26" fillId="0" borderId="14" xfId="0" applyFont="1" applyBorder="1" applyAlignment="1">
      <alignment shrinkToFit="1"/>
    </xf>
    <xf numFmtId="0" fontId="26" fillId="0" borderId="0" xfId="0" applyFont="1" applyAlignment="1">
      <alignment horizontal="left" shrinkToFit="1"/>
    </xf>
    <xf numFmtId="0" fontId="26" fillId="0" borderId="14" xfId="0" applyFont="1" applyBorder="1" applyAlignment="1">
      <alignment horizontal="left" shrinkToFit="1"/>
    </xf>
    <xf numFmtId="0" fontId="28" fillId="0" borderId="0" xfId="0" applyFont="1" applyAlignment="1">
      <alignment horizontal="left" vertical="center"/>
    </xf>
    <xf numFmtId="0" fontId="26" fillId="25" borderId="11" xfId="0" applyFont="1" applyFill="1" applyBorder="1" applyAlignment="1">
      <alignment vertical="center" wrapText="1"/>
    </xf>
    <xf numFmtId="0" fontId="26" fillId="25" borderId="18" xfId="0" applyFont="1" applyFill="1" applyBorder="1" applyAlignment="1">
      <alignment vertical="center" wrapText="1"/>
    </xf>
    <xf numFmtId="0" fontId="24" fillId="25" borderId="18" xfId="0" applyFont="1" applyFill="1" applyBorder="1" applyAlignment="1">
      <alignment vertical="center" wrapText="1"/>
    </xf>
    <xf numFmtId="0" fontId="24" fillId="25" borderId="21" xfId="0" applyFont="1" applyFill="1" applyBorder="1" applyAlignment="1">
      <alignment vertical="center" wrapText="1"/>
    </xf>
    <xf numFmtId="0" fontId="24" fillId="0" borderId="15" xfId="0" applyFont="1" applyBorder="1" applyAlignment="1">
      <alignment horizontal="center" vertical="top" wrapText="1"/>
    </xf>
    <xf numFmtId="0" fontId="26" fillId="0" borderId="11" xfId="0" applyFont="1" applyBorder="1">
      <alignment vertical="center"/>
    </xf>
    <xf numFmtId="0" fontId="24" fillId="0" borderId="0" xfId="0" applyFont="1" applyAlignment="1">
      <alignment horizontal="left" vertical="top"/>
    </xf>
    <xf numFmtId="0" fontId="24" fillId="0" borderId="18" xfId="0" applyFont="1" applyBorder="1" applyAlignment="1">
      <alignment horizontal="left" vertical="center" wrapText="1"/>
    </xf>
    <xf numFmtId="0" fontId="24" fillId="29" borderId="13" xfId="0" applyFont="1" applyFill="1" applyBorder="1" applyAlignment="1">
      <alignment vertical="top" wrapText="1" shrinkToFit="1"/>
    </xf>
    <xf numFmtId="0" fontId="24" fillId="29" borderId="0" xfId="0" applyFont="1" applyFill="1" applyAlignment="1">
      <alignment vertical="top" wrapText="1" shrinkToFit="1"/>
    </xf>
    <xf numFmtId="0" fontId="24" fillId="29" borderId="14" xfId="0" applyFont="1" applyFill="1" applyBorder="1" applyAlignment="1">
      <alignment vertical="top" wrapText="1" shrinkToFit="1"/>
    </xf>
    <xf numFmtId="0" fontId="24" fillId="29" borderId="11" xfId="0" applyFont="1" applyFill="1" applyBorder="1" applyAlignment="1">
      <alignment vertical="top" wrapText="1" shrinkToFit="1"/>
    </xf>
    <xf numFmtId="0" fontId="24" fillId="29" borderId="12" xfId="0" applyFont="1" applyFill="1" applyBorder="1" applyAlignment="1">
      <alignment vertical="top" wrapText="1" shrinkToFit="1"/>
    </xf>
    <xf numFmtId="0" fontId="24" fillId="29" borderId="20" xfId="0" applyFont="1" applyFill="1" applyBorder="1" applyAlignment="1">
      <alignment vertical="top" wrapText="1" shrinkToFit="1"/>
    </xf>
    <xf numFmtId="0" fontId="24" fillId="29" borderId="13" xfId="0" applyFont="1" applyFill="1" applyBorder="1" applyAlignment="1">
      <alignment horizontal="center" vertical="center"/>
    </xf>
    <xf numFmtId="0" fontId="24" fillId="29" borderId="0" xfId="0" applyFont="1" applyFill="1" applyAlignment="1">
      <alignment horizontal="center" vertical="center"/>
    </xf>
    <xf numFmtId="0" fontId="24" fillId="29" borderId="14" xfId="0" applyFont="1" applyFill="1" applyBorder="1" applyAlignment="1">
      <alignment horizontal="center" vertical="center"/>
    </xf>
    <xf numFmtId="0" fontId="26" fillId="0" borderId="0" xfId="0" applyFont="1" applyAlignment="1" applyProtection="1">
      <alignment horizontal="center" vertical="center"/>
      <protection locked="0"/>
    </xf>
    <xf numFmtId="0" fontId="27" fillId="0" borderId="0" xfId="0" applyFont="1" applyAlignment="1">
      <alignment horizontal="right" vertical="center"/>
    </xf>
    <xf numFmtId="0" fontId="26" fillId="25" borderId="18" xfId="0" applyFont="1" applyFill="1" applyBorder="1" applyAlignment="1">
      <alignment horizontal="left" vertical="center" shrinkToFit="1"/>
    </xf>
    <xf numFmtId="0" fontId="24" fillId="0" borderId="22" xfId="0" applyFont="1" applyBorder="1" applyAlignment="1">
      <alignment vertical="center" wrapText="1"/>
    </xf>
    <xf numFmtId="0" fontId="26" fillId="0" borderId="22" xfId="0" applyFont="1" applyBorder="1">
      <alignment vertical="center"/>
    </xf>
    <xf numFmtId="0" fontId="24" fillId="0" borderId="14" xfId="0" applyFont="1" applyBorder="1">
      <alignment vertical="center"/>
    </xf>
    <xf numFmtId="0" fontId="26" fillId="25" borderId="58" xfId="0" applyFont="1" applyFill="1" applyBorder="1">
      <alignment vertical="center"/>
    </xf>
    <xf numFmtId="0" fontId="31" fillId="0" borderId="0" xfId="0" applyFont="1">
      <alignment vertical="center"/>
    </xf>
    <xf numFmtId="0" fontId="31" fillId="0" borderId="0" xfId="0" applyFont="1" applyAlignment="1">
      <alignment horizontal="center" vertical="center"/>
    </xf>
    <xf numFmtId="0" fontId="33" fillId="0" borderId="0" xfId="0" applyFont="1">
      <alignment vertical="center"/>
    </xf>
    <xf numFmtId="0" fontId="26" fillId="26" borderId="15" xfId="0" applyFont="1" applyFill="1" applyBorder="1" applyProtection="1">
      <alignment vertical="center"/>
      <protection locked="0"/>
    </xf>
    <xf numFmtId="0" fontId="26" fillId="0" borderId="0" xfId="0" applyFont="1" applyAlignment="1">
      <alignment horizontal="center" vertical="center" textRotation="255"/>
    </xf>
    <xf numFmtId="0" fontId="27" fillId="0" borderId="0" xfId="0" applyFont="1" applyAlignment="1">
      <alignment horizontal="center" vertical="center" wrapText="1" shrinkToFit="1"/>
    </xf>
    <xf numFmtId="0" fontId="26" fillId="0" borderId="0" xfId="0" applyFont="1" applyAlignment="1">
      <alignment vertical="center" wrapText="1" shrinkToFit="1"/>
    </xf>
    <xf numFmtId="0" fontId="24" fillId="0" borderId="79" xfId="0" applyFont="1" applyBorder="1" applyAlignment="1">
      <alignment vertical="center" wrapText="1"/>
    </xf>
    <xf numFmtId="0" fontId="26" fillId="0" borderId="80" xfId="0" applyFont="1" applyBorder="1" applyAlignment="1">
      <alignment vertical="center" wrapText="1"/>
    </xf>
    <xf numFmtId="0" fontId="26" fillId="0" borderId="81" xfId="0" applyFont="1" applyBorder="1" applyAlignment="1">
      <alignment vertical="center" wrapText="1"/>
    </xf>
    <xf numFmtId="0" fontId="26" fillId="27" borderId="16" xfId="0" applyFont="1" applyFill="1" applyBorder="1">
      <alignment vertical="center"/>
    </xf>
    <xf numFmtId="0" fontId="26" fillId="27" borderId="16" xfId="0" applyFont="1" applyFill="1" applyBorder="1" applyAlignment="1">
      <alignment vertical="center" wrapText="1"/>
    </xf>
    <xf numFmtId="0" fontId="26" fillId="27" borderId="19" xfId="0" applyFont="1" applyFill="1" applyBorder="1" applyAlignment="1">
      <alignment vertical="center" wrapText="1"/>
    </xf>
    <xf numFmtId="0" fontId="26" fillId="31" borderId="27" xfId="0" applyFont="1" applyFill="1" applyBorder="1" applyAlignment="1">
      <alignment vertical="center" shrinkToFit="1"/>
    </xf>
    <xf numFmtId="183" fontId="26" fillId="0" borderId="0" xfId="0" applyNumberFormat="1" applyFont="1" applyAlignment="1">
      <alignment vertical="center" shrinkToFit="1"/>
    </xf>
    <xf numFmtId="182" fontId="26" fillId="0" borderId="0" xfId="0" applyNumberFormat="1" applyFont="1" applyAlignment="1">
      <alignment horizontal="right" vertical="center"/>
    </xf>
    <xf numFmtId="182" fontId="26" fillId="0" borderId="0" xfId="0" applyNumberFormat="1" applyFont="1">
      <alignment vertical="center"/>
    </xf>
    <xf numFmtId="184" fontId="26" fillId="25" borderId="14" xfId="0" applyNumberFormat="1" applyFont="1" applyFill="1" applyBorder="1">
      <alignment vertical="center"/>
    </xf>
    <xf numFmtId="184" fontId="26" fillId="25" borderId="20" xfId="0" applyNumberFormat="1" applyFont="1" applyFill="1" applyBorder="1">
      <alignment vertical="center"/>
    </xf>
    <xf numFmtId="184" fontId="26" fillId="25" borderId="18" xfId="0" applyNumberFormat="1" applyFont="1" applyFill="1" applyBorder="1" applyAlignment="1">
      <alignment horizontal="center" vertical="center"/>
    </xf>
    <xf numFmtId="184" fontId="26" fillId="25" borderId="21" xfId="0" applyNumberFormat="1" applyFont="1" applyFill="1" applyBorder="1" applyAlignment="1">
      <alignment horizontal="center" vertical="center"/>
    </xf>
    <xf numFmtId="0" fontId="26" fillId="0" borderId="0" xfId="0" applyFont="1" applyAlignment="1">
      <alignment horizontal="center" vertical="center"/>
    </xf>
    <xf numFmtId="0" fontId="24" fillId="28" borderId="0" xfId="0" applyFont="1" applyFill="1" applyAlignment="1">
      <alignment vertical="top" wrapText="1"/>
    </xf>
    <xf numFmtId="0" fontId="26" fillId="25" borderId="83" xfId="0" applyFont="1" applyFill="1" applyBorder="1" applyAlignment="1">
      <alignment vertical="center" shrinkToFit="1"/>
    </xf>
    <xf numFmtId="0" fontId="26" fillId="25" borderId="95" xfId="0" applyFont="1" applyFill="1" applyBorder="1" applyAlignment="1">
      <alignment vertical="center" shrinkToFit="1"/>
    </xf>
    <xf numFmtId="0" fontId="26" fillId="25" borderId="87" xfId="0" applyFont="1" applyFill="1" applyBorder="1" applyAlignment="1">
      <alignment vertical="center" shrinkToFit="1"/>
    </xf>
    <xf numFmtId="0" fontId="26" fillId="25" borderId="97" xfId="0" applyFont="1" applyFill="1" applyBorder="1" applyAlignment="1">
      <alignment vertical="center" shrinkToFit="1"/>
    </xf>
    <xf numFmtId="0" fontId="26" fillId="0" borderId="29" xfId="0" applyFont="1" applyBorder="1" applyAlignment="1">
      <alignment horizontal="left" vertical="center"/>
    </xf>
    <xf numFmtId="0" fontId="26" fillId="0" borderId="16" xfId="0" applyFont="1" applyBorder="1" applyAlignment="1">
      <alignment horizontal="left" vertical="top"/>
    </xf>
    <xf numFmtId="0" fontId="26" fillId="0" borderId="14" xfId="0" applyFont="1" applyBorder="1" applyAlignment="1">
      <alignment vertical="top" wrapText="1"/>
    </xf>
    <xf numFmtId="0" fontId="26" fillId="0" borderId="20" xfId="0" applyFont="1" applyBorder="1" applyAlignment="1">
      <alignment vertical="top" wrapText="1"/>
    </xf>
    <xf numFmtId="49" fontId="26" fillId="25" borderId="15" xfId="0" applyNumberFormat="1" applyFont="1" applyFill="1" applyBorder="1" applyAlignment="1">
      <alignment horizontal="center" vertical="center" shrinkToFit="1"/>
    </xf>
    <xf numFmtId="0" fontId="24" fillId="0" borderId="14" xfId="0" applyFont="1" applyBorder="1" applyAlignment="1">
      <alignment horizontal="left" vertical="center"/>
    </xf>
    <xf numFmtId="0" fontId="28" fillId="0" borderId="19" xfId="0" applyFont="1" applyBorder="1" applyAlignment="1">
      <alignment wrapText="1"/>
    </xf>
    <xf numFmtId="0" fontId="28" fillId="0" borderId="20" xfId="0" applyFont="1" applyBorder="1" applyAlignment="1">
      <alignment horizontal="right" wrapText="1"/>
    </xf>
    <xf numFmtId="0" fontId="26" fillId="0" borderId="0" xfId="0" applyFont="1" applyAlignment="1">
      <alignment horizontal="right"/>
    </xf>
    <xf numFmtId="0" fontId="27" fillId="0" borderId="14" xfId="0" applyFont="1" applyBorder="1" applyAlignment="1">
      <alignment vertical="center" shrinkToFit="1"/>
    </xf>
    <xf numFmtId="0" fontId="24" fillId="0" borderId="16" xfId="0" applyFont="1" applyBorder="1" applyAlignment="1">
      <alignment vertical="center" wrapText="1"/>
    </xf>
    <xf numFmtId="0" fontId="26" fillId="25" borderId="108" xfId="0" applyFont="1" applyFill="1" applyBorder="1">
      <alignment vertical="center"/>
    </xf>
    <xf numFmtId="49" fontId="26" fillId="25" borderId="111" xfId="0" applyNumberFormat="1" applyFont="1" applyFill="1" applyBorder="1" applyAlignment="1">
      <alignment horizontal="center" vertical="center" shrinkToFit="1"/>
    </xf>
    <xf numFmtId="49" fontId="26" fillId="25" borderId="43" xfId="0" applyNumberFormat="1" applyFont="1" applyFill="1" applyBorder="1" applyAlignment="1">
      <alignment horizontal="center" vertical="center" shrinkToFit="1"/>
    </xf>
    <xf numFmtId="49" fontId="26" fillId="25" borderId="63" xfId="0" applyNumberFormat="1" applyFont="1" applyFill="1" applyBorder="1" applyAlignment="1">
      <alignment horizontal="center" vertical="center" shrinkToFit="1"/>
    </xf>
    <xf numFmtId="0" fontId="24" fillId="0" borderId="0" xfId="0" applyFont="1" applyAlignment="1">
      <alignment vertical="center" shrinkToFit="1"/>
    </xf>
    <xf numFmtId="49" fontId="26" fillId="25" borderId="62" xfId="0" applyNumberFormat="1" applyFont="1" applyFill="1" applyBorder="1" applyAlignment="1">
      <alignment horizontal="center" vertical="center" shrinkToFit="1"/>
    </xf>
    <xf numFmtId="0" fontId="26" fillId="0" borderId="100" xfId="0" applyFont="1" applyBorder="1">
      <alignment vertical="center"/>
    </xf>
    <xf numFmtId="0" fontId="26" fillId="0" borderId="32" xfId="0" applyFont="1" applyBorder="1">
      <alignment vertical="center"/>
    </xf>
    <xf numFmtId="0" fontId="26" fillId="0" borderId="99" xfId="0" applyFont="1" applyBorder="1">
      <alignment vertical="center"/>
    </xf>
    <xf numFmtId="0" fontId="24" fillId="31" borderId="0" xfId="0" applyFont="1" applyFill="1">
      <alignment vertical="center"/>
    </xf>
    <xf numFmtId="0" fontId="27" fillId="0" borderId="0" xfId="0" applyFont="1" applyAlignment="1">
      <alignment horizontal="center" vertical="center" wrapText="1"/>
    </xf>
    <xf numFmtId="179" fontId="26" fillId="0" borderId="0" xfId="0" applyNumberFormat="1" applyFont="1" applyAlignment="1">
      <alignment horizontal="right" vertical="center"/>
    </xf>
    <xf numFmtId="0" fontId="26" fillId="0" borderId="14" xfId="0" applyFont="1" applyBorder="1">
      <alignment vertical="center"/>
    </xf>
    <xf numFmtId="0" fontId="27" fillId="0" borderId="13" xfId="0" applyFont="1" applyBorder="1" applyAlignment="1">
      <alignment vertical="top" wrapText="1"/>
    </xf>
    <xf numFmtId="0" fontId="27" fillId="0" borderId="14" xfId="0" applyFont="1" applyBorder="1" applyAlignment="1">
      <alignment vertical="top" wrapText="1"/>
    </xf>
    <xf numFmtId="0" fontId="26" fillId="0" borderId="83" xfId="0" applyFont="1" applyBorder="1" applyAlignment="1" applyProtection="1">
      <alignment vertical="center" shrinkToFit="1"/>
      <protection locked="0"/>
    </xf>
    <xf numFmtId="0" fontId="26" fillId="0" borderId="87" xfId="0" applyFont="1" applyBorder="1" applyAlignment="1" applyProtection="1">
      <alignment vertical="center" shrinkToFit="1"/>
      <protection locked="0"/>
    </xf>
    <xf numFmtId="49" fontId="26" fillId="0" borderId="83" xfId="0" applyNumberFormat="1" applyFont="1" applyBorder="1" applyAlignment="1" applyProtection="1">
      <alignment vertical="center" shrinkToFit="1"/>
      <protection locked="0"/>
    </xf>
    <xf numFmtId="49" fontId="26" fillId="0" borderId="87" xfId="0" applyNumberFormat="1" applyFont="1" applyBorder="1" applyAlignment="1" applyProtection="1">
      <alignment vertical="center" shrinkToFit="1"/>
      <protection locked="0"/>
    </xf>
    <xf numFmtId="0" fontId="26" fillId="0" borderId="12" xfId="0" applyFont="1" applyBorder="1" applyProtection="1">
      <alignment vertical="center"/>
      <protection locked="0"/>
    </xf>
    <xf numFmtId="0" fontId="26" fillId="27" borderId="14" xfId="0" applyFont="1" applyFill="1" applyBorder="1">
      <alignment vertical="center"/>
    </xf>
    <xf numFmtId="0" fontId="26" fillId="27" borderId="0" xfId="0" applyFont="1" applyFill="1">
      <alignment vertical="center"/>
    </xf>
    <xf numFmtId="0" fontId="26" fillId="0" borderId="0" xfId="0" applyFont="1" applyAlignment="1">
      <alignment horizontal="center" vertical="top"/>
    </xf>
    <xf numFmtId="0" fontId="24" fillId="29" borderId="0" xfId="0" applyFont="1" applyFill="1" applyAlignment="1">
      <alignment horizontal="center" vertical="top"/>
    </xf>
    <xf numFmtId="0" fontId="24" fillId="29" borderId="14" xfId="0" applyFont="1" applyFill="1" applyBorder="1" applyAlignment="1">
      <alignment horizontal="center" vertical="top"/>
    </xf>
    <xf numFmtId="0" fontId="24" fillId="0" borderId="18" xfId="0" applyFont="1" applyBorder="1" applyAlignment="1">
      <alignment vertical="center" wrapText="1"/>
    </xf>
    <xf numFmtId="0" fontId="24" fillId="0" borderId="0" xfId="0" applyFont="1" applyAlignment="1">
      <alignment vertical="top" wrapText="1"/>
    </xf>
    <xf numFmtId="0" fontId="24" fillId="0" borderId="0" xfId="0" applyFont="1" applyAlignment="1">
      <alignment vertical="top"/>
    </xf>
    <xf numFmtId="0" fontId="26" fillId="0" borderId="0" xfId="0" applyFont="1" applyAlignment="1">
      <alignment horizontal="left" vertical="top" wrapText="1"/>
    </xf>
    <xf numFmtId="0" fontId="24" fillId="0" borderId="18" xfId="0" applyFont="1" applyBorder="1">
      <alignment vertical="center"/>
    </xf>
    <xf numFmtId="0" fontId="26" fillId="0" borderId="13" xfId="0" applyFont="1" applyBorder="1" applyAlignment="1">
      <alignment horizontal="center" vertical="top"/>
    </xf>
    <xf numFmtId="0" fontId="26" fillId="0" borderId="18" xfId="0" applyFont="1" applyBorder="1">
      <alignment vertical="center"/>
    </xf>
    <xf numFmtId="0" fontId="26" fillId="0" borderId="13" xfId="0" applyFont="1" applyBorder="1" applyAlignment="1">
      <alignment horizontal="center" vertical="center"/>
    </xf>
    <xf numFmtId="0" fontId="24" fillId="0" borderId="18"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61" xfId="0" applyFont="1" applyBorder="1" applyAlignment="1">
      <alignment horizontal="center" vertical="center" wrapText="1"/>
    </xf>
    <xf numFmtId="0" fontId="24" fillId="35" borderId="13" xfId="0" applyFont="1" applyFill="1" applyBorder="1" applyAlignment="1">
      <alignment horizontal="center" vertical="center"/>
    </xf>
    <xf numFmtId="0" fontId="24" fillId="35" borderId="0" xfId="0" applyFont="1" applyFill="1" applyAlignment="1">
      <alignment horizontal="center" vertical="center"/>
    </xf>
    <xf numFmtId="0" fontId="24" fillId="35" borderId="14" xfId="0" applyFont="1" applyFill="1" applyBorder="1" applyAlignment="1">
      <alignment horizontal="center" vertical="center"/>
    </xf>
    <xf numFmtId="0" fontId="24" fillId="35" borderId="13" xfId="0" applyFont="1" applyFill="1" applyBorder="1" applyAlignment="1">
      <alignment vertical="top" wrapText="1" shrinkToFit="1"/>
    </xf>
    <xf numFmtId="0" fontId="24" fillId="35" borderId="0" xfId="0" applyFont="1" applyFill="1" applyAlignment="1">
      <alignment vertical="top" wrapText="1" shrinkToFit="1"/>
    </xf>
    <xf numFmtId="0" fontId="24" fillId="35" borderId="14" xfId="0" applyFont="1" applyFill="1" applyBorder="1" applyAlignment="1">
      <alignment vertical="top" wrapText="1" shrinkToFit="1"/>
    </xf>
    <xf numFmtId="0" fontId="24" fillId="0" borderId="12" xfId="0" applyFont="1" applyBorder="1" applyAlignment="1">
      <alignment horizontal="left" vertical="center"/>
    </xf>
    <xf numFmtId="0" fontId="24" fillId="35" borderId="11" xfId="0" applyFont="1" applyFill="1" applyBorder="1" applyAlignment="1">
      <alignment vertical="top" wrapText="1" shrinkToFit="1"/>
    </xf>
    <xf numFmtId="0" fontId="24" fillId="35" borderId="12" xfId="0" applyFont="1" applyFill="1" applyBorder="1" applyAlignment="1">
      <alignment vertical="top" wrapText="1" shrinkToFit="1"/>
    </xf>
    <xf numFmtId="0" fontId="24" fillId="35" borderId="20" xfId="0" applyFont="1" applyFill="1" applyBorder="1" applyAlignment="1">
      <alignment vertical="top" wrapText="1" shrinkToFit="1"/>
    </xf>
    <xf numFmtId="0" fontId="24" fillId="0" borderId="10" xfId="0" applyFont="1" applyBorder="1" applyAlignment="1">
      <alignment horizontal="left" vertical="center"/>
    </xf>
    <xf numFmtId="0" fontId="24" fillId="35" borderId="22" xfId="0" applyFont="1" applyFill="1" applyBorder="1" applyAlignment="1">
      <alignment vertical="top" wrapText="1" shrinkToFit="1"/>
    </xf>
    <xf numFmtId="0" fontId="24" fillId="35" borderId="10" xfId="0" applyFont="1" applyFill="1" applyBorder="1" applyAlignment="1">
      <alignment vertical="top" wrapText="1" shrinkToFit="1"/>
    </xf>
    <xf numFmtId="0" fontId="24" fillId="35" borderId="19" xfId="0" applyFont="1" applyFill="1" applyBorder="1" applyAlignment="1">
      <alignment vertical="top" wrapText="1" shrinkToFit="1"/>
    </xf>
    <xf numFmtId="0" fontId="24" fillId="0" borderId="37" xfId="0" applyFont="1" applyBorder="1">
      <alignment vertical="center"/>
    </xf>
    <xf numFmtId="0" fontId="24" fillId="0" borderId="13" xfId="0" applyFont="1" applyBorder="1" applyAlignment="1">
      <alignment vertical="center" shrinkToFit="1"/>
    </xf>
    <xf numFmtId="0" fontId="24" fillId="0" borderId="16" xfId="0" applyFont="1" applyBorder="1" applyAlignment="1">
      <alignment horizontal="left" vertical="center"/>
    </xf>
    <xf numFmtId="0" fontId="24" fillId="0" borderId="117" xfId="0" applyFont="1" applyBorder="1" applyAlignment="1">
      <alignment horizontal="left" vertical="center"/>
    </xf>
    <xf numFmtId="0" fontId="24" fillId="0" borderId="10" xfId="0" applyFont="1" applyBorder="1">
      <alignment vertical="center"/>
    </xf>
    <xf numFmtId="0" fontId="24" fillId="31" borderId="13" xfId="0" applyFont="1" applyFill="1" applyBorder="1" applyAlignment="1">
      <alignment vertical="top" wrapText="1" shrinkToFit="1"/>
    </xf>
    <xf numFmtId="0" fontId="24" fillId="31" borderId="0" xfId="0" applyFont="1" applyFill="1" applyAlignment="1">
      <alignment vertical="top" wrapText="1" shrinkToFit="1"/>
    </xf>
    <xf numFmtId="0" fontId="24" fillId="31" borderId="14" xfId="0" applyFont="1" applyFill="1" applyBorder="1" applyAlignment="1">
      <alignment vertical="top" wrapText="1" shrinkToFit="1"/>
    </xf>
    <xf numFmtId="0" fontId="24" fillId="0" borderId="42" xfId="0" applyFont="1" applyBorder="1" applyAlignment="1">
      <alignment horizontal="left" vertical="center"/>
    </xf>
    <xf numFmtId="0" fontId="24" fillId="0" borderId="43" xfId="0" applyFont="1" applyBorder="1" applyAlignment="1">
      <alignment horizontal="left" vertical="center"/>
    </xf>
    <xf numFmtId="0" fontId="24" fillId="31" borderId="13" xfId="0" applyFont="1" applyFill="1" applyBorder="1" applyAlignment="1">
      <alignment vertical="top" shrinkToFit="1"/>
    </xf>
    <xf numFmtId="0" fontId="24" fillId="31" borderId="0" xfId="0" applyFont="1" applyFill="1" applyAlignment="1">
      <alignment vertical="top" shrinkToFit="1"/>
    </xf>
    <xf numFmtId="0" fontId="24" fillId="31" borderId="14" xfId="0" applyFont="1" applyFill="1" applyBorder="1" applyAlignment="1">
      <alignment vertical="top" shrinkToFit="1"/>
    </xf>
    <xf numFmtId="179" fontId="26" fillId="0" borderId="0" xfId="0" applyNumberFormat="1" applyFont="1" applyAlignment="1">
      <alignment horizontal="center" vertical="center" shrinkToFit="1"/>
    </xf>
    <xf numFmtId="0" fontId="26" fillId="0" borderId="12" xfId="0" applyFont="1" applyBorder="1" applyAlignment="1">
      <alignment horizontal="center" vertical="center" shrinkToFit="1"/>
    </xf>
    <xf numFmtId="179" fontId="26" fillId="0" borderId="12" xfId="0" applyNumberFormat="1" applyFont="1" applyBorder="1" applyAlignment="1">
      <alignment vertical="center" shrinkToFit="1"/>
    </xf>
    <xf numFmtId="179" fontId="26" fillId="0" borderId="12" xfId="0" applyNumberFormat="1" applyFont="1" applyBorder="1" applyAlignment="1">
      <alignment horizontal="center" vertical="center" shrinkToFit="1"/>
    </xf>
    <xf numFmtId="0" fontId="24" fillId="31" borderId="11" xfId="0" applyFont="1" applyFill="1" applyBorder="1" applyAlignment="1">
      <alignment vertical="top" shrinkToFit="1"/>
    </xf>
    <xf numFmtId="0" fontId="24" fillId="31" borderId="12" xfId="0" applyFont="1" applyFill="1" applyBorder="1" applyAlignment="1">
      <alignment vertical="top" shrinkToFit="1"/>
    </xf>
    <xf numFmtId="0" fontId="24" fillId="31" borderId="20" xfId="0" applyFont="1" applyFill="1" applyBorder="1" applyAlignment="1">
      <alignment vertical="top" shrinkToFit="1"/>
    </xf>
    <xf numFmtId="179" fontId="26" fillId="0" borderId="0" xfId="0" applyNumberFormat="1" applyFont="1" applyAlignment="1">
      <alignment horizontal="right" vertical="center" shrinkToFit="1"/>
    </xf>
    <xf numFmtId="179" fontId="26" fillId="0" borderId="127" xfId="0" applyNumberFormat="1" applyFont="1" applyBorder="1" applyAlignment="1">
      <alignment horizontal="center" vertical="center" shrinkToFit="1"/>
    </xf>
    <xf numFmtId="0" fontId="38" fillId="0" borderId="0" xfId="0" applyFont="1">
      <alignment vertical="center"/>
    </xf>
    <xf numFmtId="0" fontId="24" fillId="0" borderId="10" xfId="0" applyFont="1" applyBorder="1" applyAlignment="1">
      <alignment vertical="center" wrapText="1"/>
    </xf>
    <xf numFmtId="0" fontId="31" fillId="0" borderId="12" xfId="0" applyFont="1" applyBorder="1">
      <alignment vertical="center"/>
    </xf>
    <xf numFmtId="0" fontId="33" fillId="25" borderId="66" xfId="0" applyFont="1" applyFill="1" applyBorder="1" applyAlignment="1">
      <alignment horizontal="center" vertical="center" wrapText="1"/>
    </xf>
    <xf numFmtId="0" fontId="33" fillId="25" borderId="67" xfId="0" applyFont="1" applyFill="1" applyBorder="1" applyAlignment="1">
      <alignment horizontal="center" vertical="center" wrapText="1"/>
    </xf>
    <xf numFmtId="0" fontId="33" fillId="25" borderId="66" xfId="0" applyFont="1" applyFill="1" applyBorder="1" applyAlignment="1">
      <alignment horizontal="center" vertical="center"/>
    </xf>
    <xf numFmtId="0" fontId="33" fillId="25" borderId="67" xfId="0" applyFont="1" applyFill="1" applyBorder="1" applyAlignment="1">
      <alignment horizontal="center" vertical="center"/>
    </xf>
    <xf numFmtId="0" fontId="34" fillId="25" borderId="129" xfId="0" applyFont="1" applyFill="1" applyBorder="1" applyAlignment="1">
      <alignment horizontal="center" vertical="center" wrapText="1"/>
    </xf>
    <xf numFmtId="0" fontId="34" fillId="25" borderId="20" xfId="0" applyFont="1" applyFill="1" applyBorder="1" applyAlignment="1">
      <alignment horizontal="center" vertical="center" wrapText="1"/>
    </xf>
    <xf numFmtId="0" fontId="33" fillId="27" borderId="133" xfId="0" applyFont="1" applyFill="1" applyBorder="1" applyAlignment="1">
      <alignment horizontal="center" vertical="center" shrinkToFit="1"/>
    </xf>
    <xf numFmtId="0" fontId="33" fillId="27" borderId="138" xfId="0" applyFont="1" applyFill="1" applyBorder="1" applyAlignment="1">
      <alignment horizontal="center" vertical="center" shrinkToFit="1"/>
    </xf>
    <xf numFmtId="0" fontId="33" fillId="27" borderId="139" xfId="0" applyFont="1" applyFill="1" applyBorder="1" applyAlignment="1">
      <alignment horizontal="center" vertical="center" shrinkToFit="1"/>
    </xf>
    <xf numFmtId="0" fontId="33" fillId="27" borderId="129" xfId="0" applyFont="1" applyFill="1" applyBorder="1" applyAlignment="1">
      <alignment horizontal="center" vertical="center" shrinkToFit="1"/>
    </xf>
    <xf numFmtId="0" fontId="33" fillId="27" borderId="132" xfId="0" applyFont="1" applyFill="1" applyBorder="1" applyAlignment="1">
      <alignment horizontal="center" vertical="center" shrinkToFit="1"/>
    </xf>
    <xf numFmtId="0" fontId="26" fillId="0" borderId="18" xfId="0" applyFont="1" applyBorder="1" applyAlignment="1">
      <alignment vertical="top"/>
    </xf>
    <xf numFmtId="0" fontId="26" fillId="0" borderId="14" xfId="0" applyFont="1" applyBorder="1" applyAlignment="1">
      <alignment horizontal="center" vertical="top"/>
    </xf>
    <xf numFmtId="0" fontId="26" fillId="0" borderId="0" xfId="0" applyFont="1" applyAlignment="1">
      <alignment horizontal="left" vertical="top"/>
    </xf>
    <xf numFmtId="0" fontId="26" fillId="25" borderId="16" xfId="0" applyFont="1" applyFill="1" applyBorder="1" applyAlignment="1">
      <alignment vertical="top"/>
    </xf>
    <xf numFmtId="0" fontId="26" fillId="0" borderId="10" xfId="0" applyFont="1" applyBorder="1" applyAlignment="1">
      <alignment vertical="top"/>
    </xf>
    <xf numFmtId="0" fontId="26" fillId="0" borderId="10" xfId="0" applyFont="1" applyBorder="1" applyAlignment="1">
      <alignment horizontal="center" vertical="top"/>
    </xf>
    <xf numFmtId="0" fontId="24" fillId="29" borderId="22" xfId="0" applyFont="1" applyFill="1" applyBorder="1" applyAlignment="1">
      <alignment horizontal="center" vertical="top"/>
    </xf>
    <xf numFmtId="0" fontId="24" fillId="29" borderId="10" xfId="0" applyFont="1" applyFill="1" applyBorder="1" applyAlignment="1">
      <alignment horizontal="center" vertical="top"/>
    </xf>
    <xf numFmtId="0" fontId="24" fillId="29" borderId="19" xfId="0" applyFont="1" applyFill="1" applyBorder="1" applyAlignment="1">
      <alignment horizontal="center" vertical="top"/>
    </xf>
    <xf numFmtId="0" fontId="26" fillId="0" borderId="13" xfId="0" applyFont="1" applyBorder="1" applyAlignment="1">
      <alignment horizontal="left" vertical="top" wrapText="1"/>
    </xf>
    <xf numFmtId="0" fontId="24" fillId="0" borderId="0" xfId="0" applyFont="1" applyAlignment="1">
      <alignment vertical="center" wrapText="1"/>
    </xf>
    <xf numFmtId="0" fontId="26" fillId="37" borderId="15" xfId="0" applyFont="1" applyFill="1" applyBorder="1" applyAlignment="1">
      <alignment horizontal="center" vertical="center" wrapText="1"/>
    </xf>
    <xf numFmtId="0" fontId="26" fillId="0" borderId="0" xfId="0" applyFont="1" applyAlignment="1">
      <alignment vertical="center" wrapText="1"/>
    </xf>
    <xf numFmtId="0" fontId="24" fillId="38" borderId="15" xfId="0" applyFont="1" applyFill="1" applyBorder="1" applyAlignment="1">
      <alignment vertical="center" wrapText="1"/>
    </xf>
    <xf numFmtId="0" fontId="26" fillId="27" borderId="23" xfId="0" applyFont="1" applyFill="1" applyBorder="1" applyAlignment="1">
      <alignment vertical="center" shrinkToFit="1"/>
    </xf>
    <xf numFmtId="0" fontId="26" fillId="0" borderId="12" xfId="0" applyFont="1" applyBorder="1" applyAlignment="1">
      <alignment horizontal="right" vertical="center"/>
    </xf>
    <xf numFmtId="0" fontId="27" fillId="0" borderId="11" xfId="0" applyFont="1" applyBorder="1" applyAlignment="1">
      <alignment vertical="top" wrapText="1"/>
    </xf>
    <xf numFmtId="0" fontId="27" fillId="0" borderId="20" xfId="0" applyFont="1" applyBorder="1" applyAlignment="1">
      <alignment vertical="top" wrapText="1"/>
    </xf>
    <xf numFmtId="0" fontId="26" fillId="0" borderId="12" xfId="0" applyFont="1" applyBorder="1" applyAlignment="1">
      <alignment horizontal="center" vertical="top"/>
    </xf>
    <xf numFmtId="0" fontId="24" fillId="29" borderId="11" xfId="0" applyFont="1" applyFill="1" applyBorder="1" applyAlignment="1">
      <alignment horizontal="center" vertical="top"/>
    </xf>
    <xf numFmtId="0" fontId="24" fillId="29" borderId="12" xfId="0" applyFont="1" applyFill="1" applyBorder="1" applyAlignment="1">
      <alignment horizontal="center" vertical="top"/>
    </xf>
    <xf numFmtId="0" fontId="24" fillId="29" borderId="20" xfId="0" applyFont="1" applyFill="1" applyBorder="1" applyAlignment="1">
      <alignment horizontal="center" vertical="top"/>
    </xf>
    <xf numFmtId="0" fontId="24" fillId="0" borderId="21" xfId="0" applyFont="1" applyBorder="1" applyAlignment="1">
      <alignment vertical="center" wrapText="1"/>
    </xf>
    <xf numFmtId="0" fontId="24" fillId="29" borderId="11" xfId="0" applyFont="1" applyFill="1" applyBorder="1" applyAlignment="1">
      <alignment horizontal="center" vertical="center"/>
    </xf>
    <xf numFmtId="0" fontId="24" fillId="29" borderId="12" xfId="0" applyFont="1" applyFill="1" applyBorder="1" applyAlignment="1">
      <alignment horizontal="center" vertical="center"/>
    </xf>
    <xf numFmtId="0" fontId="24" fillId="29" borderId="20" xfId="0" applyFont="1" applyFill="1" applyBorder="1" applyAlignment="1">
      <alignment horizontal="center" vertical="center"/>
    </xf>
    <xf numFmtId="0" fontId="26" fillId="0" borderId="16" xfId="0" applyFont="1" applyBorder="1" applyAlignment="1">
      <alignment vertical="center" wrapText="1"/>
    </xf>
    <xf numFmtId="0" fontId="24" fillId="27" borderId="15" xfId="0" applyFont="1" applyFill="1" applyBorder="1" applyAlignment="1">
      <alignment vertical="center" wrapText="1"/>
    </xf>
    <xf numFmtId="49" fontId="26" fillId="0" borderId="23" xfId="0" applyNumberFormat="1" applyFont="1" applyBorder="1" applyAlignment="1">
      <alignment horizontal="center" vertical="center" wrapText="1"/>
    </xf>
    <xf numFmtId="0" fontId="26" fillId="0" borderId="14" xfId="0" applyFont="1" applyBorder="1" applyAlignment="1">
      <alignment horizontal="center" vertical="center"/>
    </xf>
    <xf numFmtId="0" fontId="26" fillId="26" borderId="15" xfId="0" applyFont="1" applyFill="1" applyBorder="1" applyAlignment="1" applyProtection="1">
      <alignment horizontal="center" vertical="center" wrapText="1"/>
      <protection locked="0"/>
    </xf>
    <xf numFmtId="0" fontId="28" fillId="0" borderId="0" xfId="0" applyFont="1" applyAlignment="1">
      <alignment vertical="center" shrinkToFit="1"/>
    </xf>
    <xf numFmtId="0" fontId="26" fillId="0" borderId="16" xfId="0" applyFont="1" applyBorder="1">
      <alignment vertical="center"/>
    </xf>
    <xf numFmtId="0" fontId="39" fillId="0" borderId="0" xfId="0" applyFont="1" applyAlignment="1">
      <alignment horizontal="left" vertical="top" wrapText="1"/>
    </xf>
    <xf numFmtId="0" fontId="39" fillId="0" borderId="0" xfId="0" applyFont="1" applyAlignment="1">
      <alignment vertical="center" wrapText="1"/>
    </xf>
    <xf numFmtId="0" fontId="24" fillId="0" borderId="0" xfId="0" applyFont="1" applyAlignment="1">
      <alignment horizontal="right" vertical="top"/>
    </xf>
    <xf numFmtId="0" fontId="26" fillId="0" borderId="37" xfId="0" applyFont="1" applyBorder="1">
      <alignment vertical="center"/>
    </xf>
    <xf numFmtId="0" fontId="26" fillId="0" borderId="14" xfId="0" applyFont="1" applyBorder="1" applyAlignment="1">
      <alignment vertical="center" wrapText="1" shrinkToFit="1"/>
    </xf>
    <xf numFmtId="0" fontId="39" fillId="0" borderId="0" xfId="0" applyFont="1">
      <alignment vertical="center"/>
    </xf>
    <xf numFmtId="0" fontId="33" fillId="0" borderId="133" xfId="0" applyFont="1" applyBorder="1" applyAlignment="1" applyProtection="1">
      <alignment horizontal="center" vertical="center" shrinkToFit="1"/>
      <protection locked="0"/>
    </xf>
    <xf numFmtId="0" fontId="33" fillId="0" borderId="134" xfId="0" applyFont="1" applyBorder="1" applyAlignment="1" applyProtection="1">
      <alignment horizontal="center" vertical="center" shrinkToFit="1"/>
      <protection locked="0"/>
    </xf>
    <xf numFmtId="0" fontId="33" fillId="0" borderId="19" xfId="0" applyFont="1" applyBorder="1" applyAlignment="1" applyProtection="1">
      <alignment vertical="center" shrinkToFit="1"/>
      <protection locked="0"/>
    </xf>
    <xf numFmtId="0" fontId="33" fillId="0" borderId="138" xfId="0" applyFont="1" applyBorder="1" applyAlignment="1" applyProtection="1">
      <alignment horizontal="center" vertical="center" shrinkToFit="1"/>
      <protection locked="0"/>
    </xf>
    <xf numFmtId="0" fontId="33" fillId="0" borderId="139" xfId="0" applyFont="1" applyBorder="1" applyAlignment="1" applyProtection="1">
      <alignment horizontal="center" vertical="center" shrinkToFit="1"/>
      <protection locked="0"/>
    </xf>
    <xf numFmtId="0" fontId="33" fillId="0" borderId="20" xfId="0" applyFont="1" applyBorder="1" applyAlignment="1" applyProtection="1">
      <alignment vertical="center" shrinkToFit="1"/>
      <protection locked="0"/>
    </xf>
    <xf numFmtId="0" fontId="33" fillId="0" borderId="66" xfId="0" applyFont="1" applyBorder="1" applyAlignment="1" applyProtection="1">
      <alignment horizontal="center" vertical="center" textRotation="255"/>
      <protection locked="0"/>
    </xf>
    <xf numFmtId="0" fontId="33" fillId="0" borderId="142" xfId="0" applyFont="1" applyBorder="1" applyAlignment="1" applyProtection="1">
      <alignment horizontal="center" vertical="center" textRotation="255"/>
      <protection locked="0"/>
    </xf>
    <xf numFmtId="0" fontId="33" fillId="0" borderId="143" xfId="0" applyFont="1" applyBorder="1" applyAlignment="1" applyProtection="1">
      <alignment horizontal="center" vertical="center" textRotation="255"/>
      <protection locked="0"/>
    </xf>
    <xf numFmtId="0" fontId="24" fillId="0" borderId="16" xfId="0" applyFont="1" applyBorder="1" applyAlignment="1" applyProtection="1">
      <alignment vertical="center" wrapText="1"/>
      <protection locked="0"/>
    </xf>
    <xf numFmtId="0" fontId="24" fillId="0" borderId="13" xfId="0" applyFont="1" applyBorder="1" applyAlignment="1">
      <alignment vertical="top" wrapText="1"/>
    </xf>
    <xf numFmtId="0" fontId="24" fillId="0" borderId="14" xfId="0" applyFont="1" applyBorder="1" applyAlignment="1">
      <alignment vertical="top" wrapText="1"/>
    </xf>
    <xf numFmtId="0" fontId="35" fillId="0" borderId="0" xfId="0" applyFont="1" applyAlignment="1">
      <alignment horizontal="left" vertical="top" wrapText="1"/>
    </xf>
    <xf numFmtId="0" fontId="35" fillId="0" borderId="0" xfId="0" applyFont="1" applyAlignment="1">
      <alignment horizontal="left" vertical="top" shrinkToFit="1"/>
    </xf>
    <xf numFmtId="0" fontId="26" fillId="25" borderId="16" xfId="0" applyFont="1" applyFill="1" applyBorder="1">
      <alignment vertical="center"/>
    </xf>
    <xf numFmtId="0" fontId="26" fillId="0" borderId="10" xfId="0" applyFont="1" applyBorder="1" applyAlignment="1">
      <alignment vertical="center" wrapText="1"/>
    </xf>
    <xf numFmtId="0" fontId="24" fillId="0" borderId="21" xfId="0" applyFont="1" applyBorder="1" applyAlignment="1">
      <alignment vertical="top" wrapText="1"/>
    </xf>
    <xf numFmtId="0" fontId="26" fillId="0" borderId="12" xfId="0" applyFont="1" applyBorder="1" applyAlignment="1">
      <alignment horizontal="center" vertical="center"/>
    </xf>
    <xf numFmtId="0" fontId="24" fillId="29" borderId="13" xfId="0" applyFont="1" applyFill="1" applyBorder="1" applyAlignment="1">
      <alignment horizontal="center" vertical="top"/>
    </xf>
    <xf numFmtId="0" fontId="43" fillId="0" borderId="0" xfId="0" applyFont="1" applyAlignment="1">
      <alignment vertical="top" wrapText="1"/>
    </xf>
    <xf numFmtId="0" fontId="41" fillId="0" borderId="12" xfId="0" applyFont="1" applyBorder="1" applyAlignment="1">
      <alignment horizontal="left" vertical="top" wrapText="1"/>
    </xf>
    <xf numFmtId="0" fontId="24" fillId="0" borderId="21" xfId="0" applyFont="1" applyBorder="1" applyAlignment="1">
      <alignment horizontal="left" vertical="top" wrapText="1"/>
    </xf>
    <xf numFmtId="0" fontId="24" fillId="0" borderId="11" xfId="0" applyFont="1" applyBorder="1" applyAlignment="1">
      <alignment horizontal="right" vertical="top" wrapText="1"/>
    </xf>
    <xf numFmtId="0" fontId="24" fillId="0" borderId="20" xfId="0" applyFont="1" applyBorder="1" applyAlignment="1">
      <alignment horizontal="left" vertical="top" wrapText="1"/>
    </xf>
    <xf numFmtId="0" fontId="24" fillId="0" borderId="12" xfId="0" applyFont="1" applyBorder="1" applyAlignment="1">
      <alignment horizontal="center" vertical="center" wrapText="1"/>
    </xf>
    <xf numFmtId="0" fontId="26" fillId="0" borderId="13" xfId="0" applyFont="1" applyBorder="1" applyAlignment="1">
      <alignment vertical="center" wrapText="1"/>
    </xf>
    <xf numFmtId="0" fontId="24" fillId="27" borderId="168" xfId="0" applyFont="1" applyFill="1" applyBorder="1" applyAlignment="1">
      <alignment horizontal="center" vertical="center"/>
    </xf>
    <xf numFmtId="0" fontId="26" fillId="0" borderId="0" xfId="0" applyFont="1" applyAlignment="1">
      <alignment horizontal="center"/>
    </xf>
    <xf numFmtId="0" fontId="24" fillId="0" borderId="31" xfId="0" applyFont="1" applyBorder="1" applyAlignment="1">
      <alignment horizontal="left" vertical="center"/>
    </xf>
    <xf numFmtId="0" fontId="24" fillId="0" borderId="12" xfId="0" applyFont="1" applyBorder="1">
      <alignment vertical="center"/>
    </xf>
    <xf numFmtId="0" fontId="33" fillId="0" borderId="132" xfId="0" applyFont="1" applyBorder="1" applyAlignment="1" applyProtection="1">
      <alignment horizontal="center" vertical="center" shrinkToFit="1"/>
      <protection locked="0"/>
    </xf>
    <xf numFmtId="0" fontId="33" fillId="0" borderId="129" xfId="0" applyFont="1" applyBorder="1" applyAlignment="1" applyProtection="1">
      <alignment horizontal="center" vertical="center" shrinkToFit="1"/>
      <protection locked="0"/>
    </xf>
    <xf numFmtId="0" fontId="31" fillId="0" borderId="0" xfId="0" applyFont="1" applyAlignment="1">
      <alignment horizontal="left" vertical="center"/>
    </xf>
    <xf numFmtId="0" fontId="31" fillId="27" borderId="23" xfId="0" applyFont="1" applyFill="1" applyBorder="1" applyAlignment="1">
      <alignment horizontal="center" vertical="center"/>
    </xf>
    <xf numFmtId="0" fontId="31" fillId="27" borderId="17" xfId="0" applyFont="1" applyFill="1" applyBorder="1" applyAlignment="1">
      <alignment horizontal="center" vertical="center"/>
    </xf>
    <xf numFmtId="0" fontId="33" fillId="0" borderId="14" xfId="0" applyFont="1" applyBorder="1" applyAlignment="1" applyProtection="1">
      <alignment horizontal="center" vertical="center" shrinkToFit="1"/>
      <protection locked="0"/>
    </xf>
    <xf numFmtId="0" fontId="33" fillId="0" borderId="20" xfId="0" applyFont="1" applyBorder="1" applyAlignment="1" applyProtection="1">
      <alignment horizontal="center" vertical="center" shrinkToFit="1"/>
      <protection locked="0"/>
    </xf>
    <xf numFmtId="0" fontId="24" fillId="0" borderId="13" xfId="0" applyFont="1" applyBorder="1">
      <alignment vertical="center"/>
    </xf>
    <xf numFmtId="0" fontId="24" fillId="0" borderId="15" xfId="0" applyFont="1" applyBorder="1">
      <alignment vertical="center"/>
    </xf>
    <xf numFmtId="0" fontId="48" fillId="25" borderId="0" xfId="0" applyFont="1" applyFill="1">
      <alignment vertical="center"/>
    </xf>
    <xf numFmtId="0" fontId="33" fillId="0" borderId="129" xfId="0" applyFont="1" applyBorder="1" applyAlignment="1" applyProtection="1">
      <alignment horizontal="center" vertical="top" textRotation="255" shrinkToFit="1"/>
      <protection locked="0"/>
    </xf>
    <xf numFmtId="0" fontId="33" fillId="0" borderId="130" xfId="0" applyFont="1" applyBorder="1" applyAlignment="1" applyProtection="1">
      <alignment horizontal="center" vertical="top" textRotation="255" shrinkToFit="1"/>
      <protection locked="0"/>
    </xf>
    <xf numFmtId="0" fontId="33" fillId="0" borderId="131" xfId="0" applyFont="1" applyBorder="1" applyAlignment="1" applyProtection="1">
      <alignment horizontal="center" vertical="top" textRotation="255" shrinkToFit="1"/>
      <protection locked="0"/>
    </xf>
    <xf numFmtId="0" fontId="33" fillId="0" borderId="131" xfId="0" applyFont="1" applyBorder="1" applyAlignment="1" applyProtection="1">
      <alignment vertical="top" textRotation="255" shrinkToFit="1"/>
      <protection locked="0"/>
    </xf>
    <xf numFmtId="0" fontId="33" fillId="0" borderId="132" xfId="0" applyFont="1" applyBorder="1" applyAlignment="1" applyProtection="1">
      <alignment vertical="top" textRotation="255" shrinkToFit="1"/>
      <protection locked="0"/>
    </xf>
    <xf numFmtId="0" fontId="34" fillId="25" borderId="140" xfId="0" applyFont="1" applyFill="1" applyBorder="1" applyAlignment="1">
      <alignment horizontal="center" vertical="center" wrapText="1"/>
    </xf>
    <xf numFmtId="58" fontId="33" fillId="0" borderId="19" xfId="0" applyNumberFormat="1" applyFont="1" applyBorder="1" applyAlignment="1" applyProtection="1">
      <alignment vertical="center" shrinkToFit="1"/>
      <protection locked="0"/>
    </xf>
    <xf numFmtId="58" fontId="33" fillId="0" borderId="19" xfId="0" applyNumberFormat="1" applyFont="1" applyBorder="1" applyAlignment="1" applyProtection="1">
      <alignment horizontal="center" vertical="center" shrinkToFit="1"/>
      <protection locked="0"/>
    </xf>
    <xf numFmtId="58" fontId="33" fillId="0" borderId="20" xfId="0" applyNumberFormat="1" applyFont="1" applyBorder="1" applyAlignment="1" applyProtection="1">
      <alignment horizontal="center" vertical="center" shrinkToFit="1"/>
      <protection locked="0"/>
    </xf>
    <xf numFmtId="0" fontId="33" fillId="0" borderId="143" xfId="0" applyFont="1" applyBorder="1" applyAlignment="1" applyProtection="1">
      <alignment vertical="center" textRotation="255"/>
      <protection locked="0"/>
    </xf>
    <xf numFmtId="0" fontId="33" fillId="0" borderId="67" xfId="0" applyFont="1" applyBorder="1" applyAlignment="1" applyProtection="1">
      <alignment vertical="center" textRotation="255"/>
      <protection locked="0"/>
    </xf>
    <xf numFmtId="0" fontId="33" fillId="0" borderId="183" xfId="0" applyFont="1" applyBorder="1" applyAlignment="1" applyProtection="1">
      <alignment horizontal="center" vertical="center" shrinkToFit="1"/>
      <protection locked="0"/>
    </xf>
    <xf numFmtId="0" fontId="33" fillId="0" borderId="184" xfId="0" applyFont="1" applyBorder="1" applyAlignment="1" applyProtection="1">
      <alignment horizontal="center" vertical="center" shrinkToFit="1"/>
      <protection locked="0"/>
    </xf>
    <xf numFmtId="0" fontId="33" fillId="0" borderId="130" xfId="0" applyFont="1" applyBorder="1" applyAlignment="1" applyProtection="1">
      <alignment horizontal="center" vertical="center" shrinkToFit="1"/>
      <protection locked="0"/>
    </xf>
    <xf numFmtId="183" fontId="31" fillId="27" borderId="16" xfId="0" applyNumberFormat="1" applyFont="1" applyFill="1" applyBorder="1" applyAlignment="1">
      <alignment horizontal="center" vertical="center"/>
    </xf>
    <xf numFmtId="0" fontId="33" fillId="27" borderId="134" xfId="0" applyFont="1" applyFill="1" applyBorder="1" applyAlignment="1">
      <alignment horizontal="center" vertical="center" shrinkToFit="1"/>
    </xf>
    <xf numFmtId="0" fontId="31" fillId="27" borderId="17" xfId="0" applyFont="1" applyFill="1" applyBorder="1">
      <alignment vertical="center"/>
    </xf>
    <xf numFmtId="0" fontId="31" fillId="27" borderId="16" xfId="0" applyFont="1" applyFill="1" applyBorder="1">
      <alignment vertical="center"/>
    </xf>
    <xf numFmtId="0" fontId="31" fillId="0" borderId="0" xfId="0" applyFont="1" applyAlignment="1">
      <alignment vertical="center" shrinkToFit="1"/>
    </xf>
    <xf numFmtId="0" fontId="26" fillId="0" borderId="11" xfId="0" applyFont="1" applyBorder="1" applyAlignment="1">
      <alignment horizontal="center" vertical="top"/>
    </xf>
    <xf numFmtId="0" fontId="26" fillId="0" borderId="20" xfId="0" applyFont="1" applyBorder="1" applyAlignment="1">
      <alignment horizontal="center" vertical="top"/>
    </xf>
    <xf numFmtId="0" fontId="54" fillId="0" borderId="10" xfId="0" applyFont="1" applyBorder="1">
      <alignment vertical="center"/>
    </xf>
    <xf numFmtId="0" fontId="55" fillId="0" borderId="10" xfId="0" applyFont="1" applyBorder="1">
      <alignment vertical="center"/>
    </xf>
    <xf numFmtId="0" fontId="24" fillId="0" borderId="21" xfId="0" applyFont="1" applyBorder="1" applyAlignment="1">
      <alignment horizontal="center" vertical="top" wrapText="1"/>
    </xf>
    <xf numFmtId="0" fontId="24" fillId="0" borderId="12" xfId="0" applyFont="1" applyBorder="1" applyAlignment="1">
      <alignment vertical="center" wrapText="1"/>
    </xf>
    <xf numFmtId="0" fontId="24" fillId="0" borderId="13" xfId="0" applyFont="1" applyBorder="1" applyAlignment="1">
      <alignment horizontal="left" vertical="center"/>
    </xf>
    <xf numFmtId="0" fontId="26" fillId="0" borderId="195" xfId="0" applyFont="1" applyBorder="1">
      <alignment vertical="center"/>
    </xf>
    <xf numFmtId="180" fontId="26" fillId="25" borderId="16" xfId="0" applyNumberFormat="1" applyFont="1" applyFill="1" applyBorder="1" applyAlignment="1">
      <alignment horizontal="left" vertical="center" shrinkToFit="1"/>
    </xf>
    <xf numFmtId="0" fontId="24" fillId="0" borderId="11" xfId="0" applyFont="1" applyBorder="1">
      <alignment vertical="center"/>
    </xf>
    <xf numFmtId="0" fontId="0" fillId="0" borderId="0" xfId="0" applyAlignment="1">
      <alignment horizontal="center" vertical="top"/>
    </xf>
    <xf numFmtId="0" fontId="59" fillId="0" borderId="0" xfId="0" applyFont="1" applyAlignment="1">
      <alignment horizontal="center" vertical="top"/>
    </xf>
    <xf numFmtId="0" fontId="59" fillId="29" borderId="13" xfId="0" applyFont="1" applyFill="1" applyBorder="1" applyAlignment="1">
      <alignment horizontal="center" vertical="top"/>
    </xf>
    <xf numFmtId="0" fontId="59" fillId="29" borderId="0" xfId="0" applyFont="1" applyFill="1" applyAlignment="1">
      <alignment horizontal="center" vertical="top"/>
    </xf>
    <xf numFmtId="0" fontId="59" fillId="29" borderId="14" xfId="0" applyFont="1" applyFill="1" applyBorder="1" applyAlignment="1">
      <alignment horizontal="center" vertical="top"/>
    </xf>
    <xf numFmtId="0" fontId="24" fillId="0" borderId="10" xfId="0" applyFont="1" applyBorder="1" applyAlignment="1">
      <alignment vertical="top" wrapText="1"/>
    </xf>
    <xf numFmtId="0" fontId="26" fillId="0" borderId="12" xfId="0" applyFont="1" applyBorder="1" applyAlignment="1">
      <alignment vertical="top"/>
    </xf>
    <xf numFmtId="0" fontId="59" fillId="0" borderId="18" xfId="0" applyFont="1" applyBorder="1" applyAlignment="1">
      <alignment vertical="top" wrapText="1"/>
    </xf>
    <xf numFmtId="0" fontId="0" fillId="0" borderId="0" xfId="0" applyAlignment="1">
      <alignment horizontal="left" vertical="top" wrapText="1"/>
    </xf>
    <xf numFmtId="0" fontId="0" fillId="0" borderId="0" xfId="0" applyAlignment="1">
      <alignment vertical="top"/>
    </xf>
    <xf numFmtId="0" fontId="0" fillId="0" borderId="0" xfId="0" applyAlignment="1">
      <alignment horizontal="center" vertical="center"/>
    </xf>
    <xf numFmtId="0" fontId="0" fillId="0" borderId="0" xfId="0" applyAlignment="1">
      <alignment horizontal="right" vertical="center"/>
    </xf>
    <xf numFmtId="0" fontId="62" fillId="0" borderId="18" xfId="0" applyFont="1" applyBorder="1" applyAlignment="1">
      <alignment vertical="top" wrapText="1"/>
    </xf>
    <xf numFmtId="0" fontId="26" fillId="24" borderId="0" xfId="0" applyFont="1" applyFill="1" applyAlignment="1">
      <alignment vertical="center" wrapText="1"/>
    </xf>
    <xf numFmtId="0" fontId="64" fillId="0" borderId="0" xfId="0" applyFont="1">
      <alignment vertical="center"/>
    </xf>
    <xf numFmtId="0" fontId="64" fillId="24" borderId="0" xfId="0" applyFont="1" applyFill="1" applyAlignment="1">
      <alignment vertical="center" wrapText="1"/>
    </xf>
    <xf numFmtId="0" fontId="0" fillId="0" borderId="18" xfId="0" applyBorder="1" applyAlignment="1">
      <alignment horizontal="left" vertical="top" wrapText="1"/>
    </xf>
    <xf numFmtId="0" fontId="26" fillId="24" borderId="12" xfId="0" applyFont="1" applyFill="1" applyBorder="1" applyAlignment="1">
      <alignment vertical="center" wrapText="1"/>
    </xf>
    <xf numFmtId="0" fontId="64" fillId="0" borderId="13" xfId="0" applyFont="1" applyBorder="1">
      <alignment vertical="center"/>
    </xf>
    <xf numFmtId="0" fontId="58" fillId="0" borderId="18" xfId="0" applyFont="1" applyBorder="1" applyAlignment="1">
      <alignment horizontal="left" vertical="top" wrapText="1"/>
    </xf>
    <xf numFmtId="0" fontId="26" fillId="0" borderId="12" xfId="0" applyFont="1" applyBorder="1" applyAlignment="1">
      <alignment horizontal="left" vertical="center"/>
    </xf>
    <xf numFmtId="0" fontId="26" fillId="24" borderId="11" xfId="0" applyFont="1" applyFill="1" applyBorder="1" applyAlignment="1">
      <alignment vertical="center" shrinkToFit="1"/>
    </xf>
    <xf numFmtId="0" fontId="26" fillId="24" borderId="20" xfId="0" applyFont="1" applyFill="1" applyBorder="1">
      <alignment vertical="center"/>
    </xf>
    <xf numFmtId="0" fontId="39" fillId="24" borderId="0" xfId="0" applyFont="1" applyFill="1" applyAlignment="1">
      <alignment horizontal="left" vertical="center"/>
    </xf>
    <xf numFmtId="0" fontId="26" fillId="0" borderId="0" xfId="0" applyFont="1" applyAlignment="1">
      <alignment horizontal="left" vertical="center" shrinkToFit="1"/>
    </xf>
    <xf numFmtId="0" fontId="26" fillId="24" borderId="10" xfId="0" applyFont="1" applyFill="1" applyBorder="1" applyAlignment="1">
      <alignment horizontal="center" vertical="center"/>
    </xf>
    <xf numFmtId="0" fontId="26" fillId="0" borderId="11" xfId="0" applyFont="1" applyBorder="1" applyAlignment="1">
      <alignment vertical="center" shrinkToFit="1"/>
    </xf>
    <xf numFmtId="0" fontId="26" fillId="0" borderId="20" xfId="0" applyFont="1" applyBorder="1" applyAlignment="1">
      <alignment vertical="center" shrinkToFit="1"/>
    </xf>
    <xf numFmtId="0" fontId="24" fillId="0" borderId="15" xfId="0" applyFont="1" applyBorder="1" applyAlignment="1">
      <alignment horizontal="left" vertical="top" wrapText="1"/>
    </xf>
    <xf numFmtId="0" fontId="24" fillId="0" borderId="23" xfId="0" applyFont="1" applyBorder="1" applyAlignment="1">
      <alignment horizontal="right" vertical="top" wrapText="1"/>
    </xf>
    <xf numFmtId="0" fontId="24" fillId="0" borderId="16" xfId="0" applyFont="1" applyBorder="1" applyAlignment="1">
      <alignment horizontal="left" vertical="top" wrapText="1"/>
    </xf>
    <xf numFmtId="0" fontId="24" fillId="0" borderId="23" xfId="0" applyFont="1" applyBorder="1" applyAlignment="1">
      <alignment horizontal="left" vertical="top" wrapText="1"/>
    </xf>
    <xf numFmtId="0" fontId="24" fillId="0" borderId="17" xfId="0" applyFont="1" applyBorder="1" applyAlignment="1">
      <alignment horizontal="left" vertical="top" wrapText="1"/>
    </xf>
    <xf numFmtId="0" fontId="24" fillId="0" borderId="17" xfId="0" applyFont="1" applyBorder="1" applyAlignment="1">
      <alignment horizontal="center" vertical="top" wrapText="1"/>
    </xf>
    <xf numFmtId="0" fontId="24" fillId="0" borderId="17" xfId="0" applyFont="1" applyBorder="1" applyAlignment="1">
      <alignment vertical="top"/>
    </xf>
    <xf numFmtId="0" fontId="24" fillId="0" borderId="16" xfId="0" applyFont="1" applyBorder="1" applyAlignment="1">
      <alignment vertical="top"/>
    </xf>
    <xf numFmtId="0" fontId="60" fillId="0" borderId="0" xfId="0" applyFont="1" applyAlignment="1">
      <alignment vertical="top" wrapText="1"/>
    </xf>
    <xf numFmtId="0" fontId="59" fillId="0" borderId="0" xfId="0" applyFont="1" applyAlignment="1">
      <alignment vertical="top" wrapText="1"/>
    </xf>
    <xf numFmtId="0" fontId="24" fillId="0" borderId="12" xfId="0" applyFont="1" applyBorder="1" applyAlignment="1">
      <alignment vertical="top" wrapText="1"/>
    </xf>
    <xf numFmtId="0" fontId="24" fillId="24" borderId="0" xfId="0" applyFont="1" applyFill="1" applyAlignment="1">
      <alignment vertical="top" wrapText="1"/>
    </xf>
    <xf numFmtId="0" fontId="58" fillId="24" borderId="0" xfId="0" applyFont="1" applyFill="1" applyAlignment="1">
      <alignment vertical="top" wrapText="1"/>
    </xf>
    <xf numFmtId="0" fontId="0" fillId="0" borderId="13" xfId="0" applyBorder="1" applyAlignment="1">
      <alignment horizontal="center" vertical="top"/>
    </xf>
    <xf numFmtId="0" fontId="0" fillId="0" borderId="14" xfId="0" applyBorder="1" applyAlignment="1">
      <alignment horizontal="center" vertical="top"/>
    </xf>
    <xf numFmtId="0" fontId="26" fillId="0" borderId="22" xfId="0" applyFont="1" applyBorder="1" applyAlignment="1">
      <alignment horizontal="center" vertical="top"/>
    </xf>
    <xf numFmtId="0" fontId="26" fillId="0" borderId="19" xfId="0" applyFont="1" applyBorder="1" applyAlignment="1">
      <alignment horizontal="center" vertical="top"/>
    </xf>
    <xf numFmtId="0" fontId="64" fillId="0" borderId="14" xfId="0" applyFont="1" applyBorder="1">
      <alignment vertical="center"/>
    </xf>
    <xf numFmtId="0" fontId="26" fillId="0" borderId="14" xfId="0" applyFont="1" applyBorder="1" applyAlignment="1">
      <alignment horizontal="left" vertical="center"/>
    </xf>
    <xf numFmtId="0" fontId="26" fillId="0" borderId="11" xfId="0" applyFont="1" applyBorder="1" applyAlignment="1">
      <alignment horizontal="center" vertical="center"/>
    </xf>
    <xf numFmtId="0" fontId="26" fillId="0" borderId="14" xfId="0" applyFont="1" applyBorder="1" applyAlignment="1">
      <alignment horizontal="left" vertical="top" wrapText="1"/>
    </xf>
    <xf numFmtId="0" fontId="58" fillId="0" borderId="0" xfId="0" applyFont="1" applyAlignment="1">
      <alignment horizontal="left" vertical="top" wrapText="1"/>
    </xf>
    <xf numFmtId="0" fontId="58" fillId="0" borderId="18" xfId="0" applyFont="1" applyBorder="1" applyAlignment="1">
      <alignment horizontal="center" vertical="top" wrapText="1"/>
    </xf>
    <xf numFmtId="0" fontId="59" fillId="0" borderId="18" xfId="0" applyFont="1" applyBorder="1" applyAlignment="1">
      <alignment horizontal="center" vertical="top" wrapText="1"/>
    </xf>
    <xf numFmtId="0" fontId="24" fillId="0" borderId="61" xfId="0" applyFont="1" applyBorder="1" applyAlignment="1">
      <alignment horizontal="center" vertical="top" wrapText="1"/>
    </xf>
    <xf numFmtId="0" fontId="24" fillId="0" borderId="21" xfId="0" applyFont="1" applyBorder="1" applyAlignment="1">
      <alignment horizontal="center" vertical="center" wrapText="1"/>
    </xf>
    <xf numFmtId="0" fontId="26" fillId="0" borderId="0" xfId="0" applyFont="1" applyAlignment="1">
      <alignment horizontal="center" vertical="center" wrapText="1"/>
    </xf>
    <xf numFmtId="0" fontId="26" fillId="26" borderId="0" xfId="0" applyFont="1" applyFill="1" applyAlignment="1">
      <alignment horizontal="center" vertical="center"/>
    </xf>
    <xf numFmtId="0" fontId="26" fillId="25" borderId="16" xfId="0" applyFont="1" applyFill="1" applyBorder="1" applyAlignment="1">
      <alignment vertical="center" wrapText="1"/>
    </xf>
    <xf numFmtId="0" fontId="26" fillId="24" borderId="0" xfId="0" applyFont="1" applyFill="1" applyAlignment="1">
      <alignment horizontal="center" vertical="center" wrapText="1"/>
    </xf>
    <xf numFmtId="0" fontId="24" fillId="0" borderId="11" xfId="0" applyFont="1" applyBorder="1" applyAlignment="1">
      <alignment vertical="top" wrapText="1"/>
    </xf>
    <xf numFmtId="0" fontId="0" fillId="0" borderId="12" xfId="0" applyBorder="1">
      <alignment vertical="center"/>
    </xf>
    <xf numFmtId="0" fontId="26" fillId="0" borderId="17" xfId="0" applyFont="1" applyBorder="1" applyAlignment="1">
      <alignment horizontal="center" vertical="center"/>
    </xf>
    <xf numFmtId="0" fontId="64" fillId="0" borderId="13" xfId="0" applyFont="1" applyBorder="1" applyAlignment="1">
      <alignment horizontal="center" vertical="center"/>
    </xf>
    <xf numFmtId="0" fontId="64" fillId="0" borderId="14" xfId="0" applyFont="1" applyBorder="1" applyAlignment="1">
      <alignment horizontal="center" vertical="center"/>
    </xf>
    <xf numFmtId="0" fontId="58" fillId="29" borderId="13" xfId="0" applyFont="1" applyFill="1" applyBorder="1" applyAlignment="1">
      <alignment horizontal="center" vertical="center"/>
    </xf>
    <xf numFmtId="0" fontId="58" fillId="29" borderId="0" xfId="0" applyFont="1" applyFill="1" applyAlignment="1">
      <alignment horizontal="center" vertical="center"/>
    </xf>
    <xf numFmtId="0" fontId="58" fillId="29" borderId="14" xfId="0" applyFont="1" applyFill="1" applyBorder="1" applyAlignment="1">
      <alignment horizontal="center" vertical="center"/>
    </xf>
    <xf numFmtId="0" fontId="41" fillId="0" borderId="0" xfId="0" applyFont="1" applyAlignment="1">
      <alignment horizontal="left" vertical="top" wrapText="1"/>
    </xf>
    <xf numFmtId="0" fontId="26" fillId="0" borderId="20" xfId="0" applyFont="1" applyBorder="1" applyAlignment="1">
      <alignment horizontal="center" vertical="center"/>
    </xf>
    <xf numFmtId="0" fontId="26" fillId="0" borderId="0" xfId="0" applyFont="1" applyAlignment="1">
      <alignment horizontal="center" vertical="center" shrinkToFit="1"/>
    </xf>
    <xf numFmtId="0" fontId="26" fillId="0" borderId="0" xfId="0" applyFont="1" applyAlignment="1">
      <alignment horizontal="left" vertical="top" shrinkToFit="1"/>
    </xf>
    <xf numFmtId="0" fontId="26" fillId="0" borderId="10" xfId="0" applyFont="1" applyBorder="1" applyAlignment="1">
      <alignment horizontal="center" vertical="center"/>
    </xf>
    <xf numFmtId="0" fontId="24" fillId="0" borderId="10" xfId="0" applyFont="1" applyBorder="1" applyAlignment="1">
      <alignment horizontal="center" vertical="center"/>
    </xf>
    <xf numFmtId="0" fontId="26" fillId="0" borderId="10" xfId="0" applyFont="1" applyBorder="1" applyAlignment="1">
      <alignment vertical="center" shrinkToFit="1"/>
    </xf>
    <xf numFmtId="0" fontId="26" fillId="0" borderId="19" xfId="0" applyFont="1" applyBorder="1" applyAlignment="1">
      <alignment vertical="center" shrinkToFit="1"/>
    </xf>
    <xf numFmtId="0" fontId="24" fillId="31" borderId="10" xfId="0" applyFont="1" applyFill="1" applyBorder="1" applyAlignment="1">
      <alignment vertical="top" shrinkToFit="1"/>
    </xf>
    <xf numFmtId="0" fontId="24" fillId="31" borderId="19" xfId="0" applyFont="1" applyFill="1" applyBorder="1" applyAlignment="1">
      <alignment vertical="top" shrinkToFit="1"/>
    </xf>
    <xf numFmtId="0" fontId="24" fillId="0" borderId="20" xfId="0" applyFont="1" applyBorder="1" applyAlignment="1">
      <alignment vertical="top" wrapText="1"/>
    </xf>
    <xf numFmtId="0" fontId="24" fillId="0" borderId="23" xfId="0" applyFont="1" applyBorder="1" applyAlignment="1">
      <alignment horizontal="center" vertical="center" wrapText="1"/>
    </xf>
    <xf numFmtId="0" fontId="26" fillId="0" borderId="12" xfId="0" applyFont="1" applyBorder="1" applyAlignment="1">
      <alignment vertical="center" shrinkToFit="1"/>
    </xf>
    <xf numFmtId="0" fontId="26" fillId="0" borderId="0" xfId="0" applyFont="1" applyAlignment="1">
      <alignment vertical="top"/>
    </xf>
    <xf numFmtId="0" fontId="26" fillId="0" borderId="12" xfId="0" applyFont="1" applyBorder="1" applyAlignment="1">
      <alignment horizontal="left" vertical="center" wrapText="1"/>
    </xf>
    <xf numFmtId="0" fontId="24" fillId="0" borderId="0" xfId="0" applyFont="1" applyAlignment="1">
      <alignment horizontal="left" vertical="center"/>
    </xf>
    <xf numFmtId="0" fontId="26" fillId="0" borderId="0" xfId="0" applyFont="1" applyAlignment="1">
      <alignment vertical="center" shrinkToFit="1"/>
    </xf>
    <xf numFmtId="0" fontId="24" fillId="35" borderId="13" xfId="0" applyFont="1" applyFill="1" applyBorder="1" applyAlignment="1">
      <alignment horizontal="center" vertical="top" wrapText="1" shrinkToFit="1"/>
    </xf>
    <xf numFmtId="0" fontId="24" fillId="35" borderId="0" xfId="0" applyFont="1" applyFill="1" applyAlignment="1">
      <alignment horizontal="center" vertical="top" wrapText="1" shrinkToFit="1"/>
    </xf>
    <xf numFmtId="0" fontId="24" fillId="35" borderId="14" xfId="0" applyFont="1" applyFill="1" applyBorder="1" applyAlignment="1">
      <alignment horizontal="center" vertical="top" wrapText="1" shrinkToFit="1"/>
    </xf>
    <xf numFmtId="0" fontId="24" fillId="0" borderId="15" xfId="0" applyFont="1" applyBorder="1" applyAlignment="1">
      <alignment horizontal="center" vertical="center"/>
    </xf>
    <xf numFmtId="0" fontId="24" fillId="31" borderId="13" xfId="0" applyFont="1" applyFill="1" applyBorder="1" applyAlignment="1">
      <alignment horizontal="center" vertical="top" wrapText="1" shrinkToFit="1"/>
    </xf>
    <xf numFmtId="0" fontId="24" fillId="31" borderId="0" xfId="0" applyFont="1" applyFill="1" applyAlignment="1">
      <alignment horizontal="center" vertical="top" wrapText="1" shrinkToFit="1"/>
    </xf>
    <xf numFmtId="0" fontId="24" fillId="31" borderId="14" xfId="0" applyFont="1" applyFill="1" applyBorder="1" applyAlignment="1">
      <alignment horizontal="center" vertical="top" wrapText="1" shrinkToFit="1"/>
    </xf>
    <xf numFmtId="0" fontId="26" fillId="0" borderId="12" xfId="0" applyFont="1" applyBorder="1" applyAlignment="1">
      <alignment horizontal="right" vertical="center" shrinkToFit="1"/>
    </xf>
    <xf numFmtId="0" fontId="24" fillId="0" borderId="22" xfId="0" applyFont="1" applyBorder="1" applyAlignment="1">
      <alignment horizontal="right" vertical="top" wrapText="1"/>
    </xf>
    <xf numFmtId="0" fontId="24" fillId="0" borderId="19" xfId="0" applyFont="1" applyBorder="1" applyAlignment="1">
      <alignment horizontal="left" vertical="top" wrapText="1"/>
    </xf>
    <xf numFmtId="0" fontId="24" fillId="0" borderId="0" xfId="0" applyFont="1" applyAlignment="1">
      <alignment horizontal="center" vertical="center" wrapText="1"/>
    </xf>
    <xf numFmtId="0" fontId="26" fillId="0" borderId="14" xfId="0" applyFont="1" applyBorder="1" applyAlignment="1">
      <alignment vertical="center" wrapText="1"/>
    </xf>
    <xf numFmtId="0" fontId="24" fillId="29" borderId="13" xfId="0" applyFont="1" applyFill="1" applyBorder="1" applyAlignment="1">
      <alignment horizontal="center" vertical="top" wrapText="1" shrinkToFit="1"/>
    </xf>
    <xf numFmtId="0" fontId="24" fillId="29" borderId="0" xfId="0" applyFont="1" applyFill="1" applyAlignment="1">
      <alignment horizontal="center" vertical="top" wrapText="1" shrinkToFit="1"/>
    </xf>
    <xf numFmtId="0" fontId="24" fillId="29" borderId="14" xfId="0" applyFont="1" applyFill="1" applyBorder="1" applyAlignment="1">
      <alignment horizontal="center" vertical="top" wrapText="1" shrinkToFit="1"/>
    </xf>
    <xf numFmtId="0" fontId="24" fillId="0" borderId="13" xfId="0" applyFont="1" applyBorder="1" applyAlignment="1">
      <alignment horizontal="left" vertical="top" wrapText="1"/>
    </xf>
    <xf numFmtId="0" fontId="24" fillId="0" borderId="14" xfId="0" applyFont="1" applyBorder="1" applyAlignment="1">
      <alignment horizontal="left" vertical="top" wrapText="1"/>
    </xf>
    <xf numFmtId="0" fontId="24" fillId="0" borderId="18" xfId="0" applyFont="1" applyBorder="1" applyAlignment="1">
      <alignment horizontal="center" vertical="top" wrapText="1"/>
    </xf>
    <xf numFmtId="0" fontId="26" fillId="0" borderId="19" xfId="0" applyFont="1" applyBorder="1" applyAlignment="1">
      <alignment vertical="center" wrapText="1"/>
    </xf>
    <xf numFmtId="0" fontId="26" fillId="0" borderId="18" xfId="0" applyFont="1" applyBorder="1" applyAlignment="1">
      <alignment horizontal="center" vertical="center"/>
    </xf>
    <xf numFmtId="0" fontId="24" fillId="0" borderId="0" xfId="0" applyFont="1" applyAlignment="1">
      <alignment horizontal="left" vertical="top" wrapText="1"/>
    </xf>
    <xf numFmtId="0" fontId="24" fillId="0" borderId="18" xfId="0" applyFont="1" applyBorder="1" applyAlignment="1">
      <alignment vertical="top" wrapText="1"/>
    </xf>
    <xf numFmtId="0" fontId="26" fillId="26" borderId="15" xfId="0" applyFont="1" applyFill="1" applyBorder="1" applyAlignment="1" applyProtection="1">
      <alignment horizontal="center" vertical="center"/>
      <protection locked="0"/>
    </xf>
    <xf numFmtId="0" fontId="26" fillId="0" borderId="0" xfId="0" applyFont="1" applyAlignment="1">
      <alignment horizontal="left" vertical="center" wrapText="1"/>
    </xf>
    <xf numFmtId="0" fontId="24" fillId="0" borderId="18" xfId="0" applyFont="1" applyBorder="1" applyAlignment="1">
      <alignment horizontal="left" vertical="top" wrapText="1"/>
    </xf>
    <xf numFmtId="0" fontId="26" fillId="26" borderId="21" xfId="0" applyFont="1" applyFill="1" applyBorder="1" applyAlignment="1" applyProtection="1">
      <alignment horizontal="center" vertical="center"/>
      <protection locked="0"/>
    </xf>
    <xf numFmtId="0" fontId="24" fillId="0" borderId="61" xfId="0" applyFont="1" applyBorder="1" applyAlignment="1">
      <alignment vertical="top" wrapText="1"/>
    </xf>
    <xf numFmtId="0" fontId="0" fillId="0" borderId="18" xfId="0" applyBorder="1" applyAlignment="1">
      <alignment vertical="top" wrapText="1"/>
    </xf>
    <xf numFmtId="0" fontId="39" fillId="0" borderId="0" xfId="0" applyFont="1" applyAlignment="1">
      <alignment vertical="top" wrapText="1"/>
    </xf>
    <xf numFmtId="0" fontId="26" fillId="0" borderId="14" xfId="0" applyFont="1" applyBorder="1" applyAlignment="1">
      <alignment vertical="top" wrapText="1" shrinkToFit="1"/>
    </xf>
    <xf numFmtId="0" fontId="26" fillId="25" borderId="21" xfId="0" applyFont="1" applyFill="1" applyBorder="1" applyAlignment="1">
      <alignment horizontal="left" vertical="center" shrinkToFit="1"/>
    </xf>
    <xf numFmtId="0" fontId="26" fillId="0" borderId="18" xfId="0" applyFont="1" applyBorder="1" applyAlignment="1">
      <alignment vertical="top" wrapText="1"/>
    </xf>
    <xf numFmtId="0" fontId="26" fillId="0" borderId="12" xfId="0" applyFont="1" applyBorder="1" applyAlignment="1">
      <alignment horizontal="left"/>
    </xf>
    <xf numFmtId="0" fontId="26" fillId="25" borderId="16" xfId="0" applyFont="1" applyFill="1" applyBorder="1" applyAlignment="1">
      <alignment vertical="center" shrinkToFit="1"/>
    </xf>
    <xf numFmtId="0" fontId="26" fillId="24" borderId="0" xfId="0" applyFont="1" applyFill="1" applyAlignment="1">
      <alignment horizontal="center" vertical="center"/>
    </xf>
    <xf numFmtId="0" fontId="24" fillId="0" borderId="0" xfId="0" applyFont="1" applyAlignment="1">
      <alignment horizontal="center" vertical="center"/>
    </xf>
    <xf numFmtId="0" fontId="24" fillId="0" borderId="61" xfId="0" applyFont="1" applyBorder="1" applyAlignment="1">
      <alignment horizontal="left" vertical="top" wrapText="1"/>
    </xf>
    <xf numFmtId="0" fontId="24" fillId="0" borderId="17" xfId="0" applyFont="1" applyBorder="1" applyAlignment="1">
      <alignment horizontal="center" vertical="center" wrapText="1"/>
    </xf>
    <xf numFmtId="0" fontId="24" fillId="0" borderId="13" xfId="0" applyFont="1" applyBorder="1" applyAlignment="1">
      <alignment horizontal="right" vertical="top" wrapText="1"/>
    </xf>
    <xf numFmtId="0" fontId="65" fillId="0" borderId="13" xfId="0" applyFont="1" applyBorder="1" applyAlignment="1">
      <alignment vertical="top" wrapText="1"/>
    </xf>
    <xf numFmtId="0" fontId="66" fillId="0" borderId="13" xfId="0" applyFont="1" applyBorder="1">
      <alignment vertical="center"/>
    </xf>
    <xf numFmtId="0" fontId="66" fillId="0" borderId="0" xfId="0" applyFont="1">
      <alignment vertical="center"/>
    </xf>
    <xf numFmtId="0" fontId="65" fillId="0" borderId="18" xfId="0" applyFont="1" applyBorder="1" applyAlignment="1">
      <alignment vertical="top" wrapText="1"/>
    </xf>
    <xf numFmtId="0" fontId="65" fillId="0" borderId="0" xfId="0" applyFont="1" applyAlignment="1">
      <alignment vertical="top" wrapText="1"/>
    </xf>
    <xf numFmtId="0" fontId="65" fillId="0" borderId="18" xfId="0" applyFont="1" applyBorder="1" applyAlignment="1">
      <alignment horizontal="left" vertical="top" wrapText="1"/>
    </xf>
    <xf numFmtId="0" fontId="66" fillId="0" borderId="0" xfId="0" applyFont="1" applyAlignment="1">
      <alignment horizontal="right" vertical="center"/>
    </xf>
    <xf numFmtId="0" fontId="66" fillId="0" borderId="0" xfId="0" applyFont="1" applyAlignment="1">
      <alignment horizontal="left" vertical="center"/>
    </xf>
    <xf numFmtId="0" fontId="67" fillId="0" borderId="0" xfId="0" applyFont="1">
      <alignment vertical="center"/>
    </xf>
    <xf numFmtId="0" fontId="57" fillId="0" borderId="0" xfId="0" applyFont="1">
      <alignment vertical="center"/>
    </xf>
    <xf numFmtId="0" fontId="35" fillId="0" borderId="11" xfId="0" applyFont="1" applyBorder="1" applyAlignment="1">
      <alignment horizontal="left" vertical="top" wrapText="1"/>
    </xf>
    <xf numFmtId="0" fontId="35" fillId="0" borderId="20" xfId="0" applyFont="1" applyBorder="1" applyAlignment="1">
      <alignment horizontal="left" vertical="top" wrapText="1"/>
    </xf>
    <xf numFmtId="0" fontId="47" fillId="0" borderId="0" xfId="0" applyFont="1" applyAlignment="1">
      <alignment horizontal="left" vertical="center"/>
    </xf>
    <xf numFmtId="0" fontId="42" fillId="0" borderId="0" xfId="0" applyFont="1" applyAlignment="1">
      <alignment horizontal="left" vertical="top" wrapText="1"/>
    </xf>
    <xf numFmtId="0" fontId="26" fillId="0" borderId="10" xfId="0" applyFont="1" applyBorder="1" applyAlignment="1">
      <alignment horizontal="left" vertical="center" shrinkToFit="1"/>
    </xf>
    <xf numFmtId="0" fontId="24" fillId="0" borderId="20" xfId="0" applyFont="1" applyBorder="1" applyAlignment="1">
      <alignment horizontal="center" vertical="top" wrapText="1"/>
    </xf>
    <xf numFmtId="0" fontId="24" fillId="31" borderId="11" xfId="0" applyFont="1" applyFill="1" applyBorder="1" applyAlignment="1">
      <alignment horizontal="center" vertical="top" wrapText="1" shrinkToFit="1"/>
    </xf>
    <xf numFmtId="0" fontId="24" fillId="31" borderId="12" xfId="0" applyFont="1" applyFill="1" applyBorder="1" applyAlignment="1">
      <alignment horizontal="center" vertical="top" wrapText="1" shrinkToFit="1"/>
    </xf>
    <xf numFmtId="0" fontId="24" fillId="31" borderId="20" xfId="0" applyFont="1" applyFill="1" applyBorder="1" applyAlignment="1">
      <alignment horizontal="center" vertical="top" wrapText="1" shrinkToFit="1"/>
    </xf>
    <xf numFmtId="0" fontId="26" fillId="0" borderId="10" xfId="0" applyFont="1" applyBorder="1" applyAlignment="1" applyProtection="1">
      <alignment horizontal="center" vertical="center"/>
      <protection locked="0"/>
    </xf>
    <xf numFmtId="0" fontId="28" fillId="0" borderId="0" xfId="0" applyFont="1" applyAlignment="1" applyProtection="1">
      <alignment horizontal="center" vertical="center" wrapText="1" shrinkToFit="1"/>
      <protection locked="0"/>
    </xf>
    <xf numFmtId="0" fontId="24" fillId="0" borderId="12" xfId="0" applyFont="1" applyBorder="1" applyAlignment="1">
      <alignment horizontal="center" vertical="center"/>
    </xf>
    <xf numFmtId="0" fontId="28" fillId="0" borderId="10" xfId="0" applyFont="1" applyBorder="1" applyAlignment="1">
      <alignment horizontal="center" vertical="center"/>
    </xf>
    <xf numFmtId="0" fontId="28" fillId="0" borderId="0" xfId="0" applyFont="1" applyAlignment="1">
      <alignment horizontal="center" vertical="center"/>
    </xf>
    <xf numFmtId="0" fontId="26" fillId="0" borderId="0" xfId="0" applyFont="1" applyAlignment="1" applyProtection="1">
      <alignment horizontal="center" vertical="center" wrapText="1"/>
      <protection locked="0"/>
    </xf>
    <xf numFmtId="0" fontId="24" fillId="0" borderId="10" xfId="0" applyFont="1" applyBorder="1" applyAlignment="1" applyProtection="1">
      <alignment horizontal="left" vertical="top" wrapText="1"/>
      <protection locked="0"/>
    </xf>
    <xf numFmtId="0" fontId="26" fillId="0" borderId="19" xfId="0" applyFont="1" applyBorder="1" applyAlignment="1">
      <alignment horizontal="center" vertical="center"/>
    </xf>
    <xf numFmtId="0" fontId="26" fillId="25" borderId="16" xfId="0" applyFont="1" applyFill="1" applyBorder="1" applyAlignment="1">
      <alignment horizontal="left" vertical="center" shrinkToFit="1"/>
    </xf>
    <xf numFmtId="0" fontId="26" fillId="0" borderId="16" xfId="0" applyFont="1" applyBorder="1" applyAlignment="1">
      <alignment horizontal="center" vertical="center"/>
    </xf>
    <xf numFmtId="0" fontId="26" fillId="25" borderId="23" xfId="0" applyFont="1" applyFill="1" applyBorder="1">
      <alignment vertical="center"/>
    </xf>
    <xf numFmtId="0" fontId="26" fillId="25" borderId="17" xfId="0" applyFont="1" applyFill="1" applyBorder="1">
      <alignment vertical="center"/>
    </xf>
    <xf numFmtId="0" fontId="0" fillId="0" borderId="0" xfId="0" applyAlignment="1">
      <alignment vertical="top" wrapText="1"/>
    </xf>
    <xf numFmtId="0" fontId="41" fillId="0" borderId="10" xfId="0" applyFont="1" applyBorder="1" applyAlignment="1" applyProtection="1">
      <alignment horizontal="left" vertical="top" wrapText="1"/>
      <protection locked="0"/>
    </xf>
    <xf numFmtId="0" fontId="41" fillId="0" borderId="0" xfId="0" applyFont="1" applyAlignment="1" applyProtection="1">
      <alignment vertical="top" wrapText="1"/>
      <protection locked="0"/>
    </xf>
    <xf numFmtId="0" fontId="24" fillId="0" borderId="22" xfId="0" applyFont="1" applyBorder="1" applyAlignment="1">
      <alignment vertical="top" wrapText="1"/>
    </xf>
    <xf numFmtId="0" fontId="26" fillId="0" borderId="10" xfId="0" applyFont="1" applyBorder="1" applyAlignment="1">
      <alignment horizontal="right" vertical="center"/>
    </xf>
    <xf numFmtId="0" fontId="26" fillId="0" borderId="10" xfId="0" applyFont="1" applyBorder="1" applyAlignment="1">
      <alignment horizontal="left" vertical="center"/>
    </xf>
    <xf numFmtId="0" fontId="24" fillId="29" borderId="22" xfId="0" applyFont="1" applyFill="1" applyBorder="1" applyAlignment="1">
      <alignment vertical="top" wrapText="1" shrinkToFit="1"/>
    </xf>
    <xf numFmtId="0" fontId="24" fillId="29" borderId="10" xfId="0" applyFont="1" applyFill="1" applyBorder="1" applyAlignment="1">
      <alignment vertical="top" wrapText="1" shrinkToFit="1"/>
    </xf>
    <xf numFmtId="0" fontId="24" fillId="29" borderId="19" xfId="0" applyFont="1" applyFill="1" applyBorder="1" applyAlignment="1">
      <alignment vertical="top" wrapText="1" shrinkToFit="1"/>
    </xf>
    <xf numFmtId="0" fontId="0" fillId="0" borderId="13" xfId="0" applyBorder="1" applyAlignment="1">
      <alignment vertical="top" wrapText="1"/>
    </xf>
    <xf numFmtId="0" fontId="0" fillId="0" borderId="14" xfId="0" applyBorder="1" applyAlignment="1">
      <alignment vertical="top" wrapText="1"/>
    </xf>
    <xf numFmtId="0" fontId="24" fillId="0" borderId="14" xfId="0" applyFont="1" applyBorder="1" applyAlignment="1">
      <alignment horizontal="center" vertical="top" wrapText="1"/>
    </xf>
    <xf numFmtId="0" fontId="24" fillId="0" borderId="19" xfId="0" applyFont="1" applyBorder="1" applyAlignment="1">
      <alignment vertical="top" wrapText="1"/>
    </xf>
    <xf numFmtId="0" fontId="24" fillId="24" borderId="10" xfId="0" applyFont="1" applyFill="1" applyBorder="1" applyAlignment="1">
      <alignment horizontal="left" vertical="top" wrapText="1"/>
    </xf>
    <xf numFmtId="0" fontId="24" fillId="24" borderId="0" xfId="0" applyFont="1" applyFill="1" applyAlignment="1">
      <alignment horizontal="left" vertical="top" wrapText="1"/>
    </xf>
    <xf numFmtId="0" fontId="24" fillId="24" borderId="14" xfId="0" applyFont="1" applyFill="1" applyBorder="1" applyAlignment="1">
      <alignment horizontal="left" vertical="top" wrapText="1"/>
    </xf>
    <xf numFmtId="0" fontId="26" fillId="24" borderId="0" xfId="0" applyFont="1" applyFill="1" applyAlignment="1">
      <alignment horizontal="left" vertical="center" shrinkToFit="1"/>
    </xf>
    <xf numFmtId="0" fontId="39" fillId="0" borderId="14" xfId="0" applyFont="1" applyBorder="1" applyAlignment="1">
      <alignment horizontal="left" vertical="top" wrapText="1"/>
    </xf>
    <xf numFmtId="0" fontId="60" fillId="0" borderId="18" xfId="0" applyFont="1" applyBorder="1" applyAlignment="1">
      <alignment horizontal="left" vertical="top" wrapText="1"/>
    </xf>
    <xf numFmtId="0" fontId="24" fillId="0" borderId="0" xfId="0" applyFont="1" applyAlignment="1">
      <alignment horizontal="center" vertical="top" wrapText="1"/>
    </xf>
    <xf numFmtId="0" fontId="26" fillId="0" borderId="0" xfId="0" applyFont="1" applyAlignment="1" applyProtection="1">
      <alignment horizontal="center" vertical="center" shrinkToFit="1"/>
      <protection locked="0"/>
    </xf>
    <xf numFmtId="0" fontId="53" fillId="0" borderId="0" xfId="0" applyFont="1">
      <alignment vertical="center"/>
    </xf>
    <xf numFmtId="0" fontId="26" fillId="0" borderId="10" xfId="0" applyFont="1" applyBorder="1" applyAlignment="1">
      <alignment vertical="top" wrapText="1"/>
    </xf>
    <xf numFmtId="0" fontId="26" fillId="0" borderId="19" xfId="0" applyFont="1" applyBorder="1" applyAlignment="1">
      <alignment vertical="top" wrapText="1"/>
    </xf>
    <xf numFmtId="178" fontId="24" fillId="25" borderId="17" xfId="0" applyNumberFormat="1" applyFont="1" applyFill="1" applyBorder="1" applyAlignment="1">
      <alignment horizontal="left" vertical="center"/>
    </xf>
    <xf numFmtId="178" fontId="24" fillId="25" borderId="16" xfId="0" applyNumberFormat="1" applyFont="1" applyFill="1" applyBorder="1" applyAlignment="1">
      <alignment horizontal="left" vertical="center"/>
    </xf>
    <xf numFmtId="0" fontId="28" fillId="0" borderId="12" xfId="0" applyFont="1" applyBorder="1" applyAlignment="1" applyProtection="1">
      <alignment vertical="center" wrapText="1" shrinkToFit="1"/>
      <protection locked="0"/>
    </xf>
    <xf numFmtId="0" fontId="28" fillId="0" borderId="12" xfId="0" applyFont="1" applyBorder="1" applyAlignment="1" applyProtection="1">
      <alignment horizontal="center" vertical="center" shrinkToFit="1"/>
      <protection locked="0"/>
    </xf>
    <xf numFmtId="0" fontId="24" fillId="0" borderId="0" xfId="0" applyFont="1" applyAlignment="1" applyProtection="1">
      <alignment horizontal="left" vertical="top" wrapText="1"/>
      <protection locked="0"/>
    </xf>
    <xf numFmtId="178" fontId="24" fillId="25" borderId="10" xfId="0" applyNumberFormat="1" applyFont="1" applyFill="1" applyBorder="1" applyAlignment="1">
      <alignment horizontal="left" vertical="center"/>
    </xf>
    <xf numFmtId="0" fontId="26" fillId="0" borderId="19" xfId="0" applyFont="1" applyBorder="1" applyAlignment="1">
      <alignment horizontal="left" vertical="center" shrinkToFit="1"/>
    </xf>
    <xf numFmtId="0" fontId="24" fillId="0" borderId="220" xfId="0" applyFont="1" applyBorder="1" applyAlignment="1">
      <alignment vertical="top" wrapText="1"/>
    </xf>
    <xf numFmtId="0" fontId="24" fillId="0" borderId="221" xfId="0" applyFont="1" applyBorder="1" applyAlignment="1">
      <alignment horizontal="left" vertical="top" wrapText="1"/>
    </xf>
    <xf numFmtId="0" fontId="28" fillId="0" borderId="16" xfId="0" applyFont="1" applyBorder="1" applyAlignment="1">
      <alignment horizontal="right" wrapText="1"/>
    </xf>
    <xf numFmtId="0" fontId="28" fillId="0" borderId="14" xfId="0" applyFont="1" applyBorder="1" applyAlignment="1">
      <alignment horizontal="right" wrapText="1"/>
    </xf>
    <xf numFmtId="0" fontId="24" fillId="0" borderId="22" xfId="0" applyFont="1" applyBorder="1" applyAlignment="1">
      <alignment horizontal="left" vertical="top" wrapText="1"/>
    </xf>
    <xf numFmtId="178" fontId="24" fillId="25" borderId="10" xfId="0" applyNumberFormat="1" applyFont="1" applyFill="1" applyBorder="1">
      <alignment vertical="center"/>
    </xf>
    <xf numFmtId="178" fontId="24" fillId="25" borderId="19" xfId="0" applyNumberFormat="1" applyFont="1" applyFill="1" applyBorder="1">
      <alignment vertical="center"/>
    </xf>
    <xf numFmtId="178" fontId="24" fillId="25" borderId="61" xfId="0" applyNumberFormat="1" applyFont="1" applyFill="1" applyBorder="1">
      <alignment vertical="center"/>
    </xf>
    <xf numFmtId="178" fontId="24" fillId="25" borderId="18" xfId="0" applyNumberFormat="1" applyFont="1" applyFill="1" applyBorder="1" applyAlignment="1">
      <alignment horizontal="left" vertical="center"/>
    </xf>
    <xf numFmtId="178" fontId="24" fillId="25" borderId="21" xfId="0" applyNumberFormat="1" applyFont="1" applyFill="1" applyBorder="1" applyAlignment="1">
      <alignment horizontal="left" vertical="center"/>
    </xf>
    <xf numFmtId="0" fontId="28" fillId="0" borderId="12" xfId="0" applyFont="1" applyBorder="1" applyAlignment="1">
      <alignment horizontal="right" wrapText="1"/>
    </xf>
    <xf numFmtId="0" fontId="76" fillId="25" borderId="0" xfId="0" applyFont="1" applyFill="1">
      <alignment vertical="center"/>
    </xf>
    <xf numFmtId="0" fontId="77" fillId="25" borderId="0" xfId="0" applyFont="1" applyFill="1" applyAlignment="1">
      <alignment vertical="center" wrapText="1"/>
    </xf>
    <xf numFmtId="0" fontId="28" fillId="0" borderId="0" xfId="0" applyFont="1" applyAlignment="1">
      <alignment horizontal="center" vertical="center" shrinkToFit="1"/>
    </xf>
    <xf numFmtId="0" fontId="33" fillId="0" borderId="66" xfId="0" applyFont="1" applyBorder="1" applyAlignment="1" applyProtection="1">
      <alignment horizontal="center" vertical="center" textRotation="255" shrinkToFit="1"/>
      <protection locked="0"/>
    </xf>
    <xf numFmtId="0" fontId="33" fillId="0" borderId="142" xfId="0" applyFont="1" applyBorder="1" applyAlignment="1" applyProtection="1">
      <alignment horizontal="center" vertical="center" textRotation="255" shrinkToFit="1"/>
      <protection locked="0"/>
    </xf>
    <xf numFmtId="0" fontId="33" fillId="0" borderId="143" xfId="0" applyFont="1" applyBorder="1" applyAlignment="1" applyProtection="1">
      <alignment horizontal="center" vertical="center" textRotation="255" shrinkToFit="1"/>
      <protection locked="0"/>
    </xf>
    <xf numFmtId="0" fontId="33" fillId="0" borderId="143" xfId="0" applyFont="1" applyBorder="1" applyAlignment="1" applyProtection="1">
      <alignment vertical="center" textRotation="255" shrinkToFit="1"/>
      <protection locked="0"/>
    </xf>
    <xf numFmtId="0" fontId="33" fillId="0" borderId="67" xfId="0" applyFont="1" applyBorder="1" applyAlignment="1" applyProtection="1">
      <alignment vertical="center" textRotation="255" shrinkToFit="1"/>
      <protection locked="0"/>
    </xf>
    <xf numFmtId="0" fontId="79" fillId="0" borderId="0" xfId="0" applyFont="1" applyAlignment="1">
      <alignment horizontal="left" vertical="top" wrapText="1"/>
    </xf>
    <xf numFmtId="0" fontId="63" fillId="0" borderId="0" xfId="0" applyFont="1" applyAlignment="1">
      <alignment vertical="top" wrapText="1"/>
    </xf>
    <xf numFmtId="0" fontId="0" fillId="0" borderId="12" xfId="0" applyBorder="1" applyAlignment="1">
      <alignment horizontal="right" vertical="center"/>
    </xf>
    <xf numFmtId="0" fontId="0" fillId="0" borderId="12" xfId="0" applyBorder="1" applyAlignment="1">
      <alignment horizontal="center" vertical="center"/>
    </xf>
    <xf numFmtId="0" fontId="26" fillId="0" borderId="12" xfId="0" applyFont="1" applyBorder="1" applyAlignment="1" applyProtection="1">
      <alignment vertical="top" wrapText="1"/>
      <protection locked="0"/>
    </xf>
    <xf numFmtId="0" fontId="26" fillId="25" borderId="17" xfId="0" applyFont="1" applyFill="1" applyBorder="1" applyAlignment="1">
      <alignment horizontal="center" vertical="top"/>
    </xf>
    <xf numFmtId="0" fontId="26" fillId="25" borderId="16" xfId="0" applyFont="1" applyFill="1" applyBorder="1" applyAlignment="1">
      <alignment horizontal="center" vertical="top"/>
    </xf>
    <xf numFmtId="0" fontId="26" fillId="0" borderId="12" xfId="0" applyFont="1" applyBorder="1" applyAlignment="1" applyProtection="1">
      <alignment horizontal="left" vertical="top" wrapText="1"/>
      <protection locked="0"/>
    </xf>
    <xf numFmtId="0" fontId="61" fillId="0" borderId="0" xfId="0" applyFont="1" applyAlignment="1">
      <alignment horizontal="left" vertical="top"/>
    </xf>
    <xf numFmtId="0" fontId="26" fillId="0" borderId="17" xfId="0" applyFont="1" applyBorder="1" applyAlignment="1">
      <alignment horizontal="center" vertical="top"/>
    </xf>
    <xf numFmtId="0" fontId="26" fillId="0" borderId="17" xfId="0" applyFont="1" applyBorder="1" applyAlignment="1">
      <alignment horizontal="left" vertical="top" wrapText="1"/>
    </xf>
    <xf numFmtId="0" fontId="26" fillId="0" borderId="16" xfId="0" applyFont="1" applyBorder="1" applyAlignment="1">
      <alignment horizontal="left" vertical="top" wrapText="1"/>
    </xf>
    <xf numFmtId="0" fontId="26" fillId="0" borderId="17" xfId="0" applyFont="1" applyBorder="1" applyAlignment="1">
      <alignment horizontal="right" vertical="top" wrapText="1"/>
    </xf>
    <xf numFmtId="0" fontId="0" fillId="0" borderId="12" xfId="0" applyBorder="1" applyAlignment="1">
      <alignment horizontal="left" vertical="top" wrapText="1"/>
    </xf>
    <xf numFmtId="0" fontId="80" fillId="0" borderId="0" xfId="0" applyFont="1">
      <alignment vertical="center"/>
    </xf>
    <xf numFmtId="0" fontId="26" fillId="0" borderId="0" xfId="0" applyFont="1" applyAlignment="1" applyProtection="1">
      <alignment horizontal="left" vertical="top" wrapText="1"/>
      <protection locked="0"/>
    </xf>
    <xf numFmtId="0" fontId="26" fillId="0" borderId="0" xfId="0" applyFont="1" applyAlignment="1" applyProtection="1">
      <alignment vertical="top" wrapText="1"/>
      <protection locked="0"/>
    </xf>
    <xf numFmtId="0" fontId="57" fillId="0" borderId="0" xfId="0" applyFont="1" applyAlignment="1">
      <alignment horizontal="left" vertical="top" wrapText="1"/>
    </xf>
    <xf numFmtId="0" fontId="26" fillId="25" borderId="23" xfId="0" applyFont="1" applyFill="1" applyBorder="1" applyAlignment="1">
      <alignment vertical="top"/>
    </xf>
    <xf numFmtId="0" fontId="26" fillId="25" borderId="17" xfId="0" applyFont="1" applyFill="1" applyBorder="1" applyAlignment="1">
      <alignment vertical="top"/>
    </xf>
    <xf numFmtId="0" fontId="53" fillId="0" borderId="0" xfId="0" applyFont="1" applyAlignment="1">
      <alignment vertical="top"/>
    </xf>
    <xf numFmtId="0" fontId="54" fillId="0" borderId="0" xfId="0" applyFont="1">
      <alignment vertical="center"/>
    </xf>
    <xf numFmtId="0" fontId="43" fillId="0" borderId="12" xfId="0" applyFont="1" applyBorder="1" applyAlignment="1">
      <alignment vertical="top" wrapText="1"/>
    </xf>
    <xf numFmtId="0" fontId="63" fillId="0" borderId="18" xfId="0" applyFont="1" applyBorder="1" applyAlignment="1">
      <alignment horizontal="center" vertical="top" wrapText="1"/>
    </xf>
    <xf numFmtId="0" fontId="63" fillId="0" borderId="18" xfId="0" applyFont="1" applyBorder="1" applyAlignment="1">
      <alignment vertical="top" wrapText="1"/>
    </xf>
    <xf numFmtId="0" fontId="57" fillId="0" borderId="13" xfId="0" applyFont="1" applyBorder="1" applyAlignment="1">
      <alignment horizontal="center" vertical="top"/>
    </xf>
    <xf numFmtId="0" fontId="57" fillId="0" borderId="14" xfId="0" applyFont="1" applyBorder="1" applyAlignment="1">
      <alignment horizontal="center" vertical="top"/>
    </xf>
    <xf numFmtId="0" fontId="63" fillId="29" borderId="13" xfId="0" applyFont="1" applyFill="1" applyBorder="1" applyAlignment="1">
      <alignment horizontal="center" vertical="top"/>
    </xf>
    <xf numFmtId="0" fontId="63" fillId="29" borderId="0" xfId="0" applyFont="1" applyFill="1" applyAlignment="1">
      <alignment horizontal="center" vertical="top"/>
    </xf>
    <xf numFmtId="0" fontId="63" fillId="29" borderId="14" xfId="0" applyFont="1" applyFill="1" applyBorder="1" applyAlignment="1">
      <alignment horizontal="center" vertical="top"/>
    </xf>
    <xf numFmtId="0" fontId="64" fillId="0" borderId="11" xfId="0" applyFont="1" applyBorder="1" applyAlignment="1">
      <alignment horizontal="center" vertical="center"/>
    </xf>
    <xf numFmtId="0" fontId="64" fillId="0" borderId="20" xfId="0" applyFont="1" applyBorder="1" applyAlignment="1">
      <alignment horizontal="center" vertical="center"/>
    </xf>
    <xf numFmtId="0" fontId="58" fillId="29" borderId="11" xfId="0" applyFont="1" applyFill="1" applyBorder="1" applyAlignment="1">
      <alignment horizontal="center" vertical="center"/>
    </xf>
    <xf numFmtId="0" fontId="58" fillId="29" borderId="12" xfId="0" applyFont="1" applyFill="1" applyBorder="1" applyAlignment="1">
      <alignment horizontal="center" vertical="center"/>
    </xf>
    <xf numFmtId="0" fontId="58" fillId="29" borderId="20" xfId="0" applyFont="1" applyFill="1" applyBorder="1" applyAlignment="1">
      <alignment horizontal="center" vertical="center"/>
    </xf>
    <xf numFmtId="0" fontId="59" fillId="0" borderId="21" xfId="0" applyFont="1" applyBorder="1" applyAlignment="1">
      <alignment vertical="top" wrapText="1"/>
    </xf>
    <xf numFmtId="0" fontId="59" fillId="0" borderId="12" xfId="0" applyFont="1" applyBorder="1" applyAlignment="1">
      <alignment vertical="top" wrapText="1"/>
    </xf>
    <xf numFmtId="0" fontId="59" fillId="0" borderId="21" xfId="0" applyFont="1" applyBorder="1" applyAlignment="1">
      <alignment horizontal="center" vertical="top" wrapText="1"/>
    </xf>
    <xf numFmtId="0" fontId="0" fillId="0" borderId="11" xfId="0" applyBorder="1" applyAlignment="1">
      <alignment horizontal="center" vertical="top"/>
    </xf>
    <xf numFmtId="0" fontId="0" fillId="0" borderId="12" xfId="0" applyBorder="1" applyAlignment="1">
      <alignment horizontal="center" vertical="top"/>
    </xf>
    <xf numFmtId="0" fontId="0" fillId="0" borderId="20" xfId="0" applyBorder="1" applyAlignment="1">
      <alignment horizontal="center" vertical="top"/>
    </xf>
    <xf numFmtId="0" fontId="59" fillId="29" borderId="11" xfId="0" applyFont="1" applyFill="1" applyBorder="1" applyAlignment="1">
      <alignment horizontal="center" vertical="top"/>
    </xf>
    <xf numFmtId="0" fontId="59" fillId="29" borderId="12" xfId="0" applyFont="1" applyFill="1" applyBorder="1" applyAlignment="1">
      <alignment horizontal="center" vertical="top"/>
    </xf>
    <xf numFmtId="0" fontId="59" fillId="29" borderId="20" xfId="0" applyFont="1" applyFill="1" applyBorder="1" applyAlignment="1">
      <alignment horizontal="center" vertical="top"/>
    </xf>
    <xf numFmtId="0" fontId="26" fillId="24" borderId="0" xfId="0" applyFont="1" applyFill="1">
      <alignment vertical="center"/>
    </xf>
    <xf numFmtId="0" fontId="26" fillId="0" borderId="0" xfId="0" applyFont="1" applyAlignment="1">
      <alignment shrinkToFit="1"/>
    </xf>
    <xf numFmtId="0" fontId="26" fillId="0" borderId="0" xfId="0" applyFont="1" applyAlignment="1">
      <alignment vertical="top" wrapText="1" shrinkToFit="1"/>
    </xf>
    <xf numFmtId="0" fontId="42" fillId="0" borderId="0" xfId="0" applyFont="1" applyAlignment="1">
      <alignment vertical="top" wrapText="1" shrinkToFit="1"/>
    </xf>
    <xf numFmtId="0" fontId="24" fillId="24" borderId="18" xfId="0" applyFont="1" applyFill="1" applyBorder="1" applyAlignment="1">
      <alignment horizontal="center" vertical="top" wrapText="1"/>
    </xf>
    <xf numFmtId="0" fontId="24" fillId="24" borderId="13" xfId="0" applyFont="1" applyFill="1" applyBorder="1" applyAlignment="1">
      <alignment horizontal="right" vertical="top" wrapText="1"/>
    </xf>
    <xf numFmtId="0" fontId="24" fillId="24" borderId="11" xfId="0" applyFont="1" applyFill="1" applyBorder="1" applyAlignment="1">
      <alignment horizontal="right" vertical="top" wrapText="1"/>
    </xf>
    <xf numFmtId="0" fontId="24" fillId="31" borderId="11" xfId="0" applyFont="1" applyFill="1" applyBorder="1" applyAlignment="1">
      <alignment vertical="top" wrapText="1" shrinkToFit="1"/>
    </xf>
    <xf numFmtId="0" fontId="24" fillId="31" borderId="12" xfId="0" applyFont="1" applyFill="1" applyBorder="1" applyAlignment="1">
      <alignment vertical="top" wrapText="1" shrinkToFit="1"/>
    </xf>
    <xf numFmtId="0" fontId="24" fillId="31" borderId="20" xfId="0" applyFont="1" applyFill="1" applyBorder="1" applyAlignment="1">
      <alignment vertical="top" wrapText="1" shrinkToFit="1"/>
    </xf>
    <xf numFmtId="0" fontId="86" fillId="0" borderId="18" xfId="0" applyFont="1" applyBorder="1" applyAlignment="1">
      <alignment vertical="top" wrapText="1"/>
    </xf>
    <xf numFmtId="0" fontId="86" fillId="0" borderId="13" xfId="0" applyFont="1" applyBorder="1" applyAlignment="1">
      <alignment vertical="top" wrapText="1"/>
    </xf>
    <xf numFmtId="0" fontId="86" fillId="0" borderId="14" xfId="0" applyFont="1" applyBorder="1" applyAlignment="1">
      <alignment vertical="top" wrapText="1"/>
    </xf>
    <xf numFmtId="0" fontId="86" fillId="0" borderId="14" xfId="0" applyFont="1" applyBorder="1" applyAlignment="1">
      <alignment horizontal="left" vertical="top" wrapText="1"/>
    </xf>
    <xf numFmtId="0" fontId="61" fillId="0" borderId="13" xfId="0" applyFont="1" applyBorder="1">
      <alignment vertical="center"/>
    </xf>
    <xf numFmtId="0" fontId="61" fillId="0" borderId="14" xfId="0" applyFont="1" applyBorder="1">
      <alignment vertical="center"/>
    </xf>
    <xf numFmtId="0" fontId="86" fillId="35" borderId="13" xfId="0" applyFont="1" applyFill="1" applyBorder="1" applyAlignment="1">
      <alignment vertical="top" wrapText="1" shrinkToFit="1"/>
    </xf>
    <xf numFmtId="0" fontId="86" fillId="35" borderId="14" xfId="0" applyFont="1" applyFill="1" applyBorder="1" applyAlignment="1">
      <alignment vertical="top" wrapText="1" shrinkToFit="1"/>
    </xf>
    <xf numFmtId="0" fontId="86" fillId="0" borderId="0" xfId="0" applyFont="1" applyAlignment="1">
      <alignment horizontal="left" vertical="center"/>
    </xf>
    <xf numFmtId="0" fontId="86" fillId="35" borderId="0" xfId="0" applyFont="1" applyFill="1" applyAlignment="1">
      <alignment vertical="top" wrapText="1" shrinkToFit="1"/>
    </xf>
    <xf numFmtId="0" fontId="61" fillId="0" borderId="0" xfId="0" applyFont="1" applyAlignment="1">
      <alignment vertical="center" shrinkToFit="1"/>
    </xf>
    <xf numFmtId="0" fontId="86" fillId="0" borderId="21" xfId="0" applyFont="1" applyBorder="1" applyAlignment="1">
      <alignment vertical="top" wrapText="1"/>
    </xf>
    <xf numFmtId="0" fontId="86" fillId="0" borderId="11" xfId="0" applyFont="1" applyBorder="1" applyAlignment="1">
      <alignment vertical="top" wrapText="1"/>
    </xf>
    <xf numFmtId="0" fontId="86" fillId="0" borderId="20" xfId="0" applyFont="1" applyBorder="1" applyAlignment="1">
      <alignment vertical="top" wrapText="1"/>
    </xf>
    <xf numFmtId="0" fontId="86" fillId="0" borderId="20" xfId="0" applyFont="1" applyBorder="1" applyAlignment="1">
      <alignment horizontal="left" vertical="top" wrapText="1"/>
    </xf>
    <xf numFmtId="0" fontId="61" fillId="0" borderId="11" xfId="0" applyFont="1" applyBorder="1">
      <alignment vertical="center"/>
    </xf>
    <xf numFmtId="0" fontId="61" fillId="0" borderId="12" xfId="0" applyFont="1" applyBorder="1" applyAlignment="1">
      <alignment vertical="center" shrinkToFit="1"/>
    </xf>
    <xf numFmtId="0" fontId="86" fillId="0" borderId="12" xfId="0" applyFont="1" applyBorder="1" applyAlignment="1">
      <alignment horizontal="left" vertical="center"/>
    </xf>
    <xf numFmtId="0" fontId="61" fillId="0" borderId="20" xfId="0" applyFont="1" applyBorder="1">
      <alignment vertical="center"/>
    </xf>
    <xf numFmtId="0" fontId="86" fillId="35" borderId="11" xfId="0" applyFont="1" applyFill="1" applyBorder="1" applyAlignment="1">
      <alignment vertical="top" wrapText="1" shrinkToFit="1"/>
    </xf>
    <xf numFmtId="0" fontId="86" fillId="35" borderId="12" xfId="0" applyFont="1" applyFill="1" applyBorder="1" applyAlignment="1">
      <alignment vertical="top" wrapText="1" shrinkToFit="1"/>
    </xf>
    <xf numFmtId="0" fontId="86" fillId="35" borderId="20" xfId="0" applyFont="1" applyFill="1" applyBorder="1" applyAlignment="1">
      <alignment vertical="top" wrapText="1" shrinkToFit="1"/>
    </xf>
    <xf numFmtId="0" fontId="26" fillId="24" borderId="13" xfId="0" applyFont="1" applyFill="1" applyBorder="1">
      <alignment vertical="center"/>
    </xf>
    <xf numFmtId="0" fontId="58" fillId="0" borderId="21" xfId="0" applyFont="1" applyBorder="1" applyAlignment="1">
      <alignment horizontal="left" vertical="top" wrapText="1"/>
    </xf>
    <xf numFmtId="0" fontId="55" fillId="0" borderId="0" xfId="0" applyFont="1">
      <alignment vertical="center"/>
    </xf>
    <xf numFmtId="0" fontId="26" fillId="0" borderId="228" xfId="0" applyFont="1" applyBorder="1" applyAlignment="1" applyProtection="1">
      <alignment vertical="center" shrinkToFit="1"/>
      <protection locked="0"/>
    </xf>
    <xf numFmtId="0" fontId="26" fillId="25" borderId="228" xfId="0" applyFont="1" applyFill="1" applyBorder="1" applyAlignment="1">
      <alignment vertical="center" shrinkToFit="1"/>
    </xf>
    <xf numFmtId="49" fontId="26" fillId="0" borderId="228" xfId="0" applyNumberFormat="1" applyFont="1" applyBorder="1" applyAlignment="1" applyProtection="1">
      <alignment vertical="center" shrinkToFit="1"/>
      <protection locked="0"/>
    </xf>
    <xf numFmtId="0" fontId="26" fillId="25" borderId="229" xfId="0" applyFont="1" applyFill="1" applyBorder="1" applyAlignment="1">
      <alignment vertical="center" shrinkToFit="1"/>
    </xf>
    <xf numFmtId="0" fontId="26" fillId="0" borderId="77" xfId="0" applyFont="1" applyBorder="1" applyAlignment="1" applyProtection="1">
      <alignment vertical="center" shrinkToFit="1"/>
      <protection locked="0"/>
    </xf>
    <xf numFmtId="0" fontId="26" fillId="25" borderId="77" xfId="0" applyFont="1" applyFill="1" applyBorder="1" applyAlignment="1">
      <alignment vertical="center" shrinkToFit="1"/>
    </xf>
    <xf numFmtId="49" fontId="26" fillId="0" borderId="77" xfId="0" applyNumberFormat="1" applyFont="1" applyBorder="1" applyAlignment="1" applyProtection="1">
      <alignment vertical="center" shrinkToFit="1"/>
      <protection locked="0"/>
    </xf>
    <xf numFmtId="0" fontId="26" fillId="25" borderId="78" xfId="0" applyFont="1" applyFill="1" applyBorder="1" applyAlignment="1">
      <alignment vertical="center" shrinkToFit="1"/>
    </xf>
    <xf numFmtId="0" fontId="60" fillId="0" borderId="18" xfId="0" applyFont="1" applyBorder="1" applyAlignment="1">
      <alignment horizontal="center" vertical="top" wrapText="1"/>
    </xf>
    <xf numFmtId="0" fontId="52" fillId="0" borderId="13" xfId="0" applyFont="1" applyBorder="1">
      <alignment vertical="center"/>
    </xf>
    <xf numFmtId="0" fontId="52" fillId="0" borderId="0" xfId="0" applyFont="1">
      <alignment vertical="center"/>
    </xf>
    <xf numFmtId="0" fontId="60" fillId="0" borderId="0" xfId="0" applyFont="1" applyAlignment="1">
      <alignment horizontal="center" vertical="center" wrapText="1"/>
    </xf>
    <xf numFmtId="0" fontId="52" fillId="0" borderId="0" xfId="0" applyFont="1" applyAlignment="1">
      <alignment horizontal="right" vertical="center"/>
    </xf>
    <xf numFmtId="0" fontId="26" fillId="25" borderId="22" xfId="0" applyFont="1" applyFill="1" applyBorder="1" applyAlignment="1">
      <alignment horizontal="center" vertical="center"/>
    </xf>
    <xf numFmtId="0" fontId="26" fillId="25" borderId="10" xfId="0" applyFont="1" applyFill="1" applyBorder="1" applyAlignment="1">
      <alignment horizontal="center" vertical="center"/>
    </xf>
    <xf numFmtId="0" fontId="26" fillId="25" borderId="19" xfId="0" applyFont="1" applyFill="1" applyBorder="1" applyAlignment="1">
      <alignment horizontal="center" vertical="center"/>
    </xf>
    <xf numFmtId="0" fontId="26" fillId="25" borderId="13" xfId="0" applyFont="1" applyFill="1" applyBorder="1" applyAlignment="1">
      <alignment horizontal="center" vertical="center"/>
    </xf>
    <xf numFmtId="0" fontId="26" fillId="25" borderId="0" xfId="0" applyFont="1" applyFill="1" applyAlignment="1">
      <alignment horizontal="center" vertical="center"/>
    </xf>
    <xf numFmtId="0" fontId="26" fillId="25" borderId="14" xfId="0" applyFont="1" applyFill="1" applyBorder="1" applyAlignment="1">
      <alignment horizontal="center" vertical="center"/>
    </xf>
    <xf numFmtId="0" fontId="26" fillId="25" borderId="11" xfId="0" applyFont="1" applyFill="1" applyBorder="1" applyAlignment="1">
      <alignment horizontal="center" vertical="center"/>
    </xf>
    <xf numFmtId="0" fontId="26" fillId="25" borderId="12" xfId="0" applyFont="1" applyFill="1" applyBorder="1" applyAlignment="1">
      <alignment horizontal="center" vertical="center"/>
    </xf>
    <xf numFmtId="0" fontId="26" fillId="25" borderId="20" xfId="0" applyFont="1" applyFill="1" applyBorder="1" applyAlignment="1">
      <alignment horizontal="center" vertical="center"/>
    </xf>
    <xf numFmtId="0" fontId="26" fillId="24" borderId="17" xfId="0" applyFont="1" applyFill="1" applyBorder="1" applyAlignment="1">
      <alignment horizontal="center" vertical="center" wrapText="1"/>
    </xf>
    <xf numFmtId="0" fontId="26" fillId="24" borderId="17" xfId="0" applyFont="1" applyFill="1" applyBorder="1" applyAlignment="1">
      <alignment horizontal="center" vertical="center"/>
    </xf>
    <xf numFmtId="0" fontId="26" fillId="24" borderId="16" xfId="0" applyFont="1" applyFill="1" applyBorder="1" applyAlignment="1">
      <alignment horizontal="center" vertical="center"/>
    </xf>
    <xf numFmtId="0" fontId="26" fillId="24" borderId="23" xfId="0" applyFont="1" applyFill="1" applyBorder="1" applyAlignment="1">
      <alignment horizontal="left" vertical="center" wrapText="1"/>
    </xf>
    <xf numFmtId="0" fontId="26" fillId="24" borderId="17" xfId="0" applyFont="1" applyFill="1" applyBorder="1" applyAlignment="1">
      <alignment horizontal="left" vertical="center" wrapText="1"/>
    </xf>
    <xf numFmtId="0" fontId="26" fillId="24" borderId="16" xfId="0" applyFont="1" applyFill="1" applyBorder="1" applyAlignment="1">
      <alignment horizontal="left" vertical="center" wrapText="1"/>
    </xf>
    <xf numFmtId="0" fontId="26" fillId="33" borderId="17" xfId="0" applyFont="1" applyFill="1" applyBorder="1" applyAlignment="1">
      <alignment horizontal="center" vertical="center"/>
    </xf>
    <xf numFmtId="0" fontId="26" fillId="33" borderId="16" xfId="0" applyFont="1" applyFill="1" applyBorder="1" applyAlignment="1">
      <alignment horizontal="center" vertical="center"/>
    </xf>
    <xf numFmtId="0" fontId="26" fillId="0" borderId="23" xfId="0" applyFont="1" applyBorder="1" applyAlignment="1">
      <alignment horizontal="left" vertical="center" wrapText="1"/>
    </xf>
    <xf numFmtId="0" fontId="26" fillId="0" borderId="17" xfId="0" applyFont="1" applyBorder="1" applyAlignment="1">
      <alignment horizontal="left" vertical="center" wrapText="1"/>
    </xf>
    <xf numFmtId="0" fontId="26" fillId="0" borderId="16" xfId="0" applyFont="1" applyBorder="1" applyAlignment="1">
      <alignment horizontal="left" vertical="center" wrapText="1"/>
    </xf>
    <xf numFmtId="0" fontId="53" fillId="0" borderId="23" xfId="0" applyFont="1" applyBorder="1" applyAlignment="1">
      <alignment horizontal="left" vertical="center" wrapText="1"/>
    </xf>
    <xf numFmtId="0" fontId="53" fillId="0" borderId="17" xfId="0" applyFont="1" applyBorder="1" applyAlignment="1">
      <alignment horizontal="left" vertical="center" wrapText="1"/>
    </xf>
    <xf numFmtId="0" fontId="53" fillId="0" borderId="16" xfId="0" applyFont="1" applyBorder="1" applyAlignment="1">
      <alignment horizontal="left" vertical="center" wrapText="1"/>
    </xf>
    <xf numFmtId="0" fontId="26" fillId="33" borderId="17" xfId="0" applyFont="1" applyFill="1" applyBorder="1" applyAlignment="1">
      <alignment horizontal="center" vertical="center" wrapText="1"/>
    </xf>
    <xf numFmtId="0" fontId="26" fillId="33" borderId="16" xfId="0" applyFont="1" applyFill="1" applyBorder="1" applyAlignment="1">
      <alignment horizontal="center" vertical="center" wrapText="1"/>
    </xf>
    <xf numFmtId="0" fontId="54" fillId="0" borderId="23" xfId="0" applyFont="1" applyBorder="1" applyAlignment="1">
      <alignment horizontal="left" vertical="center" wrapText="1"/>
    </xf>
    <xf numFmtId="0" fontId="2" fillId="0" borderId="0" xfId="0" applyFont="1" applyAlignment="1">
      <alignment horizontal="center" vertical="center"/>
    </xf>
    <xf numFmtId="0" fontId="25" fillId="25" borderId="15" xfId="0" applyFont="1" applyFill="1" applyBorder="1" applyAlignment="1">
      <alignment horizontal="center" vertical="center" wrapText="1"/>
    </xf>
    <xf numFmtId="0" fontId="25" fillId="0" borderId="17"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25" fillId="0" borderId="23" xfId="0" applyFont="1" applyBorder="1" applyAlignment="1" applyProtection="1">
      <alignment horizontal="left" vertical="center" wrapText="1"/>
      <protection locked="0"/>
    </xf>
    <xf numFmtId="0" fontId="25" fillId="0" borderId="17" xfId="0" applyFont="1" applyBorder="1" applyAlignment="1" applyProtection="1">
      <alignment horizontal="left" vertical="center" wrapText="1"/>
      <protection locked="0"/>
    </xf>
    <xf numFmtId="0" fontId="25" fillId="0" borderId="15" xfId="0" applyFont="1" applyBorder="1" applyAlignment="1" applyProtection="1">
      <alignment horizontal="left" vertical="center" wrapText="1"/>
      <protection locked="0"/>
    </xf>
    <xf numFmtId="0" fontId="25" fillId="0" borderId="0" xfId="0" applyFont="1" applyAlignment="1" applyProtection="1">
      <alignment horizontal="right" vertical="center"/>
      <protection locked="0"/>
    </xf>
    <xf numFmtId="0" fontId="25" fillId="0" borderId="16" xfId="0" applyFont="1" applyBorder="1" applyAlignment="1" applyProtection="1">
      <alignment horizontal="left" vertical="center" wrapText="1"/>
      <protection locked="0"/>
    </xf>
    <xf numFmtId="0" fontId="5" fillId="0" borderId="12" xfId="0" applyFont="1" applyBorder="1" applyAlignment="1">
      <alignment horizontal="center" vertical="center"/>
    </xf>
    <xf numFmtId="0" fontId="26" fillId="0" borderId="15" xfId="0" applyFont="1" applyBorder="1" applyAlignment="1">
      <alignment horizontal="center" vertical="center" wrapText="1"/>
    </xf>
    <xf numFmtId="0" fontId="26" fillId="25" borderId="15" xfId="0" applyFont="1" applyFill="1" applyBorder="1" applyAlignment="1">
      <alignment horizontal="center" vertical="center"/>
    </xf>
    <xf numFmtId="0" fontId="26" fillId="0" borderId="23" xfId="0" applyFont="1" applyBorder="1" applyAlignment="1">
      <alignment horizontal="left" vertical="center"/>
    </xf>
    <xf numFmtId="0" fontId="26" fillId="0" borderId="17" xfId="0" applyFont="1" applyBorder="1" applyAlignment="1">
      <alignment horizontal="left" vertical="center"/>
    </xf>
    <xf numFmtId="0" fontId="26" fillId="0" borderId="16" xfId="0" applyFont="1" applyBorder="1" applyAlignment="1">
      <alignment horizontal="left" vertical="center"/>
    </xf>
    <xf numFmtId="0" fontId="26" fillId="27" borderId="23" xfId="0" applyFont="1" applyFill="1" applyBorder="1" applyAlignment="1">
      <alignment horizontal="center" vertical="center"/>
    </xf>
    <xf numFmtId="0" fontId="26" fillId="27" borderId="17" xfId="0" applyFont="1" applyFill="1" applyBorder="1" applyAlignment="1">
      <alignment horizontal="center" vertical="center"/>
    </xf>
    <xf numFmtId="0" fontId="26" fillId="27" borderId="16" xfId="0" applyFont="1" applyFill="1" applyBorder="1" applyAlignment="1">
      <alignment horizontal="center" vertical="center"/>
    </xf>
    <xf numFmtId="0" fontId="26" fillId="26" borderId="22" xfId="0" applyFont="1" applyFill="1" applyBorder="1" applyAlignment="1">
      <alignment horizontal="center" vertical="center"/>
    </xf>
    <xf numFmtId="0" fontId="26" fillId="26" borderId="10" xfId="0" applyFont="1" applyFill="1" applyBorder="1" applyAlignment="1">
      <alignment horizontal="center" vertical="center"/>
    </xf>
    <xf numFmtId="0" fontId="26" fillId="26" borderId="19" xfId="0" applyFont="1" applyFill="1" applyBorder="1" applyAlignment="1">
      <alignment horizontal="center" vertical="center"/>
    </xf>
    <xf numFmtId="0" fontId="26" fillId="0" borderId="22" xfId="0" applyFont="1" applyBorder="1" applyAlignment="1">
      <alignment horizontal="left" vertical="center" wrapText="1"/>
    </xf>
    <xf numFmtId="0" fontId="26" fillId="0" borderId="10" xfId="0" applyFont="1" applyBorder="1" applyAlignment="1">
      <alignment horizontal="left" vertical="center"/>
    </xf>
    <xf numFmtId="0" fontId="26" fillId="0" borderId="19" xfId="0" applyFont="1" applyBorder="1" applyAlignment="1">
      <alignment horizontal="left" vertical="center"/>
    </xf>
    <xf numFmtId="0" fontId="25" fillId="0" borderId="0" xfId="0" applyFont="1" applyAlignment="1">
      <alignment horizontal="left" vertical="center"/>
    </xf>
    <xf numFmtId="0" fontId="26" fillId="0" borderId="23" xfId="0" applyFont="1" applyBorder="1" applyAlignment="1" applyProtection="1">
      <alignment horizontal="left" vertical="center" wrapText="1"/>
      <protection locked="0"/>
    </xf>
    <xf numFmtId="0" fontId="26" fillId="0" borderId="17" xfId="0" applyFont="1" applyBorder="1" applyAlignment="1" applyProtection="1">
      <alignment horizontal="left" vertical="center" wrapText="1"/>
      <protection locked="0"/>
    </xf>
    <xf numFmtId="0" fontId="26" fillId="0" borderId="16" xfId="0" applyFont="1" applyBorder="1" applyAlignment="1" applyProtection="1">
      <alignment horizontal="left" vertical="center" wrapText="1"/>
      <protection locked="0"/>
    </xf>
    <xf numFmtId="0" fontId="26" fillId="0" borderId="15" xfId="0" applyFont="1" applyBorder="1" applyAlignment="1">
      <alignment horizontal="left" vertical="center"/>
    </xf>
    <xf numFmtId="0" fontId="25" fillId="25" borderId="58" xfId="0" applyFont="1" applyFill="1" applyBorder="1" applyAlignment="1">
      <alignment horizontal="center" vertical="center"/>
    </xf>
    <xf numFmtId="0" fontId="25" fillId="25" borderId="59" xfId="0" applyFont="1" applyFill="1" applyBorder="1" applyAlignment="1">
      <alignment horizontal="center" vertical="center"/>
    </xf>
    <xf numFmtId="0" fontId="25" fillId="25" borderId="60" xfId="0" applyFont="1" applyFill="1" applyBorder="1" applyAlignment="1">
      <alignment horizontal="center" vertical="center"/>
    </xf>
    <xf numFmtId="0" fontId="26" fillId="25" borderId="23" xfId="0" applyFont="1" applyFill="1" applyBorder="1" applyAlignment="1">
      <alignment horizontal="center" vertical="center"/>
    </xf>
    <xf numFmtId="0" fontId="26" fillId="25" borderId="17" xfId="0" applyFont="1" applyFill="1" applyBorder="1" applyAlignment="1">
      <alignment horizontal="center" vertical="center"/>
    </xf>
    <xf numFmtId="0" fontId="26" fillId="25" borderId="16" xfId="0" applyFont="1" applyFill="1" applyBorder="1" applyAlignment="1">
      <alignment horizontal="center" vertical="center"/>
    </xf>
    <xf numFmtId="0" fontId="26" fillId="25" borderId="23" xfId="0" applyFont="1" applyFill="1" applyBorder="1" applyAlignment="1">
      <alignment horizontal="left" vertical="center"/>
    </xf>
    <xf numFmtId="0" fontId="26" fillId="25" borderId="17" xfId="0" applyFont="1" applyFill="1" applyBorder="1" applyAlignment="1">
      <alignment horizontal="left" vertical="center"/>
    </xf>
    <xf numFmtId="0" fontId="26" fillId="25" borderId="16" xfId="0" applyFont="1" applyFill="1" applyBorder="1" applyAlignment="1">
      <alignment horizontal="left" vertical="center"/>
    </xf>
    <xf numFmtId="0" fontId="24" fillId="24" borderId="22" xfId="0" applyFont="1" applyFill="1" applyBorder="1" applyAlignment="1">
      <alignment horizontal="left" vertical="center" wrapText="1"/>
    </xf>
    <xf numFmtId="0" fontId="24" fillId="24" borderId="10" xfId="0" applyFont="1" applyFill="1" applyBorder="1" applyAlignment="1">
      <alignment horizontal="left" vertical="center" wrapText="1"/>
    </xf>
    <xf numFmtId="0" fontId="24" fillId="24" borderId="19" xfId="0" applyFont="1" applyFill="1" applyBorder="1" applyAlignment="1">
      <alignment horizontal="left" vertical="center" wrapText="1"/>
    </xf>
    <xf numFmtId="0" fontId="24" fillId="24" borderId="11" xfId="0" applyFont="1" applyFill="1" applyBorder="1" applyAlignment="1">
      <alignment horizontal="left" vertical="center" wrapText="1"/>
    </xf>
    <xf numFmtId="0" fontId="24" fillId="24" borderId="12" xfId="0" applyFont="1" applyFill="1" applyBorder="1" applyAlignment="1">
      <alignment horizontal="left" vertical="center" wrapText="1"/>
    </xf>
    <xf numFmtId="0" fontId="24" fillId="24" borderId="20" xfId="0" applyFont="1" applyFill="1" applyBorder="1" applyAlignment="1">
      <alignment horizontal="left" vertical="center" wrapText="1"/>
    </xf>
    <xf numFmtId="0" fontId="26" fillId="0" borderId="22" xfId="0" applyFont="1" applyBorder="1" applyAlignment="1">
      <alignment horizontal="center" vertical="center"/>
    </xf>
    <xf numFmtId="0" fontId="26" fillId="0" borderId="10" xfId="0" applyFont="1" applyBorder="1" applyAlignment="1">
      <alignment horizontal="center" vertical="center"/>
    </xf>
    <xf numFmtId="0" fontId="26" fillId="0" borderId="19" xfId="0" applyFont="1" applyBorder="1" applyAlignment="1">
      <alignment horizontal="center" vertical="center"/>
    </xf>
    <xf numFmtId="0" fontId="26" fillId="0" borderId="11" xfId="0" applyFont="1" applyBorder="1" applyAlignment="1">
      <alignment horizontal="center" vertical="center"/>
    </xf>
    <xf numFmtId="0" fontId="26" fillId="0" borderId="12" xfId="0" applyFont="1" applyBorder="1" applyAlignment="1">
      <alignment horizontal="center" vertical="center"/>
    </xf>
    <xf numFmtId="0" fontId="26" fillId="0" borderId="20" xfId="0" applyFont="1" applyBorder="1" applyAlignment="1">
      <alignment horizontal="center" vertical="center"/>
    </xf>
    <xf numFmtId="0" fontId="26" fillId="0" borderId="17" xfId="0" applyFont="1" applyBorder="1" applyAlignment="1">
      <alignment horizontal="center" vertical="center"/>
    </xf>
    <xf numFmtId="0" fontId="26" fillId="0" borderId="16" xfId="0" applyFont="1" applyBorder="1" applyAlignment="1">
      <alignment horizontal="center" vertical="center"/>
    </xf>
    <xf numFmtId="0" fontId="26" fillId="0" borderId="22" xfId="0" applyFont="1" applyBorder="1" applyAlignment="1">
      <alignment vertical="top" wrapText="1"/>
    </xf>
    <xf numFmtId="0" fontId="26" fillId="0" borderId="10" xfId="0" applyFont="1" applyBorder="1" applyAlignment="1">
      <alignment vertical="top"/>
    </xf>
    <xf numFmtId="0" fontId="26" fillId="0" borderId="19" xfId="0" applyFont="1" applyBorder="1" applyAlignment="1">
      <alignment vertical="top"/>
    </xf>
    <xf numFmtId="0" fontId="26" fillId="0" borderId="11" xfId="0" applyFont="1" applyBorder="1" applyAlignment="1">
      <alignment vertical="top"/>
    </xf>
    <xf numFmtId="0" fontId="26" fillId="0" borderId="12" xfId="0" applyFont="1" applyBorder="1" applyAlignment="1">
      <alignment vertical="top"/>
    </xf>
    <xf numFmtId="0" fontId="26" fillId="0" borderId="20" xfId="0" applyFont="1" applyBorder="1" applyAlignment="1">
      <alignment vertical="top"/>
    </xf>
    <xf numFmtId="0" fontId="26" fillId="0" borderId="1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1" xfId="0" applyFont="1" applyBorder="1" applyAlignment="1">
      <alignment horizontal="left" vertical="center" wrapText="1"/>
    </xf>
    <xf numFmtId="0" fontId="26" fillId="0" borderId="12" xfId="0" applyFont="1" applyBorder="1" applyAlignment="1">
      <alignment horizontal="left" vertical="center" wrapText="1"/>
    </xf>
    <xf numFmtId="0" fontId="26" fillId="0" borderId="20" xfId="0" applyFont="1" applyBorder="1" applyAlignment="1">
      <alignment horizontal="left" vertical="center" wrapText="1"/>
    </xf>
    <xf numFmtId="0" fontId="26" fillId="0" borderId="10" xfId="0" applyFont="1" applyBorder="1" applyAlignment="1">
      <alignment vertical="top" wrapText="1"/>
    </xf>
    <xf numFmtId="0" fontId="26" fillId="0" borderId="19" xfId="0" applyFont="1" applyBorder="1" applyAlignment="1">
      <alignment vertical="top" wrapText="1"/>
    </xf>
    <xf numFmtId="0" fontId="26" fillId="26" borderId="15" xfId="0" applyFont="1" applyFill="1" applyBorder="1" applyAlignment="1" applyProtection="1">
      <alignment horizontal="center" vertical="center" wrapText="1"/>
      <protection locked="0"/>
    </xf>
    <xf numFmtId="0" fontId="28" fillId="25" borderId="22" xfId="0" applyFont="1" applyFill="1" applyBorder="1" applyAlignment="1">
      <alignment horizontal="center" vertical="center" wrapText="1" shrinkToFit="1"/>
    </xf>
    <xf numFmtId="0" fontId="28" fillId="25" borderId="10" xfId="0" applyFont="1" applyFill="1" applyBorder="1" applyAlignment="1">
      <alignment horizontal="center" vertical="center" wrapText="1" shrinkToFit="1"/>
    </xf>
    <xf numFmtId="0" fontId="28" fillId="25" borderId="19" xfId="0" applyFont="1" applyFill="1" applyBorder="1" applyAlignment="1">
      <alignment horizontal="center" vertical="center" wrapText="1" shrinkToFit="1"/>
    </xf>
    <xf numFmtId="0" fontId="28" fillId="25" borderId="13" xfId="0" applyFont="1" applyFill="1" applyBorder="1" applyAlignment="1">
      <alignment horizontal="center" vertical="center" wrapText="1" shrinkToFit="1"/>
    </xf>
    <xf numFmtId="0" fontId="28" fillId="25" borderId="0" xfId="0" applyFont="1" applyFill="1" applyAlignment="1">
      <alignment horizontal="center" vertical="center" wrapText="1" shrinkToFit="1"/>
    </xf>
    <xf numFmtId="0" fontId="28" fillId="25" borderId="14" xfId="0" applyFont="1" applyFill="1" applyBorder="1" applyAlignment="1">
      <alignment horizontal="center" vertical="center" wrapText="1" shrinkToFit="1"/>
    </xf>
    <xf numFmtId="0" fontId="28" fillId="25" borderId="11" xfId="0" applyFont="1" applyFill="1" applyBorder="1" applyAlignment="1">
      <alignment horizontal="center" vertical="center" wrapText="1" shrinkToFit="1"/>
    </xf>
    <xf numFmtId="0" fontId="28" fillId="25" borderId="12" xfId="0" applyFont="1" applyFill="1" applyBorder="1" applyAlignment="1">
      <alignment horizontal="center" vertical="center" wrapText="1" shrinkToFit="1"/>
    </xf>
    <xf numFmtId="0" fontId="28" fillId="25" borderId="20" xfId="0" applyFont="1" applyFill="1" applyBorder="1" applyAlignment="1">
      <alignment horizontal="center" vertical="center" wrapText="1" shrinkToFit="1"/>
    </xf>
    <xf numFmtId="0" fontId="26" fillId="25" borderId="22" xfId="0" applyFont="1" applyFill="1" applyBorder="1" applyAlignment="1">
      <alignment horizontal="center" vertical="center" shrinkToFit="1"/>
    </xf>
    <xf numFmtId="0" fontId="26" fillId="25" borderId="19" xfId="0" applyFont="1" applyFill="1" applyBorder="1" applyAlignment="1">
      <alignment horizontal="center" vertical="center" shrinkToFit="1"/>
    </xf>
    <xf numFmtId="0" fontId="26" fillId="25" borderId="225" xfId="0" applyFont="1" applyFill="1" applyBorder="1" applyAlignment="1">
      <alignment horizontal="center" vertical="center" shrinkToFit="1"/>
    </xf>
    <xf numFmtId="0" fontId="26" fillId="25" borderId="226" xfId="0" applyFont="1" applyFill="1" applyBorder="1" applyAlignment="1">
      <alignment horizontal="center" vertical="center" shrinkToFit="1"/>
    </xf>
    <xf numFmtId="0" fontId="26" fillId="25" borderId="13" xfId="0" applyFont="1" applyFill="1" applyBorder="1" applyAlignment="1">
      <alignment horizontal="center" vertical="center" shrinkToFit="1"/>
    </xf>
    <xf numFmtId="0" fontId="26" fillId="25" borderId="14" xfId="0" applyFont="1" applyFill="1" applyBorder="1" applyAlignment="1">
      <alignment horizontal="center" vertical="center" shrinkToFit="1"/>
    </xf>
    <xf numFmtId="0" fontId="26" fillId="25" borderId="11" xfId="0" applyFont="1" applyFill="1" applyBorder="1" applyAlignment="1">
      <alignment horizontal="center" vertical="center" shrinkToFit="1"/>
    </xf>
    <xf numFmtId="0" fontId="26" fillId="25" borderId="20" xfId="0" applyFont="1" applyFill="1" applyBorder="1" applyAlignment="1">
      <alignment horizontal="center" vertical="center" shrinkToFit="1"/>
    </xf>
    <xf numFmtId="0" fontId="26" fillId="25" borderId="82" xfId="0" applyFont="1" applyFill="1" applyBorder="1" applyAlignment="1">
      <alignment horizontal="center" vertical="center" shrinkToFit="1"/>
    </xf>
    <xf numFmtId="0" fontId="26" fillId="25" borderId="83" xfId="0" applyFont="1" applyFill="1" applyBorder="1" applyAlignment="1">
      <alignment horizontal="center" vertical="center" shrinkToFit="1"/>
    </xf>
    <xf numFmtId="0" fontId="26" fillId="25" borderId="227" xfId="0" applyFont="1" applyFill="1" applyBorder="1" applyAlignment="1">
      <alignment horizontal="center" vertical="center" shrinkToFit="1"/>
    </xf>
    <xf numFmtId="0" fontId="26" fillId="25" borderId="228" xfId="0" applyFont="1" applyFill="1" applyBorder="1" applyAlignment="1">
      <alignment horizontal="center" vertical="center" shrinkToFit="1"/>
    </xf>
    <xf numFmtId="0" fontId="60" fillId="0" borderId="14" xfId="0" applyFont="1" applyBorder="1" applyAlignment="1">
      <alignment horizontal="left" vertical="top" wrapText="1"/>
    </xf>
    <xf numFmtId="0" fontId="53" fillId="0" borderId="0" xfId="0" applyFont="1" applyAlignment="1">
      <alignment horizontal="left" vertical="center" wrapText="1" shrinkToFit="1"/>
    </xf>
    <xf numFmtId="0" fontId="53" fillId="0" borderId="14" xfId="0" applyFont="1" applyBorder="1" applyAlignment="1">
      <alignment horizontal="left" vertical="center" wrapText="1" shrinkToFit="1"/>
    </xf>
    <xf numFmtId="0" fontId="28" fillId="0" borderId="23" xfId="0" applyFont="1" applyBorder="1" applyAlignment="1" applyProtection="1">
      <alignment horizontal="left" vertical="center" wrapText="1" shrinkToFit="1"/>
      <protection locked="0"/>
    </xf>
    <xf numFmtId="0" fontId="28" fillId="0" borderId="17" xfId="0" applyFont="1" applyBorder="1" applyAlignment="1" applyProtection="1">
      <alignment horizontal="left" vertical="center" wrapText="1" shrinkToFit="1"/>
      <protection locked="0"/>
    </xf>
    <xf numFmtId="0" fontId="28" fillId="0" borderId="142"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shrinkToFit="1"/>
      <protection locked="0"/>
    </xf>
    <xf numFmtId="0" fontId="28" fillId="0" borderId="17" xfId="0" applyFont="1" applyBorder="1" applyAlignment="1" applyProtection="1">
      <alignment horizontal="left" vertical="center" shrinkToFit="1"/>
      <protection locked="0"/>
    </xf>
    <xf numFmtId="0" fontId="28" fillId="0" borderId="142" xfId="0" applyFont="1" applyBorder="1" applyAlignment="1" applyProtection="1">
      <alignment horizontal="left" vertical="center" shrinkToFit="1"/>
      <protection locked="0"/>
    </xf>
    <xf numFmtId="0" fontId="28" fillId="0" borderId="101" xfId="0" applyFont="1" applyBorder="1" applyAlignment="1" applyProtection="1">
      <alignment horizontal="center" vertical="center" shrinkToFit="1"/>
      <protection locked="0"/>
    </xf>
    <xf numFmtId="0" fontId="28" fillId="0" borderId="17" xfId="0" applyFont="1" applyBorder="1" applyAlignment="1" applyProtection="1">
      <alignment horizontal="center" vertical="center" shrinkToFit="1"/>
      <protection locked="0"/>
    </xf>
    <xf numFmtId="0" fontId="26" fillId="0" borderId="86" xfId="0" applyFont="1" applyBorder="1" applyAlignment="1" applyProtection="1">
      <alignment horizontal="center" vertical="center" shrinkToFit="1"/>
      <protection locked="0"/>
    </xf>
    <xf numFmtId="0" fontId="26" fillId="0" borderId="97" xfId="0" applyFont="1" applyBorder="1" applyAlignment="1" applyProtection="1">
      <alignment horizontal="center" vertical="center" shrinkToFit="1"/>
      <protection locked="0"/>
    </xf>
    <xf numFmtId="0" fontId="26" fillId="25" borderId="95" xfId="0" applyFont="1" applyFill="1" applyBorder="1" applyAlignment="1">
      <alignment horizontal="center" vertical="center" shrinkToFit="1"/>
    </xf>
    <xf numFmtId="0" fontId="24" fillId="0" borderId="13" xfId="0" applyFont="1" applyBorder="1" applyAlignment="1">
      <alignment vertical="top" wrapText="1"/>
    </xf>
    <xf numFmtId="0" fontId="0" fillId="0" borderId="14" xfId="0" applyBorder="1" applyAlignment="1">
      <alignment vertical="top" wrapText="1"/>
    </xf>
    <xf numFmtId="0" fontId="0" fillId="0" borderId="13" xfId="0" applyBorder="1" applyAlignment="1">
      <alignment vertical="top" wrapText="1"/>
    </xf>
    <xf numFmtId="0" fontId="24" fillId="0" borderId="13" xfId="0" applyFont="1" applyBorder="1" applyAlignment="1">
      <alignment horizontal="left" vertical="top" wrapText="1"/>
    </xf>
    <xf numFmtId="0" fontId="0" fillId="0" borderId="14" xfId="0" applyBorder="1" applyAlignment="1">
      <alignment horizontal="left" vertical="top" wrapText="1"/>
    </xf>
    <xf numFmtId="0" fontId="24" fillId="0" borderId="0" xfId="0" applyFont="1" applyAlignment="1">
      <alignment horizontal="left" vertical="center" wrapText="1"/>
    </xf>
    <xf numFmtId="0" fontId="26" fillId="26" borderId="22" xfId="0" applyFont="1" applyFill="1" applyBorder="1" applyAlignment="1" applyProtection="1">
      <alignment horizontal="center" vertical="center" wrapText="1"/>
      <protection locked="0"/>
    </xf>
    <xf numFmtId="0" fontId="26" fillId="26" borderId="10" xfId="0" applyFont="1" applyFill="1" applyBorder="1" applyAlignment="1" applyProtection="1">
      <alignment horizontal="center" vertical="center" wrapText="1"/>
      <protection locked="0"/>
    </xf>
    <xf numFmtId="0" fontId="0" fillId="0" borderId="10" xfId="0" applyBorder="1">
      <alignment vertical="center"/>
    </xf>
    <xf numFmtId="0" fontId="0" fillId="0" borderId="19" xfId="0" applyBorder="1">
      <alignment vertical="center"/>
    </xf>
    <xf numFmtId="0" fontId="26" fillId="26" borderId="11" xfId="0" applyFont="1" applyFill="1" applyBorder="1" applyAlignment="1" applyProtection="1">
      <alignment horizontal="center" vertical="center" wrapText="1"/>
      <protection locked="0"/>
    </xf>
    <xf numFmtId="0" fontId="26" fillId="26" borderId="12" xfId="0" applyFont="1" applyFill="1" applyBorder="1" applyAlignment="1" applyProtection="1">
      <alignment horizontal="center" vertical="center" wrapText="1"/>
      <protection locked="0"/>
    </xf>
    <xf numFmtId="0" fontId="0" fillId="0" borderId="12" xfId="0" applyBorder="1">
      <alignment vertical="center"/>
    </xf>
    <xf numFmtId="0" fontId="0" fillId="0" borderId="20" xfId="0" applyBorder="1">
      <alignment vertical="center"/>
    </xf>
    <xf numFmtId="0" fontId="26" fillId="25" borderId="15" xfId="0" applyFont="1" applyFill="1" applyBorder="1" applyAlignment="1">
      <alignment horizontal="center" vertical="center" shrinkToFit="1"/>
    </xf>
    <xf numFmtId="0" fontId="26" fillId="0" borderId="82" xfId="0" applyFont="1" applyBorder="1" applyAlignment="1" applyProtection="1">
      <alignment horizontal="center" vertical="center" shrinkToFit="1"/>
      <protection locked="0"/>
    </xf>
    <xf numFmtId="0" fontId="26" fillId="0" borderId="95" xfId="0" applyFont="1" applyBorder="1" applyAlignment="1" applyProtection="1">
      <alignment horizontal="center" vertical="center" shrinkToFit="1"/>
      <protection locked="0"/>
    </xf>
    <xf numFmtId="0" fontId="26" fillId="25" borderId="86" xfId="0" applyFont="1" applyFill="1" applyBorder="1" applyAlignment="1">
      <alignment horizontal="center" vertical="center" shrinkToFit="1"/>
    </xf>
    <xf numFmtId="0" fontId="26" fillId="25" borderId="97" xfId="0" applyFont="1" applyFill="1" applyBorder="1" applyAlignment="1">
      <alignment horizontal="center" vertical="center" shrinkToFit="1"/>
    </xf>
    <xf numFmtId="0" fontId="26" fillId="0" borderId="23" xfId="0" applyFont="1" applyBorder="1" applyAlignment="1" applyProtection="1">
      <alignment vertical="center" shrinkToFit="1"/>
      <protection locked="0"/>
    </xf>
    <xf numFmtId="0" fontId="26" fillId="0" borderId="17" xfId="0" applyFont="1" applyBorder="1" applyAlignment="1" applyProtection="1">
      <alignment vertical="center" shrinkToFit="1"/>
      <protection locked="0"/>
    </xf>
    <xf numFmtId="0" fontId="26" fillId="0" borderId="16" xfId="0" applyFont="1" applyBorder="1" applyAlignment="1" applyProtection="1">
      <alignment vertical="center" shrinkToFit="1"/>
      <protection locked="0"/>
    </xf>
    <xf numFmtId="0" fontId="26" fillId="26" borderId="82" xfId="0" applyFont="1" applyFill="1" applyBorder="1" applyAlignment="1" applyProtection="1">
      <alignment horizontal="center" vertical="center" shrinkToFit="1"/>
      <protection locked="0"/>
    </xf>
    <xf numFmtId="0" fontId="26" fillId="26" borderId="83" xfId="0" applyFont="1" applyFill="1" applyBorder="1" applyAlignment="1" applyProtection="1">
      <alignment horizontal="center" vertical="center" shrinkToFit="1"/>
      <protection locked="0"/>
    </xf>
    <xf numFmtId="0" fontId="26" fillId="26" borderId="95" xfId="0" applyFont="1" applyFill="1" applyBorder="1" applyAlignment="1" applyProtection="1">
      <alignment horizontal="center" vertical="center" shrinkToFit="1"/>
      <protection locked="0"/>
    </xf>
    <xf numFmtId="0" fontId="26" fillId="0" borderId="104" xfId="0" applyFont="1" applyBorder="1" applyAlignment="1">
      <alignment horizontal="center" vertical="center" shrinkToFit="1"/>
    </xf>
    <xf numFmtId="0" fontId="26" fillId="26" borderId="94" xfId="0" applyFont="1" applyFill="1" applyBorder="1" applyAlignment="1" applyProtection="1">
      <alignment horizontal="center" vertical="center" shrinkToFit="1"/>
      <protection locked="0"/>
    </xf>
    <xf numFmtId="0" fontId="26" fillId="26" borderId="96" xfId="0" applyFont="1" applyFill="1" applyBorder="1" applyAlignment="1" applyProtection="1">
      <alignment horizontal="center" vertical="center" shrinkToFit="1"/>
      <protection locked="0"/>
    </xf>
    <xf numFmtId="0" fontId="24" fillId="0" borderId="22" xfId="0" applyFont="1" applyBorder="1" applyAlignment="1" applyProtection="1">
      <alignment horizontal="left" vertical="top" wrapText="1"/>
      <protection locked="0"/>
    </xf>
    <xf numFmtId="0" fontId="24" fillId="0" borderId="10" xfId="0" applyFont="1" applyBorder="1" applyAlignment="1" applyProtection="1">
      <alignment horizontal="left" vertical="top" wrapText="1"/>
      <protection locked="0"/>
    </xf>
    <xf numFmtId="0" fontId="24" fillId="0" borderId="19" xfId="0" applyFont="1" applyBorder="1" applyAlignment="1" applyProtection="1">
      <alignment horizontal="left" vertical="top" wrapText="1"/>
      <protection locked="0"/>
    </xf>
    <xf numFmtId="0" fontId="24" fillId="0" borderId="11" xfId="0" applyFont="1" applyBorder="1" applyAlignment="1" applyProtection="1">
      <alignment horizontal="left" vertical="top" wrapText="1"/>
      <protection locked="0"/>
    </xf>
    <xf numFmtId="0" fontId="24" fillId="0" borderId="12" xfId="0" applyFont="1" applyBorder="1" applyAlignment="1" applyProtection="1">
      <alignment horizontal="left" vertical="top" wrapText="1"/>
      <protection locked="0"/>
    </xf>
    <xf numFmtId="0" fontId="24" fillId="0" borderId="20" xfId="0" applyFont="1" applyBorder="1" applyAlignment="1" applyProtection="1">
      <alignment horizontal="left" vertical="top" wrapText="1"/>
      <protection locked="0"/>
    </xf>
    <xf numFmtId="0" fontId="24" fillId="34" borderId="15" xfId="0" applyFont="1" applyFill="1" applyBorder="1" applyAlignment="1">
      <alignment horizontal="center" vertical="center" wrapText="1"/>
    </xf>
    <xf numFmtId="0" fontId="24" fillId="0" borderId="15" xfId="0" applyFont="1" applyBorder="1" applyAlignment="1" applyProtection="1">
      <alignment horizontal="left" vertical="top" shrinkToFit="1"/>
      <protection locked="0"/>
    </xf>
    <xf numFmtId="0" fontId="24" fillId="0" borderId="23" xfId="0" applyFont="1" applyBorder="1" applyAlignment="1" applyProtection="1">
      <alignment horizontal="center" vertical="center" shrinkToFit="1"/>
      <protection locked="0"/>
    </xf>
    <xf numFmtId="0" fontId="24" fillId="0" borderId="17" xfId="0" applyFont="1" applyBorder="1" applyAlignment="1" applyProtection="1">
      <alignment horizontal="center" vertical="center" shrinkToFit="1"/>
      <protection locked="0"/>
    </xf>
    <xf numFmtId="0" fontId="26" fillId="0" borderId="22" xfId="0" applyFont="1" applyBorder="1" applyAlignment="1" applyProtection="1">
      <alignment horizontal="right" vertical="center"/>
      <protection locked="0"/>
    </xf>
    <xf numFmtId="0" fontId="26" fillId="0" borderId="10" xfId="0" applyFont="1" applyBorder="1" applyAlignment="1" applyProtection="1">
      <alignment horizontal="right" vertical="center"/>
      <protection locked="0"/>
    </xf>
    <xf numFmtId="0" fontId="26" fillId="0" borderId="11" xfId="0" applyFont="1" applyBorder="1" applyAlignment="1" applyProtection="1">
      <alignment horizontal="right" vertical="center"/>
      <protection locked="0"/>
    </xf>
    <xf numFmtId="0" fontId="26" fillId="0" borderId="12" xfId="0" applyFont="1" applyBorder="1" applyAlignment="1" applyProtection="1">
      <alignment horizontal="right" vertical="center"/>
      <protection locked="0"/>
    </xf>
    <xf numFmtId="0" fontId="26" fillId="26" borderId="22" xfId="0" applyFont="1" applyFill="1" applyBorder="1" applyAlignment="1" applyProtection="1">
      <alignment horizontal="center" vertical="center"/>
      <protection locked="0"/>
    </xf>
    <xf numFmtId="0" fontId="26" fillId="26" borderId="10" xfId="0" applyFont="1" applyFill="1" applyBorder="1" applyAlignment="1" applyProtection="1">
      <alignment horizontal="center" vertical="center"/>
      <protection locked="0"/>
    </xf>
    <xf numFmtId="0" fontId="26" fillId="26" borderId="11" xfId="0" applyFont="1" applyFill="1" applyBorder="1" applyAlignment="1" applyProtection="1">
      <alignment horizontal="center" vertical="center"/>
      <protection locked="0"/>
    </xf>
    <xf numFmtId="0" fontId="26" fillId="26" borderId="12" xfId="0" applyFont="1" applyFill="1" applyBorder="1" applyAlignment="1" applyProtection="1">
      <alignment horizontal="center" vertical="center"/>
      <protection locked="0"/>
    </xf>
    <xf numFmtId="2" fontId="26" fillId="27" borderId="22" xfId="0" applyNumberFormat="1" applyFont="1" applyFill="1" applyBorder="1" applyAlignment="1">
      <alignment horizontal="center" vertical="center"/>
    </xf>
    <xf numFmtId="2" fontId="26" fillId="27" borderId="10" xfId="0" applyNumberFormat="1" applyFont="1" applyFill="1" applyBorder="1" applyAlignment="1">
      <alignment horizontal="center" vertical="center"/>
    </xf>
    <xf numFmtId="2" fontId="26" fillId="27" borderId="11" xfId="0" applyNumberFormat="1" applyFont="1" applyFill="1" applyBorder="1" applyAlignment="1">
      <alignment horizontal="center" vertical="center"/>
    </xf>
    <xf numFmtId="2" fontId="26" fillId="27" borderId="12" xfId="0" applyNumberFormat="1" applyFont="1" applyFill="1" applyBorder="1" applyAlignment="1">
      <alignment horizontal="center" vertical="center"/>
    </xf>
    <xf numFmtId="0" fontId="26" fillId="27" borderId="22" xfId="0" applyFont="1" applyFill="1" applyBorder="1" applyAlignment="1">
      <alignment horizontal="center" vertical="center"/>
    </xf>
    <xf numFmtId="0" fontId="26" fillId="27" borderId="10" xfId="0" applyFont="1" applyFill="1" applyBorder="1" applyAlignment="1">
      <alignment horizontal="center" vertical="center"/>
    </xf>
    <xf numFmtId="0" fontId="26" fillId="27" borderId="19" xfId="0" applyFont="1" applyFill="1" applyBorder="1" applyAlignment="1">
      <alignment horizontal="center" vertical="center"/>
    </xf>
    <xf numFmtId="0" fontId="26" fillId="27" borderId="11" xfId="0" applyFont="1" applyFill="1" applyBorder="1" applyAlignment="1">
      <alignment horizontal="center" vertical="center"/>
    </xf>
    <xf numFmtId="0" fontId="26" fillId="27" borderId="12" xfId="0" applyFont="1" applyFill="1" applyBorder="1" applyAlignment="1">
      <alignment horizontal="center" vertical="center"/>
    </xf>
    <xf numFmtId="0" fontId="26" fillId="27" borderId="20" xfId="0" applyFont="1" applyFill="1" applyBorder="1" applyAlignment="1">
      <alignment horizontal="center" vertical="center"/>
    </xf>
    <xf numFmtId="0" fontId="26" fillId="26" borderId="23" xfId="0" applyFont="1" applyFill="1" applyBorder="1" applyAlignment="1" applyProtection="1">
      <alignment horizontal="center" vertical="center"/>
      <protection locked="0"/>
    </xf>
    <xf numFmtId="0" fontId="26" fillId="26" borderId="17" xfId="0" applyFont="1" applyFill="1" applyBorder="1" applyAlignment="1" applyProtection="1">
      <alignment horizontal="center" vertical="center"/>
      <protection locked="0"/>
    </xf>
    <xf numFmtId="0" fontId="26" fillId="26" borderId="16" xfId="0" applyFont="1" applyFill="1" applyBorder="1" applyAlignment="1" applyProtection="1">
      <alignment horizontal="center" vertical="center"/>
      <protection locked="0"/>
    </xf>
    <xf numFmtId="0" fontId="26" fillId="0" borderId="57" xfId="0" applyFont="1" applyBorder="1" applyAlignment="1">
      <alignment horizontal="center" vertical="center"/>
    </xf>
    <xf numFmtId="0" fontId="26" fillId="26" borderId="15" xfId="0" applyFont="1" applyFill="1" applyBorder="1" applyAlignment="1" applyProtection="1">
      <alignment horizontal="center" vertical="center"/>
      <protection locked="0"/>
    </xf>
    <xf numFmtId="0" fontId="26" fillId="27" borderId="105" xfId="0" applyFont="1" applyFill="1" applyBorder="1" applyAlignment="1">
      <alignment horizontal="center" vertical="center" shrinkToFit="1"/>
    </xf>
    <xf numFmtId="0" fontId="26" fillId="0" borderId="15" xfId="0" applyFont="1" applyBorder="1" applyAlignment="1" applyProtection="1">
      <alignment vertical="top" shrinkToFit="1"/>
      <protection locked="0"/>
    </xf>
    <xf numFmtId="2" fontId="26" fillId="27" borderId="23" xfId="0" applyNumberFormat="1" applyFont="1" applyFill="1" applyBorder="1" applyAlignment="1">
      <alignment horizontal="center" vertical="center"/>
    </xf>
    <xf numFmtId="2" fontId="26" fillId="27" borderId="17" xfId="0" applyNumberFormat="1" applyFont="1" applyFill="1" applyBorder="1" applyAlignment="1">
      <alignment horizontal="center" vertical="center"/>
    </xf>
    <xf numFmtId="0" fontId="26" fillId="25" borderId="61" xfId="0" applyFont="1" applyFill="1" applyBorder="1" applyAlignment="1">
      <alignment horizontal="center" vertical="top"/>
    </xf>
    <xf numFmtId="0" fontId="26" fillId="25" borderId="21" xfId="0" applyFont="1" applyFill="1" applyBorder="1" applyAlignment="1">
      <alignment horizontal="center" vertical="top"/>
    </xf>
    <xf numFmtId="0" fontId="26" fillId="0" borderId="0" xfId="0" applyFont="1" applyAlignment="1">
      <alignment horizontal="left" vertical="center"/>
    </xf>
    <xf numFmtId="0" fontId="26" fillId="0" borderId="14" xfId="0" applyFont="1" applyBorder="1" applyAlignment="1">
      <alignment horizontal="left" vertical="center"/>
    </xf>
    <xf numFmtId="0" fontId="26" fillId="0" borderId="23" xfId="0" applyFont="1" applyBorder="1" applyAlignment="1" applyProtection="1">
      <alignment horizontal="center" vertical="center"/>
      <protection locked="0"/>
    </xf>
    <xf numFmtId="0" fontId="26" fillId="0" borderId="17" xfId="0" applyFont="1" applyBorder="1" applyAlignment="1" applyProtection="1">
      <alignment horizontal="center" vertical="center"/>
      <protection locked="0"/>
    </xf>
    <xf numFmtId="0" fontId="26" fillId="0" borderId="16" xfId="0" applyFont="1" applyBorder="1" applyAlignment="1" applyProtection="1">
      <alignment horizontal="center" vertical="center"/>
      <protection locked="0"/>
    </xf>
    <xf numFmtId="0" fontId="26" fillId="0" borderId="107" xfId="0" applyFont="1" applyBorder="1" applyAlignment="1">
      <alignment horizontal="center" vertical="center" shrinkToFit="1"/>
    </xf>
    <xf numFmtId="0" fontId="24" fillId="0" borderId="18" xfId="0" applyFont="1" applyBorder="1" applyAlignment="1">
      <alignment horizontal="left" vertical="top" wrapText="1"/>
    </xf>
    <xf numFmtId="0" fontId="24" fillId="0" borderId="14" xfId="0" applyFont="1" applyBorder="1" applyAlignment="1">
      <alignment horizontal="left" vertical="top" wrapText="1"/>
    </xf>
    <xf numFmtId="0" fontId="24" fillId="0" borderId="11" xfId="0" applyFont="1" applyBorder="1" applyAlignment="1">
      <alignment horizontal="left" vertical="top" wrapText="1"/>
    </xf>
    <xf numFmtId="0" fontId="24" fillId="0" borderId="20" xfId="0" applyFont="1" applyBorder="1" applyAlignment="1">
      <alignment horizontal="left" vertical="top" wrapText="1"/>
    </xf>
    <xf numFmtId="0" fontId="26" fillId="25" borderId="15" xfId="0" applyFont="1" applyFill="1" applyBorder="1" applyAlignment="1">
      <alignment horizontal="left" vertical="top"/>
    </xf>
    <xf numFmtId="0" fontId="26" fillId="0" borderId="15" xfId="0" applyFont="1" applyBorder="1" applyAlignment="1" applyProtection="1">
      <alignment horizontal="left" vertical="center"/>
      <protection locked="0"/>
    </xf>
    <xf numFmtId="0" fontId="26" fillId="0" borderId="23" xfId="0" applyFont="1" applyBorder="1" applyProtection="1">
      <alignment vertical="center"/>
      <protection locked="0"/>
    </xf>
    <xf numFmtId="0" fontId="26" fillId="0" borderId="17" xfId="0" applyFont="1" applyBorder="1" applyProtection="1">
      <alignment vertical="center"/>
      <protection locked="0"/>
    </xf>
    <xf numFmtId="0" fontId="26" fillId="26" borderId="105" xfId="0" applyFont="1" applyFill="1" applyBorder="1" applyAlignment="1" applyProtection="1">
      <alignment horizontal="center" vertical="center" shrinkToFit="1"/>
      <protection locked="0"/>
    </xf>
    <xf numFmtId="0" fontId="24" fillId="0" borderId="0" xfId="0" applyFont="1" applyAlignment="1">
      <alignment vertical="top" wrapText="1"/>
    </xf>
    <xf numFmtId="0" fontId="24" fillId="0" borderId="18" xfId="0" applyFont="1" applyBorder="1" applyAlignment="1">
      <alignment horizontal="center" vertical="top" wrapText="1"/>
    </xf>
    <xf numFmtId="0" fontId="24" fillId="0" borderId="14" xfId="0" applyFont="1" applyBorder="1" applyAlignment="1">
      <alignment vertical="top" wrapText="1"/>
    </xf>
    <xf numFmtId="0" fontId="24" fillId="0" borderId="14" xfId="0" applyFont="1" applyBorder="1" applyAlignment="1">
      <alignment horizontal="left" vertical="center" wrapText="1"/>
    </xf>
    <xf numFmtId="0" fontId="26" fillId="0" borderId="12" xfId="0" applyFont="1" applyBorder="1" applyAlignment="1">
      <alignment horizontal="left" vertical="center" shrinkToFit="1"/>
    </xf>
    <xf numFmtId="0" fontId="24" fillId="0" borderId="13" xfId="0" applyFont="1" applyBorder="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14" xfId="0" applyFont="1" applyBorder="1" applyAlignment="1" applyProtection="1">
      <alignment horizontal="left" vertical="top" wrapText="1"/>
      <protection locked="0"/>
    </xf>
    <xf numFmtId="0" fontId="24" fillId="0" borderId="18" xfId="0" applyFont="1" applyBorder="1" applyAlignment="1">
      <alignment vertical="top" wrapText="1"/>
    </xf>
    <xf numFmtId="0" fontId="28" fillId="0" borderId="17" xfId="0" applyFont="1" applyBorder="1" applyAlignment="1">
      <alignment vertical="top" wrapText="1"/>
    </xf>
    <xf numFmtId="0" fontId="26" fillId="26" borderId="86" xfId="0" applyFont="1" applyFill="1" applyBorder="1" applyAlignment="1" applyProtection="1">
      <alignment horizontal="center" vertical="center" shrinkToFit="1"/>
      <protection locked="0"/>
    </xf>
    <xf numFmtId="0" fontId="26" fillId="26" borderId="87" xfId="0" applyFont="1" applyFill="1" applyBorder="1" applyAlignment="1" applyProtection="1">
      <alignment horizontal="center" vertical="center" shrinkToFit="1"/>
      <protection locked="0"/>
    </xf>
    <xf numFmtId="0" fontId="26" fillId="26" borderId="97" xfId="0" applyFont="1" applyFill="1" applyBorder="1" applyAlignment="1" applyProtection="1">
      <alignment horizontal="center" vertical="center" shrinkToFit="1"/>
      <protection locked="0"/>
    </xf>
    <xf numFmtId="0" fontId="26" fillId="0" borderId="57" xfId="0" applyFont="1" applyBorder="1" applyAlignment="1">
      <alignment horizontal="center" vertical="center" shrinkToFit="1"/>
    </xf>
    <xf numFmtId="0" fontId="26" fillId="26" borderId="23" xfId="0" applyFont="1" applyFill="1" applyBorder="1" applyAlignment="1" applyProtection="1">
      <alignment horizontal="center" vertical="center" shrinkToFit="1"/>
      <protection locked="0"/>
    </xf>
    <xf numFmtId="0" fontId="26" fillId="26" borderId="17" xfId="0" applyFont="1" applyFill="1" applyBorder="1" applyAlignment="1" applyProtection="1">
      <alignment horizontal="center" vertical="center" shrinkToFit="1"/>
      <protection locked="0"/>
    </xf>
    <xf numFmtId="0" fontId="26" fillId="26" borderId="16" xfId="0" applyFont="1" applyFill="1" applyBorder="1" applyAlignment="1" applyProtection="1">
      <alignment horizontal="center" vertical="center" shrinkToFit="1"/>
      <protection locked="0"/>
    </xf>
    <xf numFmtId="0" fontId="26" fillId="26" borderId="15" xfId="0" applyFont="1" applyFill="1" applyBorder="1" applyAlignment="1" applyProtection="1">
      <alignment horizontal="center" vertical="center" shrinkToFit="1"/>
      <protection locked="0"/>
    </xf>
    <xf numFmtId="0" fontId="26" fillId="26" borderId="84" xfId="0" applyFont="1" applyFill="1" applyBorder="1" applyAlignment="1" applyProtection="1">
      <alignment horizontal="center" vertical="center" shrinkToFit="1"/>
      <protection locked="0"/>
    </xf>
    <xf numFmtId="0" fontId="26" fillId="26" borderId="85" xfId="0" applyFont="1" applyFill="1" applyBorder="1" applyAlignment="1" applyProtection="1">
      <alignment horizontal="center" vertical="center" shrinkToFit="1"/>
      <protection locked="0"/>
    </xf>
    <xf numFmtId="0" fontId="26" fillId="26" borderId="106" xfId="0" applyFont="1" applyFill="1" applyBorder="1" applyAlignment="1" applyProtection="1">
      <alignment horizontal="center" vertical="center" shrinkToFit="1"/>
      <protection locked="0"/>
    </xf>
    <xf numFmtId="0" fontId="26" fillId="25" borderId="57" xfId="0" applyFont="1" applyFill="1" applyBorder="1" applyAlignment="1">
      <alignment horizontal="center" vertical="center"/>
    </xf>
    <xf numFmtId="0" fontId="26" fillId="25" borderId="22" xfId="0" applyFont="1" applyFill="1" applyBorder="1" applyAlignment="1">
      <alignment horizontal="center" vertical="top" wrapText="1"/>
    </xf>
    <xf numFmtId="0" fontId="26" fillId="25" borderId="19" xfId="0" applyFont="1" applyFill="1" applyBorder="1" applyAlignment="1">
      <alignment horizontal="center" vertical="top"/>
    </xf>
    <xf numFmtId="0" fontId="26" fillId="25" borderId="11" xfId="0" applyFont="1" applyFill="1" applyBorder="1" applyAlignment="1">
      <alignment horizontal="center" vertical="top"/>
    </xf>
    <xf numFmtId="0" fontId="26" fillId="25" borderId="20" xfId="0" applyFont="1" applyFill="1" applyBorder="1" applyAlignment="1">
      <alignment horizontal="center" vertical="top"/>
    </xf>
    <xf numFmtId="179" fontId="26" fillId="27" borderId="23" xfId="0" applyNumberFormat="1" applyFont="1" applyFill="1" applyBorder="1" applyAlignment="1">
      <alignment horizontal="right" vertical="center"/>
    </xf>
    <xf numFmtId="0" fontId="26" fillId="27" borderId="17" xfId="0" applyFont="1" applyFill="1" applyBorder="1" applyAlignment="1">
      <alignment horizontal="right" vertical="center"/>
    </xf>
    <xf numFmtId="0" fontId="26" fillId="27" borderId="16" xfId="0" applyFont="1" applyFill="1" applyBorder="1" applyAlignment="1">
      <alignment horizontal="right" vertical="center"/>
    </xf>
    <xf numFmtId="0" fontId="26" fillId="0" borderId="16" xfId="0" applyFont="1" applyBorder="1" applyAlignment="1" applyProtection="1">
      <alignment horizontal="right" vertical="center"/>
      <protection locked="0"/>
    </xf>
    <xf numFmtId="0" fontId="26" fillId="0" borderId="15" xfId="0" applyFont="1" applyBorder="1" applyAlignment="1" applyProtection="1">
      <alignment horizontal="right" vertical="center"/>
      <protection locked="0"/>
    </xf>
    <xf numFmtId="0" fontId="26" fillId="0" borderId="42" xfId="0" applyFont="1" applyBorder="1" applyAlignment="1" applyProtection="1">
      <alignment horizontal="right" vertical="center"/>
      <protection locked="0"/>
    </xf>
    <xf numFmtId="0" fontId="26" fillId="0" borderId="43" xfId="0" applyFont="1" applyBorder="1" applyProtection="1">
      <alignment vertical="center"/>
      <protection locked="0"/>
    </xf>
    <xf numFmtId="0" fontId="26" fillId="0" borderId="15" xfId="0" applyFont="1" applyBorder="1" applyProtection="1">
      <alignment vertical="center"/>
      <protection locked="0"/>
    </xf>
    <xf numFmtId="0" fontId="26" fillId="0" borderId="13" xfId="0" applyFont="1" applyBorder="1" applyAlignment="1">
      <alignment vertical="top" wrapText="1"/>
    </xf>
    <xf numFmtId="0" fontId="26" fillId="0" borderId="0" xfId="0" applyFont="1" applyAlignment="1">
      <alignment vertical="top"/>
    </xf>
    <xf numFmtId="0" fontId="26" fillId="0" borderId="14" xfId="0" applyFont="1" applyBorder="1" applyAlignment="1">
      <alignment vertical="top"/>
    </xf>
    <xf numFmtId="0" fontId="26" fillId="0" borderId="13" xfId="0" applyFont="1" applyBorder="1" applyAlignment="1">
      <alignment vertical="top"/>
    </xf>
    <xf numFmtId="0" fontId="26" fillId="25" borderId="23" xfId="0" applyFont="1" applyFill="1" applyBorder="1" applyAlignment="1">
      <alignment horizontal="center" vertical="center" shrinkToFit="1"/>
    </xf>
    <xf numFmtId="0" fontId="26" fillId="25" borderId="17" xfId="0" applyFont="1" applyFill="1" applyBorder="1" applyAlignment="1">
      <alignment horizontal="center" vertical="center" shrinkToFit="1"/>
    </xf>
    <xf numFmtId="0" fontId="26" fillId="25" borderId="16" xfId="0" applyFont="1" applyFill="1" applyBorder="1" applyAlignment="1">
      <alignment horizontal="center" vertical="center" shrinkToFit="1"/>
    </xf>
    <xf numFmtId="0" fontId="26" fillId="0" borderId="12" xfId="0" applyFont="1" applyBorder="1" applyAlignment="1">
      <alignment vertical="center" shrinkToFit="1"/>
    </xf>
    <xf numFmtId="0" fontId="24" fillId="25" borderId="22" xfId="0" applyFont="1" applyFill="1" applyBorder="1" applyAlignment="1">
      <alignment horizontal="center" vertical="center" wrapText="1"/>
    </xf>
    <xf numFmtId="0" fontId="24" fillId="25" borderId="10" xfId="0" applyFont="1" applyFill="1" applyBorder="1" applyAlignment="1">
      <alignment horizontal="center" vertical="center" wrapText="1"/>
    </xf>
    <xf numFmtId="0" fontId="24" fillId="25" borderId="19" xfId="0" applyFont="1" applyFill="1" applyBorder="1" applyAlignment="1">
      <alignment horizontal="center" vertical="center" wrapText="1"/>
    </xf>
    <xf numFmtId="0" fontId="24" fillId="25" borderId="11" xfId="0" applyFont="1" applyFill="1" applyBorder="1" applyAlignment="1">
      <alignment horizontal="center" vertical="center" wrapText="1"/>
    </xf>
    <xf numFmtId="0" fontId="24" fillId="25" borderId="12" xfId="0" applyFont="1" applyFill="1" applyBorder="1" applyAlignment="1">
      <alignment horizontal="center" vertical="center" wrapText="1"/>
    </xf>
    <xf numFmtId="0" fontId="24" fillId="25" borderId="20" xfId="0" applyFont="1" applyFill="1" applyBorder="1" applyAlignment="1">
      <alignment horizontal="center" vertical="center" wrapText="1"/>
    </xf>
    <xf numFmtId="0" fontId="24" fillId="0" borderId="0" xfId="0" applyFont="1" applyAlignment="1">
      <alignment vertical="center" wrapText="1"/>
    </xf>
    <xf numFmtId="0" fontId="24" fillId="25" borderId="23" xfId="0" applyFont="1" applyFill="1" applyBorder="1" applyAlignment="1">
      <alignment vertical="center" shrinkToFit="1"/>
    </xf>
    <xf numFmtId="0" fontId="24" fillId="25" borderId="17" xfId="0" applyFont="1" applyFill="1" applyBorder="1" applyAlignment="1">
      <alignment vertical="center" shrinkToFit="1"/>
    </xf>
    <xf numFmtId="0" fontId="24" fillId="25" borderId="16" xfId="0" applyFont="1" applyFill="1" applyBorder="1" applyAlignment="1">
      <alignment vertical="center" shrinkToFit="1"/>
    </xf>
    <xf numFmtId="0" fontId="24" fillId="26" borderId="23" xfId="0" applyFont="1" applyFill="1" applyBorder="1" applyAlignment="1" applyProtection="1">
      <alignment horizontal="center" vertical="center"/>
      <protection locked="0"/>
    </xf>
    <xf numFmtId="0" fontId="24" fillId="26" borderId="17" xfId="0" applyFont="1" applyFill="1" applyBorder="1" applyAlignment="1" applyProtection="1">
      <alignment horizontal="center" vertical="center"/>
      <protection locked="0"/>
    </xf>
    <xf numFmtId="0" fontId="24" fillId="26" borderId="32" xfId="0" applyFont="1" applyFill="1" applyBorder="1" applyAlignment="1" applyProtection="1">
      <alignment horizontal="center" vertical="center"/>
      <protection locked="0"/>
    </xf>
    <xf numFmtId="0" fontId="24" fillId="34" borderId="23" xfId="0" applyFont="1" applyFill="1" applyBorder="1" applyAlignment="1">
      <alignment horizontal="center" vertical="center" wrapText="1"/>
    </xf>
    <xf numFmtId="0" fontId="24" fillId="34" borderId="17" xfId="0" applyFont="1" applyFill="1" applyBorder="1" applyAlignment="1">
      <alignment horizontal="center" vertical="center" wrapText="1"/>
    </xf>
    <xf numFmtId="0" fontId="24" fillId="34" borderId="16" xfId="0" applyFont="1" applyFill="1" applyBorder="1" applyAlignment="1">
      <alignment horizontal="center" vertical="center" wrapText="1"/>
    </xf>
    <xf numFmtId="0" fontId="26" fillId="0" borderId="0" xfId="0" applyFont="1" applyAlignment="1">
      <alignment horizontal="left" vertical="center" shrinkToFit="1"/>
    </xf>
    <xf numFmtId="0" fontId="26" fillId="0" borderId="15" xfId="0" applyFont="1" applyBorder="1">
      <alignment vertical="center"/>
    </xf>
    <xf numFmtId="0" fontId="26" fillId="0" borderId="23" xfId="0" applyFont="1" applyBorder="1">
      <alignment vertical="center"/>
    </xf>
    <xf numFmtId="0" fontId="26" fillId="0" borderId="17" xfId="0" applyFont="1" applyBorder="1">
      <alignment vertical="center"/>
    </xf>
    <xf numFmtId="0" fontId="26" fillId="0" borderId="16" xfId="0" applyFont="1" applyBorder="1">
      <alignment vertical="center"/>
    </xf>
    <xf numFmtId="0" fontId="26" fillId="26" borderId="23" xfId="0" applyFont="1" applyFill="1" applyBorder="1" applyAlignment="1" applyProtection="1">
      <alignment horizontal="center" vertical="center" wrapText="1"/>
      <protection locked="0"/>
    </xf>
    <xf numFmtId="0" fontId="26" fillId="26" borderId="17" xfId="0" applyFont="1" applyFill="1" applyBorder="1" applyAlignment="1" applyProtection="1">
      <alignment horizontal="center" vertical="center" wrapText="1"/>
      <protection locked="0"/>
    </xf>
    <xf numFmtId="0" fontId="26" fillId="26" borderId="16" xfId="0" applyFont="1" applyFill="1" applyBorder="1" applyAlignment="1" applyProtection="1">
      <alignment horizontal="center" vertical="center" wrapText="1"/>
      <protection locked="0"/>
    </xf>
    <xf numFmtId="0" fontId="24" fillId="26" borderId="16" xfId="0" applyFont="1" applyFill="1" applyBorder="1" applyAlignment="1" applyProtection="1">
      <alignment horizontal="center" vertical="center"/>
      <protection locked="0"/>
    </xf>
    <xf numFmtId="0" fontId="26" fillId="0" borderId="61" xfId="0" applyFont="1" applyBorder="1">
      <alignment vertical="center"/>
    </xf>
    <xf numFmtId="0" fontId="24" fillId="0" borderId="18" xfId="0" applyFont="1" applyBorder="1" applyAlignment="1" applyProtection="1">
      <alignment horizontal="left" vertical="top" wrapText="1"/>
      <protection locked="0"/>
    </xf>
    <xf numFmtId="0" fontId="24" fillId="0" borderId="21" xfId="0" applyFont="1" applyBorder="1" applyAlignment="1" applyProtection="1">
      <alignment horizontal="left" vertical="top" wrapText="1"/>
      <protection locked="0"/>
    </xf>
    <xf numFmtId="0" fontId="26" fillId="0" borderId="0" xfId="0" applyFont="1" applyAlignment="1">
      <alignment vertical="top" wrapText="1"/>
    </xf>
    <xf numFmtId="0" fontId="26" fillId="0" borderId="30" xfId="0" applyFont="1" applyBorder="1" applyAlignment="1" applyProtection="1">
      <alignment horizontal="center" vertical="center"/>
      <protection locked="0"/>
    </xf>
    <xf numFmtId="0" fontId="26" fillId="0" borderId="31" xfId="0" applyFont="1" applyBorder="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8" fillId="0" borderId="0" xfId="0" applyFont="1" applyAlignment="1">
      <alignment horizontal="left" vertical="center" shrinkToFit="1"/>
    </xf>
    <xf numFmtId="0" fontId="28" fillId="0" borderId="14" xfId="0" applyFont="1" applyBorder="1" applyAlignment="1">
      <alignment horizontal="left" vertical="center" shrinkToFit="1"/>
    </xf>
    <xf numFmtId="0" fontId="26" fillId="0" borderId="12" xfId="0" applyFont="1" applyBorder="1" applyAlignment="1">
      <alignment horizontal="left" vertical="center"/>
    </xf>
    <xf numFmtId="0" fontId="65" fillId="0" borderId="13" xfId="0" applyFont="1" applyBorder="1" applyAlignment="1">
      <alignment vertical="top" wrapText="1"/>
    </xf>
    <xf numFmtId="0" fontId="65" fillId="0" borderId="14" xfId="0" applyFont="1" applyBorder="1" applyAlignment="1">
      <alignment vertical="top" wrapText="1"/>
    </xf>
    <xf numFmtId="0" fontId="26" fillId="0" borderId="20" xfId="0" applyFont="1" applyBorder="1" applyAlignment="1">
      <alignment horizontal="left" vertical="center"/>
    </xf>
    <xf numFmtId="0" fontId="26" fillId="25" borderId="22" xfId="0" applyFont="1" applyFill="1" applyBorder="1" applyAlignment="1">
      <alignment horizontal="center" vertical="center" wrapText="1"/>
    </xf>
    <xf numFmtId="0" fontId="26" fillId="25" borderId="10" xfId="0" applyFont="1" applyFill="1" applyBorder="1" applyAlignment="1">
      <alignment horizontal="center" vertical="center" wrapText="1"/>
    </xf>
    <xf numFmtId="0" fontId="26" fillId="25" borderId="19" xfId="0" applyFont="1" applyFill="1" applyBorder="1" applyAlignment="1">
      <alignment horizontal="center" vertical="center" wrapText="1"/>
    </xf>
    <xf numFmtId="0" fontId="26" fillId="25" borderId="13" xfId="0" applyFont="1" applyFill="1" applyBorder="1" applyAlignment="1">
      <alignment horizontal="center" vertical="center" wrapText="1"/>
    </xf>
    <xf numFmtId="0" fontId="26" fillId="25" borderId="0" xfId="0" applyFont="1" applyFill="1" applyAlignment="1">
      <alignment horizontal="center" vertical="center" wrapText="1"/>
    </xf>
    <xf numFmtId="0" fontId="26" fillId="25" borderId="14" xfId="0" applyFont="1" applyFill="1" applyBorder="1" applyAlignment="1">
      <alignment horizontal="center" vertical="center" wrapText="1"/>
    </xf>
    <xf numFmtId="0" fontId="26" fillId="25" borderId="11" xfId="0" applyFont="1" applyFill="1" applyBorder="1" applyAlignment="1">
      <alignment horizontal="center" vertical="center" wrapText="1"/>
    </xf>
    <xf numFmtId="0" fontId="26" fillId="25" borderId="12" xfId="0" applyFont="1" applyFill="1" applyBorder="1" applyAlignment="1">
      <alignment horizontal="center" vertical="center" wrapText="1"/>
    </xf>
    <xf numFmtId="0" fontId="26" fillId="25" borderId="20" xfId="0" applyFont="1" applyFill="1" applyBorder="1" applyAlignment="1">
      <alignment horizontal="center" vertical="center" wrapText="1"/>
    </xf>
    <xf numFmtId="0" fontId="26" fillId="0" borderId="12" xfId="0" applyFont="1" applyBorder="1" applyAlignment="1" applyProtection="1">
      <alignment horizontal="left" vertical="top" shrinkToFit="1"/>
      <protection locked="0"/>
    </xf>
    <xf numFmtId="0" fontId="26" fillId="25" borderId="57" xfId="0" applyFont="1" applyFill="1" applyBorder="1" applyAlignment="1">
      <alignment horizontal="center" vertical="center" shrinkToFit="1"/>
    </xf>
    <xf numFmtId="0" fontId="24" fillId="0" borderId="11" xfId="0" applyFont="1" applyBorder="1" applyAlignment="1">
      <alignment vertical="top" wrapText="1"/>
    </xf>
    <xf numFmtId="0" fontId="24" fillId="0" borderId="20" xfId="0" applyFont="1" applyBorder="1" applyAlignment="1">
      <alignment vertical="top" wrapText="1"/>
    </xf>
    <xf numFmtId="0" fontId="24" fillId="0" borderId="21" xfId="0" applyFont="1" applyBorder="1" applyAlignment="1">
      <alignment horizontal="center" vertical="top" wrapText="1"/>
    </xf>
    <xf numFmtId="0" fontId="26" fillId="25" borderId="15" xfId="0" applyFont="1" applyFill="1" applyBorder="1" applyAlignment="1">
      <alignment horizontal="left" vertical="center" shrinkToFit="1"/>
    </xf>
    <xf numFmtId="0" fontId="26" fillId="0" borderId="23" xfId="0" applyFont="1" applyBorder="1" applyAlignment="1" applyProtection="1">
      <alignment horizontal="left" vertical="center" shrinkToFit="1"/>
      <protection locked="0"/>
    </xf>
    <xf numFmtId="0" fontId="26" fillId="0" borderId="17" xfId="0" applyFont="1" applyBorder="1" applyAlignment="1" applyProtection="1">
      <alignment horizontal="left" vertical="center" shrinkToFit="1"/>
      <protection locked="0"/>
    </xf>
    <xf numFmtId="0" fontId="26" fillId="0" borderId="16" xfId="0" applyFont="1" applyBorder="1" applyAlignment="1" applyProtection="1">
      <alignment horizontal="left" vertical="center" shrinkToFit="1"/>
      <protection locked="0"/>
    </xf>
    <xf numFmtId="0" fontId="26" fillId="0" borderId="23" xfId="0"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0" fontId="26" fillId="25" borderId="58" xfId="0" applyFont="1" applyFill="1" applyBorder="1" applyAlignment="1">
      <alignment horizontal="center" vertical="center"/>
    </xf>
    <xf numFmtId="0" fontId="26" fillId="25" borderId="59" xfId="0" applyFont="1" applyFill="1" applyBorder="1" applyAlignment="1">
      <alignment horizontal="center" vertical="center"/>
    </xf>
    <xf numFmtId="0" fontId="26" fillId="25" borderId="60" xfId="0" applyFont="1" applyFill="1" applyBorder="1" applyAlignment="1">
      <alignment horizontal="center" vertical="center"/>
    </xf>
    <xf numFmtId="0" fontId="26" fillId="25" borderId="23" xfId="0" applyFont="1" applyFill="1" applyBorder="1">
      <alignment vertical="center"/>
    </xf>
    <xf numFmtId="0" fontId="26" fillId="25" borderId="17" xfId="0" applyFont="1" applyFill="1" applyBorder="1">
      <alignment vertical="center"/>
    </xf>
    <xf numFmtId="0" fontId="26" fillId="25" borderId="16" xfId="0" applyFont="1" applyFill="1" applyBorder="1">
      <alignment vertical="center"/>
    </xf>
    <xf numFmtId="0" fontId="26" fillId="26" borderId="19" xfId="0" applyFont="1" applyFill="1" applyBorder="1" applyAlignment="1" applyProtection="1">
      <alignment horizontal="center" vertical="center"/>
      <protection locked="0"/>
    </xf>
    <xf numFmtId="0" fontId="26" fillId="26" borderId="20" xfId="0" applyFont="1" applyFill="1" applyBorder="1" applyAlignment="1" applyProtection="1">
      <alignment horizontal="center" vertical="center"/>
      <protection locked="0"/>
    </xf>
    <xf numFmtId="0" fontId="26" fillId="0" borderId="15" xfId="0" applyFont="1" applyBorder="1" applyAlignment="1" applyProtection="1">
      <alignment horizontal="left" vertical="center" shrinkToFit="1"/>
      <protection locked="0"/>
    </xf>
    <xf numFmtId="0" fontId="24" fillId="25" borderId="22" xfId="0" quotePrefix="1" applyFont="1" applyFill="1" applyBorder="1" applyAlignment="1">
      <alignment horizontal="center" vertical="center" wrapText="1"/>
    </xf>
    <xf numFmtId="0" fontId="24" fillId="25" borderId="22" xfId="0" applyFont="1" applyFill="1" applyBorder="1" applyAlignment="1">
      <alignment vertical="center" wrapText="1"/>
    </xf>
    <xf numFmtId="0" fontId="24" fillId="25" borderId="10" xfId="0" applyFont="1" applyFill="1" applyBorder="1" applyAlignment="1">
      <alignment vertical="center" wrapText="1"/>
    </xf>
    <xf numFmtId="0" fontId="24" fillId="25" borderId="19" xfId="0" applyFont="1" applyFill="1" applyBorder="1" applyAlignment="1">
      <alignment vertical="center" wrapText="1"/>
    </xf>
    <xf numFmtId="0" fontId="24" fillId="25" borderId="11" xfId="0" applyFont="1" applyFill="1" applyBorder="1" applyAlignment="1">
      <alignment vertical="center" wrapText="1"/>
    </xf>
    <xf numFmtId="0" fontId="24" fillId="25" borderId="12" xfId="0" applyFont="1" applyFill="1" applyBorder="1" applyAlignment="1">
      <alignment vertical="center" wrapText="1"/>
    </xf>
    <xf numFmtId="0" fontId="24" fillId="25" borderId="20" xfId="0" applyFont="1" applyFill="1" applyBorder="1" applyAlignment="1">
      <alignment vertical="center" wrapText="1"/>
    </xf>
    <xf numFmtId="0" fontId="28" fillId="0" borderId="22" xfId="0" applyFont="1" applyBorder="1" applyAlignment="1" applyProtection="1">
      <alignment vertical="center" wrapText="1" shrinkToFit="1"/>
      <protection locked="0"/>
    </xf>
    <xf numFmtId="0" fontId="28" fillId="0" borderId="10" xfId="0" applyFont="1" applyBorder="1" applyAlignment="1" applyProtection="1">
      <alignment vertical="center" wrapText="1" shrinkToFit="1"/>
      <protection locked="0"/>
    </xf>
    <xf numFmtId="0" fontId="28" fillId="0" borderId="11" xfId="0" applyFont="1" applyBorder="1" applyAlignment="1" applyProtection="1">
      <alignment vertical="center" wrapText="1" shrinkToFit="1"/>
      <protection locked="0"/>
    </xf>
    <xf numFmtId="0" fontId="28" fillId="0" borderId="12" xfId="0" applyFont="1" applyBorder="1" applyAlignment="1" applyProtection="1">
      <alignment vertical="center" wrapText="1" shrinkToFit="1"/>
      <protection locked="0"/>
    </xf>
    <xf numFmtId="0" fontId="28" fillId="0" borderId="102" xfId="0" applyFont="1" applyBorder="1" applyAlignment="1" applyProtection="1">
      <alignment horizontal="center" vertical="center" shrinkToFit="1"/>
      <protection locked="0"/>
    </xf>
    <xf numFmtId="0" fontId="28" fillId="0" borderId="10" xfId="0" applyFont="1" applyBorder="1" applyAlignment="1" applyProtection="1">
      <alignment horizontal="center" vertical="center" shrinkToFit="1"/>
      <protection locked="0"/>
    </xf>
    <xf numFmtId="0" fontId="28" fillId="0" borderId="103" xfId="0" applyFont="1" applyBorder="1" applyAlignment="1" applyProtection="1">
      <alignment horizontal="center" vertical="center" shrinkToFit="1"/>
      <protection locked="0"/>
    </xf>
    <xf numFmtId="0" fontId="28" fillId="0" borderId="12" xfId="0" applyFont="1" applyBorder="1" applyAlignment="1" applyProtection="1">
      <alignment horizontal="center" vertical="center" shrinkToFit="1"/>
      <protection locked="0"/>
    </xf>
    <xf numFmtId="0" fontId="24" fillId="25" borderId="23" xfId="0" applyFont="1" applyFill="1" applyBorder="1" applyAlignment="1">
      <alignment horizontal="left" vertical="center" wrapText="1"/>
    </xf>
    <xf numFmtId="0" fontId="24" fillId="25" borderId="17" xfId="0" applyFont="1" applyFill="1" applyBorder="1" applyAlignment="1">
      <alignment horizontal="left" vertical="center" wrapText="1"/>
    </xf>
    <xf numFmtId="0" fontId="24" fillId="25" borderId="16" xfId="0" applyFont="1" applyFill="1" applyBorder="1" applyAlignment="1">
      <alignment horizontal="left" vertical="center" wrapText="1"/>
    </xf>
    <xf numFmtId="180" fontId="26" fillId="0" borderId="15" xfId="0" applyNumberFormat="1" applyFont="1" applyBorder="1" applyAlignment="1" applyProtection="1">
      <alignment vertical="center" wrapText="1" shrinkToFit="1"/>
      <protection locked="0"/>
    </xf>
    <xf numFmtId="0" fontId="24" fillId="25" borderId="23" xfId="0" applyFont="1" applyFill="1" applyBorder="1" applyAlignment="1">
      <alignment horizontal="left" vertical="center" shrinkToFit="1"/>
    </xf>
    <xf numFmtId="0" fontId="24" fillId="25" borderId="17" xfId="0" applyFont="1" applyFill="1" applyBorder="1" applyAlignment="1">
      <alignment horizontal="left" vertical="center" shrinkToFit="1"/>
    </xf>
    <xf numFmtId="0" fontId="26" fillId="25" borderId="101" xfId="0" applyFont="1" applyFill="1" applyBorder="1" applyAlignment="1">
      <alignment horizontal="center" vertical="center" shrinkToFit="1"/>
    </xf>
    <xf numFmtId="0" fontId="24" fillId="25" borderId="13" xfId="0" quotePrefix="1" applyFont="1" applyFill="1" applyBorder="1" applyAlignment="1">
      <alignment horizontal="center" vertical="center" wrapText="1"/>
    </xf>
    <xf numFmtId="0" fontId="24" fillId="25" borderId="14" xfId="0" applyFont="1" applyFill="1" applyBorder="1" applyAlignment="1">
      <alignment horizontal="center" vertical="center" wrapText="1"/>
    </xf>
    <xf numFmtId="0" fontId="28" fillId="25" borderId="23" xfId="0" applyFont="1" applyFill="1" applyBorder="1" applyAlignment="1">
      <alignment horizontal="left" vertical="center" wrapText="1"/>
    </xf>
    <xf numFmtId="0" fontId="28" fillId="25" borderId="17" xfId="0" applyFont="1" applyFill="1" applyBorder="1" applyAlignment="1">
      <alignment horizontal="left" vertical="center" wrapText="1"/>
    </xf>
    <xf numFmtId="0" fontId="28" fillId="25" borderId="16" xfId="0" applyFont="1" applyFill="1" applyBorder="1" applyAlignment="1">
      <alignment horizontal="left" vertical="center" wrapText="1"/>
    </xf>
    <xf numFmtId="0" fontId="0" fillId="0" borderId="19" xfId="0" applyBorder="1" applyAlignment="1">
      <alignment vertical="center" wrapText="1"/>
    </xf>
    <xf numFmtId="0" fontId="0" fillId="0" borderId="11" xfId="0" applyBorder="1" applyAlignment="1">
      <alignment vertical="center" wrapText="1"/>
    </xf>
    <xf numFmtId="0" fontId="0" fillId="0" borderId="20" xfId="0" applyBorder="1" applyAlignment="1">
      <alignment vertical="center" wrapText="1"/>
    </xf>
    <xf numFmtId="0" fontId="24" fillId="0" borderId="0" xfId="0" applyFont="1" applyAlignment="1">
      <alignment horizontal="left" vertical="top" wrapText="1"/>
    </xf>
    <xf numFmtId="0" fontId="26" fillId="0" borderId="15" xfId="0" applyFont="1" applyBorder="1" applyAlignment="1" applyProtection="1">
      <alignment vertical="center" shrinkToFit="1"/>
      <protection locked="0"/>
    </xf>
    <xf numFmtId="177" fontId="26" fillId="0" borderId="23" xfId="0" applyNumberFormat="1" applyFont="1" applyBorder="1" applyAlignment="1" applyProtection="1">
      <alignment horizontal="center" vertical="center"/>
      <protection locked="0"/>
    </xf>
    <xf numFmtId="177" fontId="26" fillId="0" borderId="17" xfId="0" applyNumberFormat="1" applyFont="1" applyBorder="1" applyAlignment="1" applyProtection="1">
      <alignment horizontal="center" vertical="center"/>
      <protection locked="0"/>
    </xf>
    <xf numFmtId="177" fontId="26" fillId="0" borderId="16" xfId="0" applyNumberFormat="1" applyFont="1" applyBorder="1" applyAlignment="1" applyProtection="1">
      <alignment horizontal="center" vertical="center"/>
      <protection locked="0"/>
    </xf>
    <xf numFmtId="0" fontId="26" fillId="25" borderId="15" xfId="0" applyFont="1" applyFill="1" applyBorder="1" applyAlignment="1">
      <alignment horizontal="left" vertical="center" wrapText="1"/>
    </xf>
    <xf numFmtId="0" fontId="26" fillId="0" borderId="23" xfId="0" applyFont="1" applyBorder="1" applyAlignment="1" applyProtection="1">
      <alignment horizontal="right" vertical="center"/>
      <protection locked="0"/>
    </xf>
    <xf numFmtId="0" fontId="26" fillId="0" borderId="17" xfId="0" applyFont="1" applyBorder="1" applyAlignment="1" applyProtection="1">
      <alignment horizontal="right" vertical="center"/>
      <protection locked="0"/>
    </xf>
    <xf numFmtId="178" fontId="28" fillId="25" borderId="22" xfId="0" applyNumberFormat="1" applyFont="1" applyFill="1" applyBorder="1" applyAlignment="1">
      <alignment horizontal="left" vertical="center" wrapText="1"/>
    </xf>
    <xf numFmtId="178" fontId="28" fillId="25" borderId="10" xfId="0" applyNumberFormat="1" applyFont="1" applyFill="1" applyBorder="1" applyAlignment="1">
      <alignment horizontal="left" vertical="center" wrapText="1"/>
    </xf>
    <xf numFmtId="178" fontId="28" fillId="25" borderId="19" xfId="0" applyNumberFormat="1" applyFont="1" applyFill="1" applyBorder="1" applyAlignment="1">
      <alignment horizontal="left" vertical="center" wrapText="1"/>
    </xf>
    <xf numFmtId="178" fontId="28" fillId="25" borderId="11" xfId="0" applyNumberFormat="1" applyFont="1" applyFill="1" applyBorder="1" applyAlignment="1">
      <alignment horizontal="left" vertical="center" wrapText="1"/>
    </xf>
    <xf numFmtId="178" fontId="28" fillId="25" borderId="12" xfId="0" applyNumberFormat="1" applyFont="1" applyFill="1" applyBorder="1" applyAlignment="1">
      <alignment horizontal="left" vertical="center" wrapText="1"/>
    </xf>
    <xf numFmtId="178" fontId="28" fillId="25" borderId="20" xfId="0" applyNumberFormat="1" applyFont="1" applyFill="1" applyBorder="1" applyAlignment="1">
      <alignment horizontal="left" vertical="center" wrapText="1"/>
    </xf>
    <xf numFmtId="178" fontId="24" fillId="25" borderId="23" xfId="0" applyNumberFormat="1" applyFont="1" applyFill="1" applyBorder="1" applyAlignment="1">
      <alignment horizontal="left" vertical="center" wrapText="1"/>
    </xf>
    <xf numFmtId="178" fontId="24" fillId="25" borderId="17" xfId="0" applyNumberFormat="1" applyFont="1" applyFill="1" applyBorder="1" applyAlignment="1">
      <alignment horizontal="left" vertical="center" wrapText="1"/>
    </xf>
    <xf numFmtId="178" fontId="24" fillId="25" borderId="16" xfId="0" applyNumberFormat="1" applyFont="1" applyFill="1" applyBorder="1" applyAlignment="1">
      <alignment horizontal="left" vertical="center" wrapText="1"/>
    </xf>
    <xf numFmtId="0" fontId="26" fillId="25" borderId="15" xfId="0" applyFont="1" applyFill="1" applyBorder="1" applyAlignment="1">
      <alignment horizontal="left" vertical="center"/>
    </xf>
    <xf numFmtId="0" fontId="28" fillId="0" borderId="13" xfId="0" applyFont="1" applyBorder="1" applyAlignment="1">
      <alignment horizontal="left" vertical="top" wrapText="1"/>
    </xf>
    <xf numFmtId="0" fontId="26" fillId="25" borderId="49" xfId="0" applyFont="1" applyFill="1" applyBorder="1" applyAlignment="1">
      <alignment horizontal="center" vertical="center" shrinkToFit="1"/>
    </xf>
    <xf numFmtId="0" fontId="26" fillId="25" borderId="50" xfId="0" applyFont="1" applyFill="1" applyBorder="1" applyAlignment="1">
      <alignment horizontal="center" vertical="center" shrinkToFit="1"/>
    </xf>
    <xf numFmtId="0" fontId="26" fillId="25" borderId="51" xfId="0" applyFont="1" applyFill="1" applyBorder="1" applyAlignment="1">
      <alignment horizontal="center" vertical="center" shrinkToFit="1"/>
    </xf>
    <xf numFmtId="0" fontId="26" fillId="25" borderId="52" xfId="0" applyFont="1" applyFill="1" applyBorder="1" applyAlignment="1">
      <alignment horizontal="center" vertical="center" shrinkToFit="1"/>
    </xf>
    <xf numFmtId="0" fontId="26" fillId="25" borderId="53" xfId="0" applyFont="1" applyFill="1" applyBorder="1" applyAlignment="1">
      <alignment horizontal="center" vertical="center" shrinkToFit="1"/>
    </xf>
    <xf numFmtId="0" fontId="26" fillId="25" borderId="54" xfId="0" applyFont="1" applyFill="1" applyBorder="1" applyAlignment="1">
      <alignment horizontal="center" vertical="center" shrinkToFit="1"/>
    </xf>
    <xf numFmtId="0" fontId="26" fillId="25" borderId="15" xfId="0" applyFont="1" applyFill="1" applyBorder="1" applyAlignment="1">
      <alignment horizontal="center" vertical="center" wrapText="1"/>
    </xf>
    <xf numFmtId="0" fontId="26" fillId="24" borderId="58" xfId="0" applyFont="1" applyFill="1" applyBorder="1" applyAlignment="1">
      <alignment horizontal="center" vertical="center"/>
    </xf>
    <xf numFmtId="0" fontId="26" fillId="24" borderId="59" xfId="0" applyFont="1" applyFill="1" applyBorder="1" applyAlignment="1">
      <alignment horizontal="center" vertical="center"/>
    </xf>
    <xf numFmtId="0" fontId="26" fillId="24" borderId="60" xfId="0" applyFont="1" applyFill="1" applyBorder="1" applyAlignment="1">
      <alignment horizontal="center" vertical="center"/>
    </xf>
    <xf numFmtId="0" fontId="32" fillId="25" borderId="22" xfId="0" applyFont="1" applyFill="1" applyBorder="1" applyAlignment="1">
      <alignment horizontal="center" vertical="center" wrapText="1"/>
    </xf>
    <xf numFmtId="0" fontId="32" fillId="25" borderId="10" xfId="0" applyFont="1" applyFill="1" applyBorder="1" applyAlignment="1">
      <alignment horizontal="center" vertical="center" wrapText="1"/>
    </xf>
    <xf numFmtId="0" fontId="32" fillId="25" borderId="11" xfId="0" applyFont="1" applyFill="1" applyBorder="1" applyAlignment="1">
      <alignment horizontal="center" vertical="center" wrapText="1"/>
    </xf>
    <xf numFmtId="0" fontId="32" fillId="25" borderId="12" xfId="0" applyFont="1" applyFill="1" applyBorder="1" applyAlignment="1">
      <alignment horizontal="center" vertical="center" wrapText="1"/>
    </xf>
    <xf numFmtId="186" fontId="26" fillId="0" borderId="33" xfId="43" applyNumberFormat="1" applyFont="1" applyFill="1" applyBorder="1" applyAlignment="1" applyProtection="1">
      <alignment vertical="center" shrinkToFit="1"/>
      <protection locked="0"/>
    </xf>
    <xf numFmtId="186" fontId="26" fillId="0" borderId="71" xfId="43" applyNumberFormat="1" applyFont="1" applyFill="1" applyBorder="1" applyAlignment="1" applyProtection="1">
      <alignment vertical="center" shrinkToFit="1"/>
      <protection locked="0"/>
    </xf>
    <xf numFmtId="186" fontId="26" fillId="0" borderId="35" xfId="43" applyNumberFormat="1" applyFont="1" applyFill="1" applyBorder="1" applyAlignment="1" applyProtection="1">
      <alignment vertical="center" shrinkToFit="1"/>
      <protection locked="0"/>
    </xf>
    <xf numFmtId="186" fontId="26" fillId="0" borderId="44" xfId="43" applyNumberFormat="1" applyFont="1" applyFill="1" applyBorder="1" applyAlignment="1" applyProtection="1">
      <alignment vertical="center" shrinkToFit="1"/>
      <protection locked="0"/>
    </xf>
    <xf numFmtId="185" fontId="26" fillId="0" borderId="34" xfId="0" applyNumberFormat="1" applyFont="1" applyBorder="1">
      <alignment vertical="center"/>
    </xf>
    <xf numFmtId="185" fontId="26" fillId="0" borderId="36" xfId="0" applyNumberFormat="1" applyFont="1" applyBorder="1">
      <alignment vertical="center"/>
    </xf>
    <xf numFmtId="184" fontId="24" fillId="25" borderId="0" xfId="0" applyNumberFormat="1" applyFont="1" applyFill="1" applyAlignment="1">
      <alignment horizontal="left" vertical="center" shrinkToFit="1"/>
    </xf>
    <xf numFmtId="184" fontId="24" fillId="25" borderId="19" xfId="0" applyNumberFormat="1" applyFont="1" applyFill="1" applyBorder="1" applyAlignment="1">
      <alignment horizontal="left" vertical="center" shrinkToFit="1"/>
    </xf>
    <xf numFmtId="186" fontId="26" fillId="27" borderId="11" xfId="0" applyNumberFormat="1" applyFont="1" applyFill="1" applyBorder="1" applyAlignment="1">
      <alignment vertical="center" shrinkToFit="1"/>
    </xf>
    <xf numFmtId="186" fontId="26" fillId="27" borderId="12" xfId="0" applyNumberFormat="1" applyFont="1" applyFill="1" applyBorder="1" applyAlignment="1">
      <alignment vertical="center" shrinkToFit="1"/>
    </xf>
    <xf numFmtId="186" fontId="26" fillId="27" borderId="23" xfId="0" applyNumberFormat="1" applyFont="1" applyFill="1" applyBorder="1" applyAlignment="1">
      <alignment vertical="center" shrinkToFit="1"/>
    </xf>
    <xf numFmtId="186" fontId="26" fillId="27" borderId="17" xfId="0" applyNumberFormat="1" applyFont="1" applyFill="1" applyBorder="1" applyAlignment="1">
      <alignment vertical="center" shrinkToFit="1"/>
    </xf>
    <xf numFmtId="184" fontId="26" fillId="27" borderId="17" xfId="0" applyNumberFormat="1" applyFont="1" applyFill="1" applyBorder="1">
      <alignment vertical="center"/>
    </xf>
    <xf numFmtId="184" fontId="26" fillId="27" borderId="16" xfId="0" applyNumberFormat="1" applyFont="1" applyFill="1" applyBorder="1">
      <alignment vertical="center"/>
    </xf>
    <xf numFmtId="0" fontId="26" fillId="0" borderId="0" xfId="0" applyFont="1" applyAlignment="1">
      <alignment horizontal="left" vertical="center" wrapText="1" shrinkToFit="1"/>
    </xf>
    <xf numFmtId="0" fontId="26" fillId="0" borderId="14" xfId="0" applyFont="1" applyBorder="1" applyAlignment="1">
      <alignment horizontal="left" vertical="center" wrapText="1" shrinkToFit="1"/>
    </xf>
    <xf numFmtId="0" fontId="26" fillId="25" borderId="61" xfId="0" applyFont="1" applyFill="1" applyBorder="1" applyAlignment="1">
      <alignment horizontal="left" vertical="center" shrinkToFit="1"/>
    </xf>
    <xf numFmtId="0" fontId="26" fillId="25" borderId="23" xfId="0" applyFont="1" applyFill="1" applyBorder="1" applyAlignment="1">
      <alignment horizontal="left" vertical="center" shrinkToFit="1"/>
    </xf>
    <xf numFmtId="0" fontId="26" fillId="25" borderId="10" xfId="0" applyFont="1" applyFill="1" applyBorder="1" applyAlignment="1">
      <alignment horizontal="center" vertical="center" shrinkToFit="1"/>
    </xf>
    <xf numFmtId="0" fontId="26" fillId="25" borderId="12" xfId="0" applyFont="1" applyFill="1" applyBorder="1" applyAlignment="1">
      <alignment horizontal="center" vertical="center" shrinkToFit="1"/>
    </xf>
    <xf numFmtId="0" fontId="26" fillId="0" borderId="72" xfId="0" applyFont="1" applyBorder="1" applyAlignment="1">
      <alignment horizontal="center" vertical="center"/>
    </xf>
    <xf numFmtId="0" fontId="26" fillId="0" borderId="73" xfId="0" applyFont="1" applyBorder="1" applyAlignment="1">
      <alignment horizontal="center" vertical="center"/>
    </xf>
    <xf numFmtId="0" fontId="26" fillId="0" borderId="74" xfId="0" applyFont="1" applyBorder="1" applyAlignment="1">
      <alignment horizontal="center" vertical="center"/>
    </xf>
    <xf numFmtId="1" fontId="26" fillId="27" borderId="15" xfId="0" applyNumberFormat="1" applyFont="1" applyFill="1" applyBorder="1" applyAlignment="1">
      <alignment horizontal="right" vertical="center"/>
    </xf>
    <xf numFmtId="0" fontId="26" fillId="25" borderId="22" xfId="0" applyFont="1" applyFill="1" applyBorder="1" applyAlignment="1">
      <alignment horizontal="left" vertical="center" shrinkToFit="1"/>
    </xf>
    <xf numFmtId="0" fontId="26" fillId="25" borderId="17" xfId="0" applyFont="1" applyFill="1" applyBorder="1" applyAlignment="1">
      <alignment horizontal="left" vertical="center" shrinkToFit="1"/>
    </xf>
    <xf numFmtId="0" fontId="26" fillId="25" borderId="15" xfId="0" applyFont="1" applyFill="1" applyBorder="1" applyAlignment="1">
      <alignment horizontal="center" vertical="center" textRotation="255"/>
    </xf>
    <xf numFmtId="0" fontId="32" fillId="25" borderId="76" xfId="0" applyFont="1" applyFill="1" applyBorder="1" applyAlignment="1">
      <alignment horizontal="center" vertical="center" wrapText="1"/>
    </xf>
    <xf numFmtId="0" fontId="32" fillId="25" borderId="0" xfId="0" applyFont="1" applyFill="1" applyAlignment="1">
      <alignment horizontal="center" vertical="center" wrapText="1"/>
    </xf>
    <xf numFmtId="186" fontId="26" fillId="0" borderId="88" xfId="43" applyNumberFormat="1" applyFont="1" applyFill="1" applyBorder="1" applyAlignment="1" applyProtection="1">
      <alignment vertical="center" shrinkToFit="1"/>
      <protection locked="0"/>
    </xf>
    <xf numFmtId="186" fontId="26" fillId="0" borderId="89" xfId="43" applyNumberFormat="1" applyFont="1" applyFill="1" applyBorder="1" applyAlignment="1" applyProtection="1">
      <alignment vertical="center" shrinkToFit="1"/>
      <protection locked="0"/>
    </xf>
    <xf numFmtId="186" fontId="26" fillId="0" borderId="91" xfId="43" applyNumberFormat="1" applyFont="1" applyFill="1" applyBorder="1" applyAlignment="1" applyProtection="1">
      <alignment vertical="center" shrinkToFit="1"/>
      <protection locked="0"/>
    </xf>
    <xf numFmtId="186" fontId="26" fillId="0" borderId="92" xfId="43" applyNumberFormat="1" applyFont="1" applyFill="1" applyBorder="1" applyAlignment="1" applyProtection="1">
      <alignment vertical="center" shrinkToFit="1"/>
      <protection locked="0"/>
    </xf>
    <xf numFmtId="185" fontId="26" fillId="0" borderId="90" xfId="0" applyNumberFormat="1" applyFont="1" applyBorder="1">
      <alignment vertical="center"/>
    </xf>
    <xf numFmtId="185" fontId="26" fillId="0" borderId="93" xfId="0" applyNumberFormat="1" applyFont="1" applyBorder="1">
      <alignment vertical="center"/>
    </xf>
    <xf numFmtId="184" fontId="24" fillId="25" borderId="10" xfId="0" applyNumberFormat="1" applyFont="1" applyFill="1" applyBorder="1" applyAlignment="1">
      <alignment horizontal="left" vertical="center" shrinkToFit="1"/>
    </xf>
    <xf numFmtId="184" fontId="26" fillId="27" borderId="38" xfId="0" applyNumberFormat="1" applyFont="1" applyFill="1" applyBorder="1" applyAlignment="1">
      <alignment vertical="center" shrinkToFit="1"/>
    </xf>
    <xf numFmtId="184" fontId="26" fillId="27" borderId="17" xfId="0" applyNumberFormat="1" applyFont="1" applyFill="1" applyBorder="1" applyAlignment="1">
      <alignment vertical="center" shrinkToFit="1"/>
    </xf>
    <xf numFmtId="184" fontId="26" fillId="27" borderId="16" xfId="0" applyNumberFormat="1" applyFont="1" applyFill="1" applyBorder="1" applyAlignment="1">
      <alignment vertical="center" shrinkToFit="1"/>
    </xf>
    <xf numFmtId="0" fontId="26" fillId="0" borderId="11" xfId="0" applyFont="1" applyBorder="1" applyAlignment="1">
      <alignment horizontal="left" vertical="center"/>
    </xf>
    <xf numFmtId="181" fontId="26" fillId="0" borderId="15" xfId="0" applyNumberFormat="1" applyFont="1" applyBorder="1" applyProtection="1">
      <alignment vertical="center"/>
      <protection locked="0"/>
    </xf>
    <xf numFmtId="181" fontId="26" fillId="0" borderId="42" xfId="0" applyNumberFormat="1" applyFont="1" applyBorder="1" applyProtection="1">
      <alignment vertical="center"/>
      <protection locked="0"/>
    </xf>
    <xf numFmtId="181" fontId="26" fillId="27" borderId="43" xfId="0" applyNumberFormat="1" applyFont="1" applyFill="1" applyBorder="1">
      <alignment vertical="center"/>
    </xf>
    <xf numFmtId="181" fontId="26" fillId="27" borderId="42" xfId="0" applyNumberFormat="1" applyFont="1" applyFill="1" applyBorder="1">
      <alignment vertical="center"/>
    </xf>
    <xf numFmtId="0" fontId="26" fillId="0" borderId="15" xfId="0" applyFont="1" applyBorder="1" applyAlignment="1" applyProtection="1">
      <alignment horizontal="center" vertical="center" shrinkToFit="1"/>
      <protection locked="0"/>
    </xf>
    <xf numFmtId="0" fontId="26" fillId="27" borderId="75" xfId="0" applyFont="1" applyFill="1" applyBorder="1" applyAlignment="1">
      <alignment horizontal="center" vertical="center"/>
    </xf>
    <xf numFmtId="0" fontId="26" fillId="0" borderId="0" xfId="0" applyFont="1" applyAlignment="1">
      <alignment horizontal="left" vertical="center" wrapText="1"/>
    </xf>
    <xf numFmtId="0" fontId="26" fillId="0" borderId="14" xfId="0" applyFont="1" applyBorder="1" applyAlignment="1">
      <alignment horizontal="left" vertical="center" wrapText="1"/>
    </xf>
    <xf numFmtId="184" fontId="24" fillId="25" borderId="14" xfId="0" applyNumberFormat="1" applyFont="1" applyFill="1" applyBorder="1" applyAlignment="1">
      <alignment horizontal="left" vertical="center" shrinkToFit="1"/>
    </xf>
    <xf numFmtId="186" fontId="26" fillId="27" borderId="22" xfId="0" applyNumberFormat="1" applyFont="1" applyFill="1" applyBorder="1" applyAlignment="1">
      <alignment vertical="center" shrinkToFit="1"/>
    </xf>
    <xf numFmtId="186" fontId="26" fillId="27" borderId="10" xfId="0" applyNumberFormat="1" applyFont="1" applyFill="1" applyBorder="1" applyAlignment="1">
      <alignment vertical="center" shrinkToFit="1"/>
    </xf>
    <xf numFmtId="0" fontId="26" fillId="27" borderId="14" xfId="0" applyFont="1" applyFill="1" applyBorder="1" applyAlignment="1">
      <alignment horizontal="center" vertical="center"/>
    </xf>
    <xf numFmtId="184" fontId="26" fillId="0" borderId="30" xfId="0" applyNumberFormat="1" applyFont="1" applyBorder="1" applyProtection="1">
      <alignment vertical="center"/>
      <protection locked="0"/>
    </xf>
    <xf numFmtId="184" fontId="26" fillId="0" borderId="31" xfId="0" applyNumberFormat="1" applyFont="1" applyBorder="1" applyProtection="1">
      <alignment vertical="center"/>
      <protection locked="0"/>
    </xf>
    <xf numFmtId="184" fontId="26" fillId="0" borderId="27" xfId="0" applyNumberFormat="1" applyFont="1" applyBorder="1" applyProtection="1">
      <alignment vertical="center"/>
      <protection locked="0"/>
    </xf>
    <xf numFmtId="186" fontId="26" fillId="27" borderId="86" xfId="0" applyNumberFormat="1" applyFont="1" applyFill="1" applyBorder="1" applyAlignment="1">
      <alignment vertical="center" shrinkToFit="1"/>
    </xf>
    <xf numFmtId="186" fontId="26" fillId="27" borderId="87" xfId="0" applyNumberFormat="1" applyFont="1" applyFill="1" applyBorder="1" applyAlignment="1">
      <alignment vertical="center" shrinkToFit="1"/>
    </xf>
    <xf numFmtId="0" fontId="26" fillId="27" borderId="81" xfId="0" applyFont="1" applyFill="1" applyBorder="1" applyAlignment="1">
      <alignment horizontal="center" vertical="center"/>
    </xf>
    <xf numFmtId="0" fontId="39" fillId="28" borderId="0" xfId="0" applyFont="1" applyFill="1" applyAlignment="1">
      <alignment vertical="center" wrapText="1"/>
    </xf>
    <xf numFmtId="0" fontId="27" fillId="25" borderId="61" xfId="0" applyFont="1" applyFill="1" applyBorder="1" applyAlignment="1">
      <alignment horizontal="center" vertical="center"/>
    </xf>
    <xf numFmtId="185" fontId="24" fillId="25" borderId="10" xfId="0" applyNumberFormat="1" applyFont="1" applyFill="1" applyBorder="1" applyAlignment="1">
      <alignment horizontal="left" vertical="center" shrinkToFit="1"/>
    </xf>
    <xf numFmtId="185" fontId="24" fillId="25" borderId="19" xfId="0" applyNumberFormat="1" applyFont="1" applyFill="1" applyBorder="1" applyAlignment="1">
      <alignment horizontal="left" vertical="center" shrinkToFit="1"/>
    </xf>
    <xf numFmtId="186" fontId="26" fillId="27" borderId="82" xfId="0" applyNumberFormat="1" applyFont="1" applyFill="1" applyBorder="1" applyAlignment="1">
      <alignment vertical="center" shrinkToFit="1"/>
    </xf>
    <xf numFmtId="186" fontId="26" fillId="27" borderId="83" xfId="0" applyNumberFormat="1" applyFont="1" applyFill="1" applyBorder="1" applyAlignment="1">
      <alignment vertical="center" shrinkToFit="1"/>
    </xf>
    <xf numFmtId="0" fontId="26" fillId="0" borderId="76" xfId="0" applyFont="1" applyBorder="1" applyAlignment="1">
      <alignment horizontal="left" vertical="center"/>
    </xf>
    <xf numFmtId="0" fontId="26" fillId="0" borderId="77" xfId="0" applyFont="1" applyBorder="1" applyAlignment="1">
      <alignment horizontal="left" vertical="center"/>
    </xf>
    <xf numFmtId="0" fontId="26" fillId="0" borderId="78" xfId="0" applyFont="1" applyBorder="1" applyAlignment="1">
      <alignment horizontal="left" vertical="center"/>
    </xf>
    <xf numFmtId="186" fontId="26" fillId="27" borderId="79" xfId="43" applyNumberFormat="1" applyFont="1" applyFill="1" applyBorder="1" applyAlignment="1" applyProtection="1">
      <alignment vertical="center" shrinkToFit="1"/>
    </xf>
    <xf numFmtId="186" fontId="26" fillId="27" borderId="80" xfId="43" applyNumberFormat="1" applyFont="1" applyFill="1" applyBorder="1" applyAlignment="1" applyProtection="1">
      <alignment vertical="center" shrinkToFit="1"/>
    </xf>
    <xf numFmtId="186" fontId="26" fillId="27" borderId="11" xfId="43" applyNumberFormat="1" applyFont="1" applyFill="1" applyBorder="1" applyAlignment="1" applyProtection="1">
      <alignment vertical="center" shrinkToFit="1"/>
    </xf>
    <xf numFmtId="186" fontId="26" fillId="27" borderId="12" xfId="43" applyNumberFormat="1" applyFont="1" applyFill="1" applyBorder="1" applyAlignment="1" applyProtection="1">
      <alignment vertical="center" shrinkToFit="1"/>
    </xf>
    <xf numFmtId="0" fontId="26" fillId="0" borderId="13" xfId="0" applyFont="1" applyBorder="1" applyAlignment="1">
      <alignment horizontal="left" vertical="center"/>
    </xf>
    <xf numFmtId="0" fontId="23" fillId="0" borderId="15" xfId="0" applyFont="1" applyBorder="1" applyAlignment="1">
      <alignment horizontal="center" vertical="center" wrapText="1"/>
    </xf>
    <xf numFmtId="0" fontId="25" fillId="27" borderId="15" xfId="0" applyFont="1" applyFill="1" applyBorder="1" applyAlignment="1">
      <alignment horizontal="center" vertical="center" wrapText="1"/>
    </xf>
    <xf numFmtId="0" fontId="24" fillId="0" borderId="10" xfId="0" applyFont="1" applyBorder="1" applyAlignment="1">
      <alignment horizontal="left" vertical="center" wrapText="1"/>
    </xf>
    <xf numFmtId="0" fontId="24" fillId="0" borderId="23" xfId="0" applyFont="1" applyBorder="1" applyAlignment="1">
      <alignment horizontal="center" vertical="center" wrapText="1"/>
    </xf>
    <xf numFmtId="0" fontId="24" fillId="0" borderId="16" xfId="0" applyFont="1" applyBorder="1" applyAlignment="1">
      <alignment horizontal="center" vertical="center" wrapText="1"/>
    </xf>
    <xf numFmtId="0" fontId="24" fillId="29" borderId="13" xfId="0" applyFont="1" applyFill="1" applyBorder="1" applyAlignment="1">
      <alignment horizontal="center" vertical="top" wrapText="1" shrinkToFit="1"/>
    </xf>
    <xf numFmtId="0" fontId="24" fillId="29" borderId="0" xfId="0" applyFont="1" applyFill="1" applyAlignment="1">
      <alignment horizontal="center" vertical="top" wrapText="1" shrinkToFit="1"/>
    </xf>
    <xf numFmtId="0" fontId="24" fillId="29" borderId="14" xfId="0" applyFont="1" applyFill="1" applyBorder="1" applyAlignment="1">
      <alignment horizontal="center" vertical="top" wrapText="1" shrinkToFit="1"/>
    </xf>
    <xf numFmtId="0" fontId="27" fillId="25" borderId="22" xfId="0" applyFont="1" applyFill="1" applyBorder="1" applyAlignment="1">
      <alignment horizontal="center" vertical="center" wrapText="1" shrinkToFit="1"/>
    </xf>
    <xf numFmtId="0" fontId="27" fillId="25" borderId="10" xfId="0" applyFont="1" applyFill="1" applyBorder="1" applyAlignment="1">
      <alignment horizontal="center" vertical="center" wrapText="1" shrinkToFit="1"/>
    </xf>
    <xf numFmtId="0" fontId="27" fillId="25" borderId="19" xfId="0" applyFont="1" applyFill="1" applyBorder="1" applyAlignment="1">
      <alignment horizontal="center" vertical="center" wrapText="1" shrinkToFit="1"/>
    </xf>
    <xf numFmtId="0" fontId="27" fillId="25" borderId="11" xfId="0" applyFont="1" applyFill="1" applyBorder="1" applyAlignment="1">
      <alignment horizontal="center" vertical="center" wrapText="1" shrinkToFit="1"/>
    </xf>
    <xf numFmtId="0" fontId="27" fillId="25" borderId="12" xfId="0" applyFont="1" applyFill="1" applyBorder="1" applyAlignment="1">
      <alignment horizontal="center" vertical="center" wrapText="1" shrinkToFit="1"/>
    </xf>
    <xf numFmtId="0" fontId="27" fillId="25" borderId="20" xfId="0" applyFont="1" applyFill="1" applyBorder="1" applyAlignment="1">
      <alignment horizontal="center" vertical="center" wrapText="1" shrinkToFit="1"/>
    </xf>
    <xf numFmtId="0" fontId="26" fillId="25" borderId="94" xfId="0" applyFont="1" applyFill="1" applyBorder="1" applyAlignment="1">
      <alignment horizontal="center" vertical="center" shrinkToFit="1"/>
    </xf>
    <xf numFmtId="0" fontId="26" fillId="25" borderId="96" xfId="0" applyFont="1" applyFill="1" applyBorder="1" applyAlignment="1">
      <alignment horizontal="center" vertical="center" shrinkToFit="1"/>
    </xf>
    <xf numFmtId="0" fontId="26" fillId="25" borderId="87" xfId="0" applyFont="1" applyFill="1" applyBorder="1" applyAlignment="1">
      <alignment horizontal="center" vertical="center" shrinkToFit="1"/>
    </xf>
    <xf numFmtId="0" fontId="26" fillId="25" borderId="76" xfId="0" applyFont="1" applyFill="1" applyBorder="1" applyAlignment="1">
      <alignment horizontal="center" vertical="center" shrinkToFit="1"/>
    </xf>
    <xf numFmtId="0" fontId="26" fillId="25" borderId="77" xfId="0" applyFont="1" applyFill="1" applyBorder="1" applyAlignment="1">
      <alignment horizontal="center" vertical="center" shrinkToFit="1"/>
    </xf>
    <xf numFmtId="0" fontId="4" fillId="0" borderId="0" xfId="0" applyFont="1" applyAlignment="1">
      <alignment horizontal="center" vertical="center" wrapText="1"/>
    </xf>
    <xf numFmtId="0" fontId="24" fillId="0" borderId="66" xfId="0" applyFont="1" applyBorder="1" applyAlignment="1">
      <alignment horizontal="center" vertical="center" wrapText="1"/>
    </xf>
    <xf numFmtId="0" fontId="24" fillId="0" borderId="67" xfId="0" applyFont="1" applyBorder="1" applyAlignment="1">
      <alignment horizontal="center" vertical="center" wrapText="1"/>
    </xf>
    <xf numFmtId="0" fontId="26" fillId="0" borderId="23" xfId="0" applyFont="1" applyBorder="1" applyAlignment="1">
      <alignment horizontal="center" vertical="center"/>
    </xf>
    <xf numFmtId="0" fontId="24" fillId="29" borderId="23" xfId="0" applyFont="1" applyFill="1" applyBorder="1" applyAlignment="1">
      <alignment horizontal="center" vertical="center"/>
    </xf>
    <xf numFmtId="0" fontId="24" fillId="29" borderId="17" xfId="0" applyFont="1" applyFill="1" applyBorder="1" applyAlignment="1">
      <alignment horizontal="center" vertical="center"/>
    </xf>
    <xf numFmtId="0" fontId="24" fillId="29" borderId="16" xfId="0" applyFont="1" applyFill="1" applyBorder="1" applyAlignment="1">
      <alignment horizontal="center" vertical="center"/>
    </xf>
    <xf numFmtId="0" fontId="27" fillId="25" borderId="22" xfId="0" applyFont="1" applyFill="1" applyBorder="1" applyAlignment="1">
      <alignment horizontal="center" vertical="center" wrapText="1"/>
    </xf>
    <xf numFmtId="0" fontId="27" fillId="25" borderId="10" xfId="0" applyFont="1" applyFill="1" applyBorder="1" applyAlignment="1">
      <alignment horizontal="center" vertical="center" wrapText="1"/>
    </xf>
    <xf numFmtId="0" fontId="27" fillId="25" borderId="19" xfId="0" applyFont="1" applyFill="1" applyBorder="1" applyAlignment="1">
      <alignment horizontal="center" vertical="center" wrapText="1"/>
    </xf>
    <xf numFmtId="0" fontId="27" fillId="25" borderId="11" xfId="0" applyFont="1" applyFill="1" applyBorder="1" applyAlignment="1">
      <alignment horizontal="center" vertical="center" wrapText="1"/>
    </xf>
    <xf numFmtId="0" fontId="27" fillId="25" borderId="12" xfId="0" applyFont="1" applyFill="1" applyBorder="1" applyAlignment="1">
      <alignment horizontal="center" vertical="center" wrapText="1"/>
    </xf>
    <xf numFmtId="0" fontId="27" fillId="25" borderId="20" xfId="0" applyFont="1" applyFill="1" applyBorder="1" applyAlignment="1">
      <alignment horizontal="center" vertical="center" wrapText="1"/>
    </xf>
    <xf numFmtId="0" fontId="26" fillId="0" borderId="22" xfId="0" applyFont="1" applyBorder="1" applyAlignment="1" applyProtection="1">
      <alignment horizontal="left" vertical="top" shrinkToFit="1"/>
      <protection locked="0"/>
    </xf>
    <xf numFmtId="0" fontId="26" fillId="0" borderId="10" xfId="0" applyFont="1" applyBorder="1" applyAlignment="1" applyProtection="1">
      <alignment horizontal="left" vertical="top" shrinkToFit="1"/>
      <protection locked="0"/>
    </xf>
    <xf numFmtId="0" fontId="26" fillId="0" borderId="19" xfId="0" applyFont="1" applyBorder="1" applyAlignment="1" applyProtection="1">
      <alignment horizontal="left" vertical="top" shrinkToFit="1"/>
      <protection locked="0"/>
    </xf>
    <xf numFmtId="0" fontId="26" fillId="0" borderId="11" xfId="0" applyFont="1" applyBorder="1" applyAlignment="1" applyProtection="1">
      <alignment horizontal="left" vertical="top" shrinkToFit="1"/>
      <protection locked="0"/>
    </xf>
    <xf numFmtId="0" fontId="26" fillId="0" borderId="20" xfId="0" applyFont="1" applyBorder="1" applyAlignment="1" applyProtection="1">
      <alignment horizontal="left" vertical="top" shrinkToFit="1"/>
      <protection locked="0"/>
    </xf>
    <xf numFmtId="0" fontId="27" fillId="25" borderId="15" xfId="0" applyFont="1" applyFill="1" applyBorder="1" applyAlignment="1">
      <alignment horizontal="center" vertical="center" wrapText="1" shrinkToFit="1"/>
    </xf>
    <xf numFmtId="0" fontId="27" fillId="25" borderId="15" xfId="0" applyFont="1" applyFill="1" applyBorder="1" applyAlignment="1">
      <alignment horizontal="center" vertical="center" shrinkToFit="1"/>
    </xf>
    <xf numFmtId="0" fontId="26" fillId="25" borderId="15" xfId="0" applyFont="1" applyFill="1" applyBorder="1" applyAlignment="1">
      <alignment horizontal="center" vertical="top" wrapText="1"/>
    </xf>
    <xf numFmtId="0" fontId="26" fillId="0" borderId="15" xfId="0" applyFont="1" applyBorder="1" applyAlignment="1" applyProtection="1">
      <alignment vertical="center" wrapText="1"/>
      <protection locked="0"/>
    </xf>
    <xf numFmtId="0" fontId="26" fillId="27" borderId="46" xfId="0" applyFont="1" applyFill="1" applyBorder="1" applyAlignment="1">
      <alignment horizontal="right" vertical="top"/>
    </xf>
    <xf numFmtId="0" fontId="26" fillId="27" borderId="47" xfId="0" applyFont="1" applyFill="1" applyBorder="1" applyAlignment="1">
      <alignment horizontal="right" vertical="top"/>
    </xf>
    <xf numFmtId="0" fontId="26" fillId="27" borderId="48" xfId="0" applyFont="1" applyFill="1" applyBorder="1" applyAlignment="1">
      <alignment horizontal="right" vertical="top"/>
    </xf>
    <xf numFmtId="0" fontId="26" fillId="32" borderId="15" xfId="0" applyFont="1" applyFill="1" applyBorder="1" applyAlignment="1">
      <alignment vertical="center" wrapText="1"/>
    </xf>
    <xf numFmtId="0" fontId="26" fillId="0" borderId="61" xfId="0" applyFont="1" applyBorder="1" applyAlignment="1" applyProtection="1">
      <alignment vertical="center" wrapText="1"/>
      <protection locked="0"/>
    </xf>
    <xf numFmtId="0" fontId="26" fillId="0" borderId="190" xfId="0" applyFont="1" applyBorder="1" applyAlignment="1" applyProtection="1">
      <alignment vertical="center" wrapText="1"/>
      <protection locked="0"/>
    </xf>
    <xf numFmtId="0" fontId="26" fillId="0" borderId="193" xfId="0" applyFont="1" applyBorder="1" applyAlignment="1" applyProtection="1">
      <alignment vertical="center" wrapText="1"/>
      <protection locked="0"/>
    </xf>
    <xf numFmtId="0" fontId="26" fillId="0" borderId="192" xfId="0" applyFont="1" applyBorder="1" applyAlignment="1" applyProtection="1">
      <alignment vertical="center" wrapText="1"/>
      <protection locked="0"/>
    </xf>
    <xf numFmtId="0" fontId="26" fillId="0" borderId="194" xfId="0" applyFont="1" applyBorder="1" applyAlignment="1" applyProtection="1">
      <alignment vertical="center" wrapText="1"/>
      <protection locked="0"/>
    </xf>
    <xf numFmtId="0" fontId="26" fillId="0" borderId="158" xfId="0" applyFont="1" applyBorder="1" applyAlignment="1" applyProtection="1">
      <alignment vertical="center" wrapText="1"/>
      <protection locked="0"/>
    </xf>
    <xf numFmtId="0" fontId="26" fillId="0" borderId="159" xfId="0" applyFont="1" applyBorder="1" applyAlignment="1" applyProtection="1">
      <alignment vertical="center" wrapText="1"/>
      <protection locked="0"/>
    </xf>
    <xf numFmtId="0" fontId="26" fillId="0" borderId="160" xfId="0" applyFont="1" applyBorder="1" applyAlignment="1" applyProtection="1">
      <alignment vertical="center" wrapText="1"/>
      <protection locked="0"/>
    </xf>
    <xf numFmtId="0" fontId="26" fillId="0" borderId="191" xfId="0" applyFont="1" applyBorder="1" applyAlignment="1" applyProtection="1">
      <alignment vertical="center" wrapText="1"/>
      <protection locked="0"/>
    </xf>
    <xf numFmtId="0" fontId="26" fillId="0" borderId="21" xfId="0" applyFont="1" applyBorder="1" applyAlignment="1" applyProtection="1">
      <alignment vertical="center" wrapText="1"/>
      <protection locked="0"/>
    </xf>
    <xf numFmtId="0" fontId="26" fillId="25" borderId="46" xfId="0" applyFont="1" applyFill="1" applyBorder="1" applyAlignment="1">
      <alignment horizontal="center" vertical="center" shrinkToFit="1"/>
    </xf>
    <xf numFmtId="0" fontId="26" fillId="25" borderId="48" xfId="0" applyFont="1" applyFill="1" applyBorder="1" applyAlignment="1">
      <alignment horizontal="center" vertical="center" shrinkToFit="1"/>
    </xf>
    <xf numFmtId="0" fontId="27" fillId="25" borderId="15" xfId="0" applyFont="1" applyFill="1" applyBorder="1" applyAlignment="1">
      <alignment horizontal="center" vertical="center" wrapText="1"/>
    </xf>
    <xf numFmtId="0" fontId="26" fillId="25" borderId="15" xfId="0" applyFont="1" applyFill="1" applyBorder="1" applyAlignment="1">
      <alignment horizontal="center" vertical="top"/>
    </xf>
    <xf numFmtId="0" fontId="26" fillId="27" borderId="15" xfId="0" applyFont="1" applyFill="1" applyBorder="1" applyAlignment="1">
      <alignment horizontal="center" vertical="top"/>
    </xf>
    <xf numFmtId="0" fontId="24" fillId="25" borderId="15" xfId="0" applyFont="1" applyFill="1" applyBorder="1" applyAlignment="1">
      <alignment horizontal="center" vertical="center"/>
    </xf>
    <xf numFmtId="0" fontId="24" fillId="25" borderId="61" xfId="0" applyFont="1" applyFill="1" applyBorder="1" applyAlignment="1">
      <alignment horizontal="center" vertical="center"/>
    </xf>
    <xf numFmtId="0" fontId="26" fillId="25" borderId="15" xfId="0" applyFont="1" applyFill="1" applyBorder="1" applyAlignment="1">
      <alignment horizontal="center" vertical="top" shrinkToFit="1"/>
    </xf>
    <xf numFmtId="2" fontId="26" fillId="27" borderId="13" xfId="0" applyNumberFormat="1" applyFont="1" applyFill="1" applyBorder="1" applyAlignment="1">
      <alignment horizontal="center" vertical="center"/>
    </xf>
    <xf numFmtId="2" fontId="26" fillId="27" borderId="0" xfId="0" applyNumberFormat="1" applyFont="1" applyFill="1" applyAlignment="1">
      <alignment horizontal="center" vertical="center"/>
    </xf>
    <xf numFmtId="179" fontId="26" fillId="27" borderId="11" xfId="0" applyNumberFormat="1" applyFont="1" applyFill="1" applyBorder="1" applyAlignment="1">
      <alignment horizontal="right" vertical="center"/>
    </xf>
    <xf numFmtId="179" fontId="26" fillId="27" borderId="12" xfId="0" applyNumberFormat="1" applyFont="1" applyFill="1" applyBorder="1" applyAlignment="1">
      <alignment horizontal="right" vertical="center"/>
    </xf>
    <xf numFmtId="179" fontId="26" fillId="27" borderId="20" xfId="0" applyNumberFormat="1" applyFont="1" applyFill="1" applyBorder="1" applyAlignment="1">
      <alignment horizontal="right" vertical="center"/>
    </xf>
    <xf numFmtId="179" fontId="26" fillId="0" borderId="0" xfId="0" applyNumberFormat="1" applyFont="1" applyAlignment="1">
      <alignment horizontal="right" vertical="center"/>
    </xf>
    <xf numFmtId="0" fontId="26" fillId="26" borderId="21" xfId="0" applyFont="1" applyFill="1" applyBorder="1" applyAlignment="1" applyProtection="1">
      <alignment horizontal="center" vertical="center" wrapText="1"/>
      <protection locked="0"/>
    </xf>
    <xf numFmtId="0" fontId="26" fillId="27" borderId="12" xfId="0" applyFont="1" applyFill="1" applyBorder="1" applyAlignment="1">
      <alignment horizontal="right" vertical="center"/>
    </xf>
    <xf numFmtId="0" fontId="24" fillId="25" borderId="10" xfId="0" applyFont="1" applyFill="1" applyBorder="1" applyAlignment="1">
      <alignment horizontal="center" vertical="center"/>
    </xf>
    <xf numFmtId="0" fontId="24" fillId="25" borderId="19" xfId="0" applyFont="1" applyFill="1" applyBorder="1" applyAlignment="1">
      <alignment horizontal="center" vertical="center"/>
    </xf>
    <xf numFmtId="0" fontId="24" fillId="25" borderId="13" xfId="0" applyFont="1" applyFill="1" applyBorder="1" applyAlignment="1">
      <alignment horizontal="center" vertical="center"/>
    </xf>
    <xf numFmtId="0" fontId="24" fillId="25" borderId="0" xfId="0" applyFont="1" applyFill="1" applyAlignment="1">
      <alignment horizontal="center" vertical="center"/>
    </xf>
    <xf numFmtId="0" fontId="24" fillId="25" borderId="14" xfId="0" applyFont="1" applyFill="1" applyBorder="1" applyAlignment="1">
      <alignment horizontal="center" vertical="center"/>
    </xf>
    <xf numFmtId="0" fontId="24" fillId="25" borderId="15" xfId="0" applyFont="1" applyFill="1" applyBorder="1" applyAlignment="1">
      <alignment horizontal="center" vertical="center" wrapText="1"/>
    </xf>
    <xf numFmtId="0" fontId="24" fillId="25" borderId="23" xfId="0" applyFont="1" applyFill="1" applyBorder="1" applyAlignment="1">
      <alignment horizontal="center" vertical="center" shrinkToFit="1"/>
    </xf>
    <xf numFmtId="0" fontId="24" fillId="25" borderId="17" xfId="0" applyFont="1" applyFill="1" applyBorder="1" applyAlignment="1">
      <alignment horizontal="center" vertical="center" shrinkToFit="1"/>
    </xf>
    <xf numFmtId="0" fontId="24" fillId="25" borderId="33" xfId="0" applyFont="1" applyFill="1" applyBorder="1" applyAlignment="1">
      <alignment horizontal="left" vertical="center" wrapText="1"/>
    </xf>
    <xf numFmtId="0" fontId="24" fillId="25" borderId="71" xfId="0" applyFont="1" applyFill="1" applyBorder="1" applyAlignment="1">
      <alignment horizontal="left" vertical="center" wrapText="1"/>
    </xf>
    <xf numFmtId="0" fontId="24" fillId="25" borderId="34" xfId="0" applyFont="1" applyFill="1" applyBorder="1" applyAlignment="1">
      <alignment horizontal="left" vertical="center" wrapText="1"/>
    </xf>
    <xf numFmtId="0" fontId="24" fillId="25" borderId="61" xfId="0" applyFont="1" applyFill="1" applyBorder="1" applyAlignment="1">
      <alignment horizontal="center" vertical="center" shrinkToFit="1"/>
    </xf>
    <xf numFmtId="0" fontId="24" fillId="25" borderId="22" xfId="0" applyFont="1" applyFill="1" applyBorder="1" applyAlignment="1">
      <alignment horizontal="center" vertical="center" shrinkToFit="1"/>
    </xf>
    <xf numFmtId="0" fontId="24" fillId="25" borderId="10" xfId="0" applyFont="1" applyFill="1" applyBorder="1" applyAlignment="1">
      <alignment horizontal="center" vertical="center" shrinkToFit="1"/>
    </xf>
    <xf numFmtId="0" fontId="24" fillId="25" borderId="37" xfId="0" applyFont="1" applyFill="1" applyBorder="1" applyAlignment="1">
      <alignment horizontal="left" vertical="center" wrapText="1"/>
    </xf>
    <xf numFmtId="0" fontId="24" fillId="25" borderId="0" xfId="0" applyFont="1" applyFill="1" applyAlignment="1">
      <alignment horizontal="left" vertical="center" wrapText="1"/>
    </xf>
    <xf numFmtId="0" fontId="24" fillId="25" borderId="22" xfId="0" applyFont="1" applyFill="1" applyBorder="1" applyAlignment="1">
      <alignment horizontal="center" vertical="center"/>
    </xf>
    <xf numFmtId="0" fontId="24" fillId="25" borderId="28" xfId="0" applyFont="1" applyFill="1" applyBorder="1" applyAlignment="1">
      <alignment horizontal="center" vertical="center"/>
    </xf>
    <xf numFmtId="0" fontId="26" fillId="0" borderId="62" xfId="0" applyFont="1" applyBorder="1" applyProtection="1">
      <alignment vertical="center"/>
      <protection locked="0"/>
    </xf>
    <xf numFmtId="0" fontId="26" fillId="0" borderId="55" xfId="0" applyFont="1" applyBorder="1" applyProtection="1">
      <alignment vertical="center"/>
      <protection locked="0"/>
    </xf>
    <xf numFmtId="0" fontId="26" fillId="0" borderId="55" xfId="0" applyFont="1" applyBorder="1" applyAlignment="1" applyProtection="1">
      <alignment horizontal="center" vertical="center" shrinkToFit="1"/>
      <protection locked="0"/>
    </xf>
    <xf numFmtId="181" fontId="26" fillId="0" borderId="55" xfId="0" applyNumberFormat="1" applyFont="1" applyBorder="1" applyProtection="1">
      <alignment vertical="center"/>
      <protection locked="0"/>
    </xf>
    <xf numFmtId="181" fontId="26" fillId="0" borderId="39" xfId="0" applyNumberFormat="1" applyFont="1" applyBorder="1" applyProtection="1">
      <alignment vertical="center"/>
      <protection locked="0"/>
    </xf>
    <xf numFmtId="181" fontId="26" fillId="27" borderId="151" xfId="0" applyNumberFormat="1" applyFont="1" applyFill="1" applyBorder="1">
      <alignment vertical="center"/>
    </xf>
    <xf numFmtId="181" fontId="26" fillId="27" borderId="152" xfId="0" applyNumberFormat="1" applyFont="1" applyFill="1" applyBorder="1">
      <alignment vertical="center"/>
    </xf>
    <xf numFmtId="0" fontId="26" fillId="0" borderId="62" xfId="0" applyFont="1" applyBorder="1" applyAlignment="1" applyProtection="1">
      <alignment horizontal="right" vertical="center"/>
      <protection locked="0"/>
    </xf>
    <xf numFmtId="0" fontId="26" fillId="0" borderId="55" xfId="0" applyFont="1" applyBorder="1" applyAlignment="1" applyProtection="1">
      <alignment horizontal="right" vertical="center"/>
      <protection locked="0"/>
    </xf>
    <xf numFmtId="0" fontId="26" fillId="0" borderId="56" xfId="0" applyFont="1" applyBorder="1" applyAlignment="1" applyProtection="1">
      <alignment horizontal="right" vertical="center"/>
      <protection locked="0"/>
    </xf>
    <xf numFmtId="0" fontId="26" fillId="25" borderId="118" xfId="0" applyFont="1" applyFill="1" applyBorder="1" applyAlignment="1">
      <alignment horizontal="center" vertical="center"/>
    </xf>
    <xf numFmtId="0" fontId="26" fillId="25" borderId="63" xfId="0" applyFont="1" applyFill="1" applyBorder="1" applyAlignment="1">
      <alignment horizontal="center" vertical="center"/>
    </xf>
    <xf numFmtId="179" fontId="26" fillId="0" borderId="213" xfId="0" applyNumberFormat="1" applyFont="1" applyBorder="1" applyAlignment="1" applyProtection="1">
      <alignment horizontal="right" vertical="center"/>
      <protection locked="0"/>
    </xf>
    <xf numFmtId="179" fontId="26" fillId="0" borderId="10" xfId="0" applyNumberFormat="1" applyFont="1" applyBorder="1" applyAlignment="1" applyProtection="1">
      <alignment horizontal="right" vertical="center"/>
      <protection locked="0"/>
    </xf>
    <xf numFmtId="179" fontId="26" fillId="0" borderId="19" xfId="0" applyNumberFormat="1" applyFont="1" applyBorder="1" applyAlignment="1" applyProtection="1">
      <alignment horizontal="right" vertical="center"/>
      <protection locked="0"/>
    </xf>
    <xf numFmtId="0" fontId="0" fillId="0" borderId="127" xfId="0" applyBorder="1" applyAlignment="1" applyProtection="1">
      <alignment horizontal="right" vertical="center"/>
      <protection locked="0"/>
    </xf>
    <xf numFmtId="0" fontId="0" fillId="0" borderId="12"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26" fillId="0" borderId="0" xfId="0" applyFont="1" applyAlignment="1">
      <alignment horizontal="center" vertical="center"/>
    </xf>
    <xf numFmtId="0" fontId="26" fillId="0" borderId="116" xfId="0" applyFont="1" applyBorder="1" applyProtection="1">
      <alignment vertical="center"/>
      <protection locked="0"/>
    </xf>
    <xf numFmtId="0" fontId="26" fillId="0" borderId="61" xfId="0" applyFont="1" applyBorder="1" applyProtection="1">
      <alignment vertical="center"/>
      <protection locked="0"/>
    </xf>
    <xf numFmtId="0" fontId="26" fillId="0" borderId="61" xfId="0" applyFont="1" applyBorder="1" applyAlignment="1" applyProtection="1">
      <alignment horizontal="center" vertical="center" shrinkToFit="1"/>
      <protection locked="0"/>
    </xf>
    <xf numFmtId="181" fontId="26" fillId="0" borderId="61" xfId="0" applyNumberFormat="1" applyFont="1" applyBorder="1" applyProtection="1">
      <alignment vertical="center"/>
      <protection locked="0"/>
    </xf>
    <xf numFmtId="0" fontId="26" fillId="0" borderId="112" xfId="0" applyFont="1" applyBorder="1" applyAlignment="1" applyProtection="1">
      <alignment horizontal="right" vertical="center"/>
      <protection locked="0"/>
    </xf>
    <xf numFmtId="0" fontId="26" fillId="0" borderId="64" xfId="0" applyFont="1" applyBorder="1" applyAlignment="1" applyProtection="1">
      <alignment horizontal="right" vertical="center"/>
      <protection locked="0"/>
    </xf>
    <xf numFmtId="0" fontId="26" fillId="0" borderId="65" xfId="0" applyFont="1" applyBorder="1" applyAlignment="1" applyProtection="1">
      <alignment horizontal="right" vertical="center"/>
      <protection locked="0"/>
    </xf>
    <xf numFmtId="0" fontId="28" fillId="0" borderId="0" xfId="0" applyFont="1" applyAlignment="1">
      <alignment vertical="center" shrinkToFit="1"/>
    </xf>
    <xf numFmtId="0" fontId="0" fillId="0" borderId="17" xfId="0" applyBorder="1" applyAlignment="1">
      <alignment horizontal="center" vertical="center"/>
    </xf>
    <xf numFmtId="0" fontId="0" fillId="27" borderId="16" xfId="0" applyFill="1" applyBorder="1" applyAlignment="1">
      <alignment horizontal="center" vertical="center"/>
    </xf>
    <xf numFmtId="0" fontId="0" fillId="0" borderId="10" xfId="0" applyBorder="1" applyAlignment="1">
      <alignment horizontal="center" vertical="center" wrapText="1"/>
    </xf>
    <xf numFmtId="0" fontId="0" fillId="0" borderId="19"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27" fillId="25" borderId="13" xfId="0" applyFont="1" applyFill="1" applyBorder="1" applyAlignment="1">
      <alignment horizontal="center" vertical="center" wrapText="1"/>
    </xf>
    <xf numFmtId="0" fontId="0" fillId="0" borderId="0" xfId="0" applyAlignment="1">
      <alignment horizontal="center" vertical="center" wrapText="1"/>
    </xf>
    <xf numFmtId="0" fontId="0" fillId="0" borderId="14" xfId="0" applyBorder="1" applyAlignment="1">
      <alignment horizontal="center" vertical="center" wrapText="1"/>
    </xf>
    <xf numFmtId="0" fontId="24" fillId="25" borderId="13" xfId="0" applyFont="1" applyFill="1" applyBorder="1" applyAlignment="1">
      <alignment horizontal="center" vertical="center" wrapText="1"/>
    </xf>
    <xf numFmtId="0" fontId="24" fillId="25" borderId="0" xfId="0" applyFont="1" applyFill="1" applyAlignment="1">
      <alignment horizontal="center" vertical="center" wrapText="1"/>
    </xf>
    <xf numFmtId="0" fontId="26" fillId="0" borderId="22"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19"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0" borderId="10" xfId="0" applyFont="1" applyBorder="1">
      <alignment vertical="center"/>
    </xf>
    <xf numFmtId="0" fontId="26" fillId="0" borderId="11" xfId="0" applyFont="1" applyBorder="1" applyAlignment="1" applyProtection="1">
      <alignment horizontal="left" vertical="center" wrapText="1"/>
      <protection locked="0"/>
    </xf>
    <xf numFmtId="0" fontId="26" fillId="0" borderId="12"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4" fillId="0" borderId="12" xfId="0" applyFont="1" applyBorder="1" applyAlignment="1">
      <alignment horizontal="left" vertical="top" wrapText="1"/>
    </xf>
    <xf numFmtId="0" fontId="75" fillId="0" borderId="0" xfId="0" applyFont="1" applyAlignment="1">
      <alignment horizontal="left" vertical="top" wrapText="1"/>
    </xf>
    <xf numFmtId="0" fontId="75" fillId="0" borderId="14" xfId="0" applyFont="1" applyBorder="1" applyAlignment="1">
      <alignment horizontal="left" vertical="top" wrapText="1"/>
    </xf>
    <xf numFmtId="0" fontId="26" fillId="0" borderId="18" xfId="0" applyFont="1" applyBorder="1" applyAlignment="1">
      <alignment horizontal="center" vertical="center"/>
    </xf>
    <xf numFmtId="0" fontId="27" fillId="25" borderId="38" xfId="0" applyFont="1" applyFill="1" applyBorder="1" applyAlignment="1">
      <alignment horizontal="left" vertical="center" shrinkToFit="1"/>
    </xf>
    <xf numFmtId="0" fontId="27" fillId="25" borderId="17" xfId="0" applyFont="1" applyFill="1" applyBorder="1" applyAlignment="1">
      <alignment horizontal="left" vertical="center" shrinkToFit="1"/>
    </xf>
    <xf numFmtId="0" fontId="27" fillId="25" borderId="16" xfId="0" applyFont="1" applyFill="1" applyBorder="1" applyAlignment="1">
      <alignment horizontal="left" vertical="center" shrinkToFit="1"/>
    </xf>
    <xf numFmtId="0" fontId="26" fillId="25" borderId="13" xfId="0" applyFont="1" applyFill="1" applyBorder="1" applyAlignment="1">
      <alignment horizontal="left" vertical="center"/>
    </xf>
    <xf numFmtId="0" fontId="26" fillId="25" borderId="0" xfId="0" applyFont="1" applyFill="1" applyAlignment="1">
      <alignment horizontal="left" vertical="center"/>
    </xf>
    <xf numFmtId="0" fontId="26" fillId="25" borderId="14" xfId="0" applyFont="1" applyFill="1" applyBorder="1" applyAlignment="1">
      <alignment horizontal="left" vertical="center"/>
    </xf>
    <xf numFmtId="187" fontId="26" fillId="27" borderId="15" xfId="0" applyNumberFormat="1" applyFont="1" applyFill="1" applyBorder="1" applyAlignment="1">
      <alignment horizontal="right" vertical="center" shrinkToFit="1"/>
    </xf>
    <xf numFmtId="0" fontId="26" fillId="25" borderId="11" xfId="0" applyFont="1" applyFill="1" applyBorder="1" applyAlignment="1">
      <alignment horizontal="left" vertical="center" shrinkToFit="1"/>
    </xf>
    <xf numFmtId="0" fontId="26" fillId="25" borderId="12" xfId="0" applyFont="1" applyFill="1" applyBorder="1" applyAlignment="1">
      <alignment horizontal="left" vertical="center" shrinkToFit="1"/>
    </xf>
    <xf numFmtId="0" fontId="26" fillId="25" borderId="20" xfId="0" applyFont="1" applyFill="1" applyBorder="1" applyAlignment="1">
      <alignment horizontal="left" vertical="center" shrinkToFit="1"/>
    </xf>
    <xf numFmtId="183" fontId="26" fillId="27" borderId="23" xfId="0" applyNumberFormat="1" applyFont="1" applyFill="1" applyBorder="1" applyAlignment="1">
      <alignment vertical="center" shrinkToFit="1"/>
    </xf>
    <xf numFmtId="183" fontId="26" fillId="27" borderId="17" xfId="0" applyNumberFormat="1" applyFont="1" applyFill="1" applyBorder="1" applyAlignment="1">
      <alignment vertical="center" shrinkToFit="1"/>
    </xf>
    <xf numFmtId="183" fontId="26" fillId="27" borderId="16" xfId="0" applyNumberFormat="1" applyFont="1" applyFill="1" applyBorder="1" applyAlignment="1">
      <alignment vertical="center" shrinkToFit="1"/>
    </xf>
    <xf numFmtId="0" fontId="26" fillId="25" borderId="12" xfId="0" applyFont="1" applyFill="1" applyBorder="1" applyAlignment="1">
      <alignment horizontal="left" vertical="center" wrapText="1"/>
    </xf>
    <xf numFmtId="0" fontId="26" fillId="25" borderId="20" xfId="0" applyFont="1" applyFill="1" applyBorder="1" applyAlignment="1">
      <alignment horizontal="left" vertical="center" wrapText="1"/>
    </xf>
    <xf numFmtId="187" fontId="26" fillId="27" borderId="22" xfId="0" applyNumberFormat="1" applyFont="1" applyFill="1" applyBorder="1" applyAlignment="1">
      <alignment horizontal="right" vertical="center" shrinkToFit="1"/>
    </xf>
    <xf numFmtId="187" fontId="26" fillId="27" borderId="10" xfId="0" applyNumberFormat="1" applyFont="1" applyFill="1" applyBorder="1" applyAlignment="1">
      <alignment horizontal="right" vertical="center" shrinkToFit="1"/>
    </xf>
    <xf numFmtId="187" fontId="26" fillId="27" borderId="19" xfId="0" applyNumberFormat="1" applyFont="1" applyFill="1" applyBorder="1" applyAlignment="1">
      <alignment horizontal="right" vertical="center" shrinkToFit="1"/>
    </xf>
    <xf numFmtId="187" fontId="26" fillId="27" borderId="23" xfId="0" applyNumberFormat="1" applyFont="1" applyFill="1" applyBorder="1" applyAlignment="1">
      <alignment horizontal="right" vertical="center" shrinkToFit="1"/>
    </xf>
    <xf numFmtId="187" fontId="26" fillId="27" borderId="17" xfId="0" applyNumberFormat="1" applyFont="1" applyFill="1" applyBorder="1" applyAlignment="1">
      <alignment horizontal="right" vertical="center" shrinkToFit="1"/>
    </xf>
    <xf numFmtId="187" fontId="26" fillId="27" borderId="16" xfId="0" applyNumberFormat="1" applyFont="1" applyFill="1" applyBorder="1" applyAlignment="1">
      <alignment horizontal="right" vertical="center" shrinkToFit="1"/>
    </xf>
    <xf numFmtId="0" fontId="26" fillId="25" borderId="28" xfId="0" applyFont="1" applyFill="1" applyBorder="1" applyAlignment="1">
      <alignment horizontal="center" vertical="center" wrapText="1"/>
    </xf>
    <xf numFmtId="0" fontId="26" fillId="25" borderId="29" xfId="0" applyFont="1" applyFill="1" applyBorder="1" applyAlignment="1">
      <alignment horizontal="center" vertical="center" wrapText="1"/>
    </xf>
    <xf numFmtId="0" fontId="26" fillId="0" borderId="33" xfId="0" applyFont="1" applyBorder="1" applyAlignment="1" applyProtection="1">
      <alignment horizontal="right" vertical="center"/>
      <protection locked="0"/>
    </xf>
    <xf numFmtId="0" fontId="26" fillId="0" borderId="34" xfId="0" applyFont="1" applyBorder="1" applyAlignment="1" applyProtection="1">
      <alignment horizontal="right" vertical="center"/>
      <protection locked="0"/>
    </xf>
    <xf numFmtId="0" fontId="26" fillId="0" borderId="35" xfId="0" applyFont="1" applyBorder="1" applyAlignment="1" applyProtection="1">
      <alignment horizontal="right" vertical="center"/>
      <protection locked="0"/>
    </xf>
    <xf numFmtId="0" fontId="26" fillId="0" borderId="36" xfId="0" applyFont="1" applyBorder="1" applyAlignment="1" applyProtection="1">
      <alignment horizontal="right" vertical="center"/>
      <protection locked="0"/>
    </xf>
    <xf numFmtId="0" fontId="26" fillId="25" borderId="11" xfId="0" applyFont="1" applyFill="1" applyBorder="1" applyAlignment="1">
      <alignment horizontal="right" vertical="center" shrinkToFit="1"/>
    </xf>
    <xf numFmtId="0" fontId="26" fillId="25" borderId="12" xfId="0" applyFont="1" applyFill="1" applyBorder="1" applyAlignment="1">
      <alignment horizontal="right" vertical="center" shrinkToFit="1"/>
    </xf>
    <xf numFmtId="0" fontId="26" fillId="25" borderId="20" xfId="0" applyFont="1" applyFill="1" applyBorder="1" applyAlignment="1">
      <alignment horizontal="right" vertical="center" shrinkToFit="1"/>
    </xf>
    <xf numFmtId="181" fontId="26" fillId="27" borderId="22" xfId="0" applyNumberFormat="1" applyFont="1" applyFill="1" applyBorder="1" applyAlignment="1">
      <alignment horizontal="right" vertical="center"/>
    </xf>
    <xf numFmtId="181" fontId="26" fillId="27" borderId="19" xfId="0" applyNumberFormat="1" applyFont="1" applyFill="1" applyBorder="1" applyAlignment="1">
      <alignment horizontal="right" vertical="center"/>
    </xf>
    <xf numFmtId="181" fontId="26" fillId="27" borderId="11" xfId="0" applyNumberFormat="1" applyFont="1" applyFill="1" applyBorder="1" applyAlignment="1">
      <alignment horizontal="right" vertical="center"/>
    </xf>
    <xf numFmtId="181" fontId="26" fillId="27" borderId="20" xfId="0" applyNumberFormat="1" applyFont="1" applyFill="1" applyBorder="1" applyAlignment="1">
      <alignment horizontal="right" vertical="center"/>
    </xf>
    <xf numFmtId="0" fontId="28" fillId="25" borderId="10" xfId="0" applyFont="1" applyFill="1" applyBorder="1" applyAlignment="1">
      <alignment horizontal="left" vertical="center" shrinkToFit="1"/>
    </xf>
    <xf numFmtId="0" fontId="28" fillId="25" borderId="19" xfId="0" applyFont="1" applyFill="1" applyBorder="1" applyAlignment="1">
      <alignment horizontal="left" vertical="center" shrinkToFit="1"/>
    </xf>
    <xf numFmtId="187" fontId="26" fillId="27" borderId="13" xfId="0" applyNumberFormat="1" applyFont="1" applyFill="1" applyBorder="1" applyAlignment="1">
      <alignment horizontal="right" vertical="center" shrinkToFit="1"/>
    </xf>
    <xf numFmtId="187" fontId="26" fillId="27" borderId="0" xfId="0" applyNumberFormat="1" applyFont="1" applyFill="1" applyAlignment="1">
      <alignment horizontal="right" vertical="center" shrinkToFit="1"/>
    </xf>
    <xf numFmtId="187" fontId="26" fillId="27" borderId="14" xfId="0" applyNumberFormat="1" applyFont="1" applyFill="1" applyBorder="1" applyAlignment="1">
      <alignment horizontal="right" vertical="center" shrinkToFit="1"/>
    </xf>
    <xf numFmtId="0" fontId="26" fillId="25" borderId="16" xfId="0" applyFont="1" applyFill="1" applyBorder="1" applyAlignment="1">
      <alignment horizontal="left" vertical="center" shrinkToFit="1"/>
    </xf>
    <xf numFmtId="187" fontId="26" fillId="27" borderId="23" xfId="0" applyNumberFormat="1" applyFont="1" applyFill="1" applyBorder="1" applyAlignment="1">
      <alignment vertical="center" shrinkToFit="1"/>
    </xf>
    <xf numFmtId="187" fontId="26" fillId="27" borderId="17" xfId="0" applyNumberFormat="1" applyFont="1" applyFill="1" applyBorder="1" applyAlignment="1">
      <alignment vertical="center" shrinkToFit="1"/>
    </xf>
    <xf numFmtId="187" fontId="26" fillId="27" borderId="16" xfId="0" applyNumberFormat="1" applyFont="1" applyFill="1" applyBorder="1" applyAlignment="1">
      <alignment vertical="center" shrinkToFit="1"/>
    </xf>
    <xf numFmtId="188" fontId="26" fillId="27" borderId="23" xfId="0" applyNumberFormat="1" applyFont="1" applyFill="1" applyBorder="1" applyAlignment="1">
      <alignment vertical="center" shrinkToFit="1"/>
    </xf>
    <xf numFmtId="188" fontId="26" fillId="27" borderId="17" xfId="0" applyNumberFormat="1" applyFont="1" applyFill="1" applyBorder="1" applyAlignment="1">
      <alignment vertical="center" shrinkToFit="1"/>
    </xf>
    <xf numFmtId="0" fontId="26" fillId="25" borderId="32" xfId="0" applyFont="1" applyFill="1" applyBorder="1" applyAlignment="1">
      <alignment horizontal="center" vertical="center"/>
    </xf>
    <xf numFmtId="0" fontId="26" fillId="0" borderId="30" xfId="0" applyFont="1" applyBorder="1" applyAlignment="1" applyProtection="1">
      <alignment horizontal="right" vertical="center"/>
      <protection locked="0"/>
    </xf>
    <xf numFmtId="0" fontId="26" fillId="0" borderId="31" xfId="0" applyFont="1" applyBorder="1" applyAlignment="1" applyProtection="1">
      <alignment horizontal="right" vertical="center"/>
      <protection locked="0"/>
    </xf>
    <xf numFmtId="0" fontId="27" fillId="25" borderId="16" xfId="0" applyFont="1" applyFill="1" applyBorder="1" applyAlignment="1">
      <alignment horizontal="left" vertical="center"/>
    </xf>
    <xf numFmtId="0" fontId="27" fillId="25" borderId="15" xfId="0" applyFont="1" applyFill="1" applyBorder="1" applyAlignment="1">
      <alignment horizontal="left" vertical="center"/>
    </xf>
    <xf numFmtId="0" fontId="26" fillId="0" borderId="30" xfId="0" applyFont="1" applyBorder="1" applyProtection="1">
      <alignment vertical="center"/>
      <protection locked="0"/>
    </xf>
    <xf numFmtId="0" fontId="26" fillId="0" borderId="31" xfId="0" applyFont="1" applyBorder="1" applyProtection="1">
      <alignment vertical="center"/>
      <protection locked="0"/>
    </xf>
    <xf numFmtId="0" fontId="27" fillId="0" borderId="0" xfId="0" applyFont="1" applyAlignment="1">
      <alignment vertical="center" wrapText="1"/>
    </xf>
    <xf numFmtId="0" fontId="27" fillId="0" borderId="14" xfId="0" applyFont="1" applyBorder="1" applyAlignment="1">
      <alignment vertical="center" wrapText="1"/>
    </xf>
    <xf numFmtId="187" fontId="26" fillId="27" borderId="22" xfId="0" applyNumberFormat="1" applyFont="1" applyFill="1" applyBorder="1" applyAlignment="1">
      <alignment vertical="center" shrinkToFit="1"/>
    </xf>
    <xf numFmtId="187" fontId="26" fillId="27" borderId="10" xfId="0" applyNumberFormat="1" applyFont="1" applyFill="1" applyBorder="1" applyAlignment="1">
      <alignment vertical="center" shrinkToFit="1"/>
    </xf>
    <xf numFmtId="187" fontId="26" fillId="27" borderId="19" xfId="0" applyNumberFormat="1" applyFont="1" applyFill="1" applyBorder="1" applyAlignment="1">
      <alignment vertical="center" shrinkToFit="1"/>
    </xf>
    <xf numFmtId="187" fontId="26" fillId="27" borderId="13" xfId="0" applyNumberFormat="1" applyFont="1" applyFill="1" applyBorder="1" applyAlignment="1">
      <alignment vertical="center" shrinkToFit="1"/>
    </xf>
    <xf numFmtId="187" fontId="26" fillId="27" borderId="0" xfId="0" applyNumberFormat="1" applyFont="1" applyFill="1" applyAlignment="1">
      <alignment vertical="center" shrinkToFit="1"/>
    </xf>
    <xf numFmtId="187" fontId="26" fillId="27" borderId="14" xfId="0" applyNumberFormat="1" applyFont="1" applyFill="1" applyBorder="1" applyAlignment="1">
      <alignment vertical="center" shrinkToFit="1"/>
    </xf>
    <xf numFmtId="0" fontId="26" fillId="25" borderId="22" xfId="0" applyFont="1" applyFill="1" applyBorder="1" applyAlignment="1">
      <alignment horizontal="left" vertical="center"/>
    </xf>
    <xf numFmtId="0" fontId="26" fillId="25" borderId="10" xfId="0" applyFont="1" applyFill="1" applyBorder="1" applyAlignment="1">
      <alignment horizontal="left" vertical="center"/>
    </xf>
    <xf numFmtId="0" fontId="26" fillId="25" borderId="19" xfId="0" applyFont="1" applyFill="1" applyBorder="1" applyAlignment="1">
      <alignment horizontal="left" vertical="center"/>
    </xf>
    <xf numFmtId="0" fontId="26" fillId="0" borderId="114" xfId="0" applyFont="1" applyBorder="1" applyAlignment="1">
      <alignment horizontal="center" vertical="center" textRotation="255"/>
    </xf>
    <xf numFmtId="0" fontId="26" fillId="0" borderId="18" xfId="0" applyFont="1" applyBorder="1" applyAlignment="1">
      <alignment horizontal="center" vertical="center" textRotation="255"/>
    </xf>
    <xf numFmtId="0" fontId="26" fillId="0" borderId="21" xfId="0" applyFont="1" applyBorder="1" applyAlignment="1">
      <alignment horizontal="center" vertical="center" textRotation="255"/>
    </xf>
    <xf numFmtId="188" fontId="26" fillId="27" borderId="22" xfId="0" applyNumberFormat="1" applyFont="1" applyFill="1" applyBorder="1" applyAlignment="1">
      <alignment vertical="center" shrinkToFit="1"/>
    </xf>
    <xf numFmtId="188" fontId="26" fillId="27" borderId="10" xfId="0" applyNumberFormat="1" applyFont="1" applyFill="1" applyBorder="1" applyAlignment="1">
      <alignment vertical="center" shrinkToFit="1"/>
    </xf>
    <xf numFmtId="0" fontId="26" fillId="25" borderId="10" xfId="0" applyFont="1" applyFill="1" applyBorder="1" applyAlignment="1">
      <alignment horizontal="left" vertical="center" shrinkToFit="1"/>
    </xf>
    <xf numFmtId="177" fontId="26" fillId="0" borderId="22" xfId="0" applyNumberFormat="1" applyFont="1" applyBorder="1" applyAlignment="1" applyProtection="1">
      <alignment horizontal="center" vertical="center" wrapText="1"/>
      <protection locked="0"/>
    </xf>
    <xf numFmtId="177" fontId="26" fillId="0" borderId="10" xfId="0" applyNumberFormat="1" applyFont="1" applyBorder="1" applyAlignment="1" applyProtection="1">
      <alignment horizontal="center" vertical="center" wrapText="1"/>
      <protection locked="0"/>
    </xf>
    <xf numFmtId="177" fontId="26" fillId="0" borderId="19" xfId="0" applyNumberFormat="1" applyFont="1" applyBorder="1" applyAlignment="1" applyProtection="1">
      <alignment horizontal="center" vertical="center" wrapText="1"/>
      <protection locked="0"/>
    </xf>
    <xf numFmtId="177" fontId="26" fillId="0" borderId="13" xfId="0" applyNumberFormat="1" applyFont="1" applyBorder="1" applyAlignment="1" applyProtection="1">
      <alignment horizontal="center" vertical="center" wrapText="1"/>
      <protection locked="0"/>
    </xf>
    <xf numFmtId="177" fontId="26" fillId="0" borderId="0" xfId="0" applyNumberFormat="1" applyFont="1" applyAlignment="1" applyProtection="1">
      <alignment horizontal="center" vertical="center" wrapText="1"/>
      <protection locked="0"/>
    </xf>
    <xf numFmtId="177" fontId="26" fillId="0" borderId="14" xfId="0" applyNumberFormat="1" applyFont="1" applyBorder="1" applyAlignment="1" applyProtection="1">
      <alignment horizontal="center" vertical="center" wrapText="1"/>
      <protection locked="0"/>
    </xf>
    <xf numFmtId="177" fontId="26" fillId="0" borderId="11" xfId="0" applyNumberFormat="1" applyFont="1" applyBorder="1" applyAlignment="1" applyProtection="1">
      <alignment horizontal="center" vertical="center" wrapText="1"/>
      <protection locked="0"/>
    </xf>
    <xf numFmtId="177" fontId="26" fillId="0" borderId="12" xfId="0" applyNumberFormat="1" applyFont="1" applyBorder="1" applyAlignment="1" applyProtection="1">
      <alignment horizontal="center" vertical="center" wrapText="1"/>
      <protection locked="0"/>
    </xf>
    <xf numFmtId="177" fontId="26" fillId="0" borderId="20" xfId="0" applyNumberFormat="1" applyFont="1" applyBorder="1" applyAlignment="1" applyProtection="1">
      <alignment horizontal="center" vertical="center" wrapText="1"/>
      <protection locked="0"/>
    </xf>
    <xf numFmtId="178" fontId="24" fillId="25" borderId="23" xfId="0" applyNumberFormat="1" applyFont="1" applyFill="1" applyBorder="1" applyAlignment="1">
      <alignment horizontal="left" vertical="center"/>
    </xf>
    <xf numFmtId="178" fontId="24" fillId="25" borderId="17" xfId="0" applyNumberFormat="1" applyFont="1" applyFill="1" applyBorder="1" applyAlignment="1">
      <alignment horizontal="left" vertical="center"/>
    </xf>
    <xf numFmtId="178" fontId="24" fillId="25" borderId="16" xfId="0" applyNumberFormat="1" applyFont="1" applyFill="1" applyBorder="1" applyAlignment="1">
      <alignment horizontal="left" vertical="center"/>
    </xf>
    <xf numFmtId="185" fontId="26" fillId="27" borderId="81" xfId="0" applyNumberFormat="1" applyFont="1" applyFill="1" applyBorder="1">
      <alignment vertical="center"/>
    </xf>
    <xf numFmtId="185" fontId="26" fillId="27" borderId="20" xfId="0" applyNumberFormat="1" applyFont="1" applyFill="1" applyBorder="1">
      <alignment vertical="center"/>
    </xf>
    <xf numFmtId="186" fontId="26" fillId="27" borderId="13" xfId="43" applyNumberFormat="1" applyFont="1" applyFill="1" applyBorder="1" applyAlignment="1" applyProtection="1">
      <alignment vertical="center" shrinkToFit="1"/>
    </xf>
    <xf numFmtId="186" fontId="26" fillId="27" borderId="0" xfId="43" applyNumberFormat="1" applyFont="1" applyFill="1" applyBorder="1" applyAlignment="1" applyProtection="1">
      <alignment vertical="center" shrinkToFit="1"/>
    </xf>
    <xf numFmtId="0" fontId="26" fillId="25" borderId="58" xfId="0" applyFont="1" applyFill="1" applyBorder="1" applyAlignment="1">
      <alignment horizontal="center" vertical="center" shrinkToFit="1"/>
    </xf>
    <xf numFmtId="0" fontId="26" fillId="25" borderId="59" xfId="0" applyFont="1" applyFill="1" applyBorder="1" applyAlignment="1">
      <alignment horizontal="center" vertical="center" shrinkToFit="1"/>
    </xf>
    <xf numFmtId="185" fontId="26" fillId="27" borderId="14" xfId="0" applyNumberFormat="1" applyFont="1" applyFill="1" applyBorder="1">
      <alignment vertical="center"/>
    </xf>
    <xf numFmtId="187" fontId="26" fillId="27" borderId="11" xfId="0" applyNumberFormat="1" applyFont="1" applyFill="1" applyBorder="1" applyAlignment="1">
      <alignment horizontal="right" vertical="center" shrinkToFit="1"/>
    </xf>
    <xf numFmtId="187" fontId="26" fillId="27" borderId="12" xfId="0" applyNumberFormat="1" applyFont="1" applyFill="1" applyBorder="1" applyAlignment="1">
      <alignment horizontal="right" vertical="center" shrinkToFit="1"/>
    </xf>
    <xf numFmtId="187" fontId="26" fillId="27" borderId="20" xfId="0" applyNumberFormat="1" applyFont="1" applyFill="1" applyBorder="1" applyAlignment="1">
      <alignment horizontal="right" vertical="center" shrinkToFit="1"/>
    </xf>
    <xf numFmtId="0" fontId="26" fillId="0" borderId="12" xfId="0" applyFont="1" applyBorder="1" applyAlignment="1" applyProtection="1">
      <alignment horizontal="left" vertical="top" wrapText="1" shrinkToFit="1"/>
      <protection locked="0"/>
    </xf>
    <xf numFmtId="0" fontId="26" fillId="0" borderId="17" xfId="0" applyFont="1" applyBorder="1" applyAlignment="1" applyProtection="1">
      <alignment horizontal="left" vertical="top" wrapText="1" shrinkToFit="1"/>
      <protection locked="0"/>
    </xf>
    <xf numFmtId="0" fontId="26" fillId="25" borderId="84" xfId="0" applyFont="1" applyFill="1" applyBorder="1" applyAlignment="1">
      <alignment horizontal="center" vertical="center" shrinkToFit="1"/>
    </xf>
    <xf numFmtId="0" fontId="26" fillId="25" borderId="85" xfId="0" applyFont="1" applyFill="1" applyBorder="1" applyAlignment="1">
      <alignment horizontal="center" vertical="center" shrinkToFit="1"/>
    </xf>
    <xf numFmtId="0" fontId="26" fillId="25" borderId="106" xfId="0" applyFont="1" applyFill="1" applyBorder="1" applyAlignment="1">
      <alignment horizontal="center" vertical="center" shrinkToFit="1"/>
    </xf>
    <xf numFmtId="0" fontId="27" fillId="25" borderId="22" xfId="0" applyFont="1" applyFill="1" applyBorder="1" applyAlignment="1">
      <alignment vertical="center" wrapText="1" shrinkToFit="1"/>
    </xf>
    <xf numFmtId="0" fontId="27" fillId="25" borderId="19" xfId="0" applyFont="1" applyFill="1" applyBorder="1" applyAlignment="1">
      <alignment vertical="center" shrinkToFit="1"/>
    </xf>
    <xf numFmtId="0" fontId="27" fillId="25" borderId="13" xfId="0" applyFont="1" applyFill="1" applyBorder="1" applyAlignment="1">
      <alignment vertical="center" shrinkToFit="1"/>
    </xf>
    <xf numFmtId="0" fontId="27" fillId="25" borderId="14" xfId="0" applyFont="1" applyFill="1" applyBorder="1" applyAlignment="1">
      <alignment vertical="center" shrinkToFit="1"/>
    </xf>
    <xf numFmtId="0" fontId="27" fillId="25" borderId="11" xfId="0" applyFont="1" applyFill="1" applyBorder="1" applyAlignment="1">
      <alignment vertical="center" shrinkToFit="1"/>
    </xf>
    <xf numFmtId="0" fontId="27" fillId="25" borderId="20" xfId="0" applyFont="1" applyFill="1" applyBorder="1" applyAlignment="1">
      <alignment vertical="center" shrinkToFit="1"/>
    </xf>
    <xf numFmtId="186" fontId="26" fillId="27" borderId="76" xfId="0" applyNumberFormat="1" applyFont="1" applyFill="1" applyBorder="1" applyAlignment="1">
      <alignment vertical="center" shrinkToFit="1"/>
    </xf>
    <xf numFmtId="186" fontId="26" fillId="27" borderId="77" xfId="0" applyNumberFormat="1" applyFont="1" applyFill="1" applyBorder="1" applyAlignment="1">
      <alignment vertical="center" shrinkToFit="1"/>
    </xf>
    <xf numFmtId="186" fontId="26" fillId="27" borderId="84" xfId="0" applyNumberFormat="1" applyFont="1" applyFill="1" applyBorder="1" applyAlignment="1">
      <alignment vertical="center" shrinkToFit="1"/>
    </xf>
    <xf numFmtId="186" fontId="26" fillId="27" borderId="85" xfId="0" applyNumberFormat="1" applyFont="1" applyFill="1" applyBorder="1" applyAlignment="1">
      <alignment vertical="center" shrinkToFit="1"/>
    </xf>
    <xf numFmtId="0" fontId="36" fillId="25" borderId="22" xfId="0" applyFont="1" applyFill="1" applyBorder="1" applyAlignment="1">
      <alignment horizontal="center" vertical="center" wrapText="1"/>
    </xf>
    <xf numFmtId="0" fontId="36" fillId="25" borderId="10" xfId="0" applyFont="1" applyFill="1" applyBorder="1" applyAlignment="1">
      <alignment horizontal="center" vertical="center" wrapText="1"/>
    </xf>
    <xf numFmtId="0" fontId="36" fillId="25" borderId="28" xfId="0" applyFont="1" applyFill="1" applyBorder="1" applyAlignment="1">
      <alignment horizontal="center" vertical="center" wrapText="1"/>
    </xf>
    <xf numFmtId="0" fontId="36" fillId="25" borderId="76" xfId="0" applyFont="1" applyFill="1" applyBorder="1" applyAlignment="1">
      <alignment horizontal="center" vertical="center" wrapText="1"/>
    </xf>
    <xf numFmtId="0" fontId="36" fillId="25" borderId="77" xfId="0" applyFont="1" applyFill="1" applyBorder="1" applyAlignment="1">
      <alignment horizontal="center" vertical="center" wrapText="1"/>
    </xf>
    <xf numFmtId="0" fontId="36" fillId="25" borderId="113" xfId="0" applyFont="1" applyFill="1" applyBorder="1" applyAlignment="1">
      <alignment horizontal="center" vertical="center" wrapText="1"/>
    </xf>
    <xf numFmtId="0" fontId="37" fillId="25" borderId="80" xfId="0" applyFont="1" applyFill="1" applyBorder="1" applyAlignment="1">
      <alignment horizontal="center" vertical="center" wrapText="1"/>
    </xf>
    <xf numFmtId="0" fontId="37" fillId="25" borderId="81" xfId="0" applyFont="1" applyFill="1" applyBorder="1" applyAlignment="1">
      <alignment horizontal="center" vertical="center" wrapText="1"/>
    </xf>
    <xf numFmtId="0" fontId="37" fillId="25" borderId="12" xfId="0" applyFont="1" applyFill="1" applyBorder="1" applyAlignment="1">
      <alignment horizontal="center" vertical="center" wrapText="1"/>
    </xf>
    <xf numFmtId="0" fontId="37" fillId="25" borderId="20" xfId="0" applyFont="1" applyFill="1" applyBorder="1" applyAlignment="1">
      <alignment horizontal="center" vertical="center" wrapText="1"/>
    </xf>
    <xf numFmtId="0" fontId="26" fillId="0" borderId="72" xfId="0" applyFont="1" applyBorder="1" applyAlignment="1">
      <alignment horizontal="right" vertical="center"/>
    </xf>
    <xf numFmtId="0" fontId="0" fillId="0" borderId="73" xfId="0" applyBorder="1">
      <alignment vertical="center"/>
    </xf>
    <xf numFmtId="0" fontId="0" fillId="0" borderId="74" xfId="0" applyBorder="1">
      <alignment vertical="center"/>
    </xf>
    <xf numFmtId="184" fontId="24" fillId="25" borderId="81" xfId="0" applyNumberFormat="1" applyFont="1" applyFill="1" applyBorder="1" applyAlignment="1">
      <alignment horizontal="left" vertical="center" shrinkToFit="1"/>
    </xf>
    <xf numFmtId="0" fontId="26" fillId="25" borderId="23" xfId="0" applyFont="1" applyFill="1" applyBorder="1" applyAlignment="1">
      <alignment horizontal="left" vertical="center" wrapText="1"/>
    </xf>
    <xf numFmtId="0" fontId="26" fillId="25" borderId="17" xfId="0" applyFont="1" applyFill="1" applyBorder="1" applyAlignment="1">
      <alignment horizontal="left" vertical="center" wrapText="1"/>
    </xf>
    <xf numFmtId="0" fontId="26" fillId="25" borderId="16" xfId="0" applyFont="1" applyFill="1" applyBorder="1" applyAlignment="1">
      <alignment horizontal="left" vertical="center" wrapText="1"/>
    </xf>
    <xf numFmtId="0" fontId="24" fillId="29" borderId="11" xfId="0" applyFont="1" applyFill="1" applyBorder="1" applyAlignment="1">
      <alignment horizontal="center" vertical="top" wrapText="1" shrinkToFit="1"/>
    </xf>
    <xf numFmtId="0" fontId="24" fillId="29" borderId="12" xfId="0" applyFont="1" applyFill="1" applyBorder="1" applyAlignment="1">
      <alignment horizontal="center" vertical="top" wrapText="1" shrinkToFit="1"/>
    </xf>
    <xf numFmtId="0" fontId="24" fillId="29" borderId="20" xfId="0" applyFont="1" applyFill="1" applyBorder="1" applyAlignment="1">
      <alignment horizontal="center" vertical="top" wrapText="1" shrinkToFit="1"/>
    </xf>
    <xf numFmtId="0" fontId="26" fillId="25" borderId="22" xfId="0" applyFont="1" applyFill="1" applyBorder="1" applyAlignment="1">
      <alignment horizontal="left" vertical="center" wrapText="1"/>
    </xf>
    <xf numFmtId="0" fontId="26" fillId="25" borderId="10" xfId="0" applyFont="1" applyFill="1" applyBorder="1" applyAlignment="1">
      <alignment horizontal="left" vertical="center" wrapText="1"/>
    </xf>
    <xf numFmtId="0" fontId="26" fillId="25" borderId="19" xfId="0" applyFont="1" applyFill="1" applyBorder="1" applyAlignment="1">
      <alignment horizontal="left" vertical="center" wrapText="1"/>
    </xf>
    <xf numFmtId="0" fontId="26" fillId="25" borderId="11" xfId="0" applyFont="1" applyFill="1" applyBorder="1" applyAlignment="1">
      <alignment horizontal="left" vertical="center" wrapText="1"/>
    </xf>
    <xf numFmtId="187" fontId="26" fillId="27" borderId="11" xfId="0" applyNumberFormat="1" applyFont="1" applyFill="1" applyBorder="1" applyAlignment="1">
      <alignment vertical="center" shrinkToFit="1"/>
    </xf>
    <xf numFmtId="187" fontId="26" fillId="27" borderId="12" xfId="0" applyNumberFormat="1" applyFont="1" applyFill="1" applyBorder="1" applyAlignment="1">
      <alignment vertical="center" shrinkToFit="1"/>
    </xf>
    <xf numFmtId="0" fontId="26" fillId="0" borderId="19" xfId="0" applyFont="1" applyBorder="1" applyAlignment="1">
      <alignment vertical="center" wrapText="1"/>
    </xf>
    <xf numFmtId="0" fontId="26" fillId="0" borderId="20" xfId="0" applyFont="1" applyBorder="1" applyAlignment="1">
      <alignment vertical="center" wrapText="1"/>
    </xf>
    <xf numFmtId="0" fontId="68" fillId="33" borderId="0" xfId="0" applyFont="1" applyFill="1" applyAlignment="1">
      <alignment horizontal="left" vertical="center" wrapText="1"/>
    </xf>
    <xf numFmtId="181" fontId="26" fillId="27" borderId="63" xfId="0" applyNumberFormat="1" applyFont="1" applyFill="1" applyBorder="1">
      <alignment vertical="center"/>
    </xf>
    <xf numFmtId="181" fontId="26" fillId="27" borderId="65" xfId="0" applyNumberFormat="1" applyFont="1" applyFill="1" applyBorder="1">
      <alignment vertical="center"/>
    </xf>
    <xf numFmtId="181" fontId="26" fillId="27" borderId="64" xfId="0" applyNumberFormat="1" applyFont="1" applyFill="1" applyBorder="1">
      <alignment vertical="center"/>
    </xf>
    <xf numFmtId="181" fontId="26" fillId="27" borderId="70" xfId="0" applyNumberFormat="1" applyFont="1" applyFill="1" applyBorder="1">
      <alignment vertical="center"/>
    </xf>
    <xf numFmtId="0" fontId="26" fillId="25" borderId="15" xfId="0" applyFont="1" applyFill="1" applyBorder="1" applyAlignment="1">
      <alignment vertical="center" shrinkToFit="1"/>
    </xf>
    <xf numFmtId="0" fontId="26" fillId="25" borderId="23" xfId="0" applyFont="1" applyFill="1" applyBorder="1" applyAlignment="1">
      <alignment vertical="center" shrinkToFit="1"/>
    </xf>
    <xf numFmtId="0" fontId="26" fillId="25" borderId="11" xfId="0" applyFont="1" applyFill="1" applyBorder="1" applyAlignment="1">
      <alignment horizontal="left" vertical="center"/>
    </xf>
    <xf numFmtId="0" fontId="26" fillId="25" borderId="12" xfId="0" applyFont="1" applyFill="1" applyBorder="1" applyAlignment="1">
      <alignment horizontal="left" vertical="center"/>
    </xf>
    <xf numFmtId="0" fontId="26" fillId="25" borderId="20" xfId="0" applyFont="1" applyFill="1" applyBorder="1" applyAlignment="1">
      <alignment horizontal="left" vertical="center"/>
    </xf>
    <xf numFmtId="0" fontId="26" fillId="25" borderId="109" xfId="0" applyFont="1" applyFill="1" applyBorder="1" applyAlignment="1">
      <alignment vertical="center" shrinkToFit="1"/>
    </xf>
    <xf numFmtId="0" fontId="26" fillId="25" borderId="31" xfId="0" applyFont="1" applyFill="1" applyBorder="1" applyAlignment="1">
      <alignment vertical="center" shrinkToFit="1"/>
    </xf>
    <xf numFmtId="0" fontId="26" fillId="25" borderId="110" xfId="0" applyFont="1" applyFill="1" applyBorder="1" applyAlignment="1">
      <alignment vertical="center" shrinkToFit="1"/>
    </xf>
    <xf numFmtId="0" fontId="26" fillId="25" borderId="109" xfId="0" applyFont="1" applyFill="1" applyBorder="1" applyAlignment="1">
      <alignment horizontal="center" vertical="center"/>
    </xf>
    <xf numFmtId="0" fontId="26" fillId="25" borderId="31" xfId="0" applyFont="1" applyFill="1" applyBorder="1" applyAlignment="1">
      <alignment horizontal="center" vertical="center"/>
    </xf>
    <xf numFmtId="0" fontId="26" fillId="25" borderId="27" xfId="0" applyFont="1" applyFill="1" applyBorder="1" applyAlignment="1">
      <alignment horizontal="center" vertical="center"/>
    </xf>
    <xf numFmtId="0" fontId="24" fillId="25" borderId="39" xfId="0" applyFont="1" applyFill="1" applyBorder="1" applyAlignment="1">
      <alignment vertical="center" shrinkToFit="1"/>
    </xf>
    <xf numFmtId="0" fontId="24" fillId="25" borderId="40" xfId="0" applyFont="1" applyFill="1" applyBorder="1" applyAlignment="1">
      <alignment vertical="center" shrinkToFit="1"/>
    </xf>
    <xf numFmtId="0" fontId="24" fillId="25" borderId="41" xfId="0" applyFont="1" applyFill="1" applyBorder="1" applyAlignment="1">
      <alignment vertical="center" shrinkToFit="1"/>
    </xf>
    <xf numFmtId="0" fontId="24" fillId="26" borderId="39" xfId="0" applyFont="1" applyFill="1" applyBorder="1" applyAlignment="1" applyProtection="1">
      <alignment horizontal="center" vertical="center"/>
      <protection locked="0"/>
    </xf>
    <xf numFmtId="0" fontId="24" fillId="26" borderId="40" xfId="0" applyFont="1" applyFill="1" applyBorder="1" applyAlignment="1" applyProtection="1">
      <alignment horizontal="center" vertical="center"/>
      <protection locked="0"/>
    </xf>
    <xf numFmtId="0" fontId="24" fillId="26" borderId="100" xfId="0" applyFont="1" applyFill="1" applyBorder="1" applyAlignment="1" applyProtection="1">
      <alignment horizontal="center" vertical="center"/>
      <protection locked="0"/>
    </xf>
    <xf numFmtId="0" fontId="24" fillId="25" borderId="70" xfId="0" applyFont="1" applyFill="1" applyBorder="1" applyAlignment="1">
      <alignment horizontal="left" vertical="center" shrinkToFit="1"/>
    </xf>
    <xf numFmtId="0" fontId="24" fillId="25" borderId="98" xfId="0" applyFont="1" applyFill="1" applyBorder="1" applyAlignment="1">
      <alignment horizontal="left" vertical="center" shrinkToFit="1"/>
    </xf>
    <xf numFmtId="0" fontId="24" fillId="26" borderId="70" xfId="0" applyFont="1" applyFill="1" applyBorder="1" applyAlignment="1" applyProtection="1">
      <alignment horizontal="center" vertical="center"/>
      <protection locked="0"/>
    </xf>
    <xf numFmtId="0" fontId="24" fillId="26" borderId="98" xfId="0" applyFont="1" applyFill="1" applyBorder="1" applyAlignment="1" applyProtection="1">
      <alignment horizontal="center" vertical="center"/>
      <protection locked="0"/>
    </xf>
    <xf numFmtId="0" fontId="24" fillId="26" borderId="99" xfId="0" applyFont="1" applyFill="1" applyBorder="1" applyAlignment="1" applyProtection="1">
      <alignment horizontal="center" vertical="center"/>
      <protection locked="0"/>
    </xf>
    <xf numFmtId="0" fontId="24" fillId="26" borderId="22" xfId="0" applyFont="1" applyFill="1" applyBorder="1" applyAlignment="1" applyProtection="1">
      <alignment horizontal="center" vertical="center" wrapText="1"/>
      <protection locked="0"/>
    </xf>
    <xf numFmtId="0" fontId="24" fillId="26" borderId="10" xfId="0" applyFont="1" applyFill="1" applyBorder="1" applyAlignment="1" applyProtection="1">
      <alignment horizontal="center" vertical="center" wrapText="1"/>
      <protection locked="0"/>
    </xf>
    <xf numFmtId="0" fontId="59" fillId="0" borderId="10" xfId="0" applyFont="1" applyBorder="1">
      <alignment vertical="center"/>
    </xf>
    <xf numFmtId="0" fontId="59" fillId="0" borderId="19" xfId="0" applyFont="1" applyBorder="1">
      <alignment vertical="center"/>
    </xf>
    <xf numFmtId="0" fontId="24" fillId="26" borderId="11" xfId="0" applyFont="1" applyFill="1" applyBorder="1" applyAlignment="1" applyProtection="1">
      <alignment horizontal="center" vertical="center" wrapText="1"/>
      <protection locked="0"/>
    </xf>
    <xf numFmtId="0" fontId="24" fillId="26" borderId="12" xfId="0" applyFont="1" applyFill="1" applyBorder="1" applyAlignment="1" applyProtection="1">
      <alignment horizontal="center" vertical="center" wrapText="1"/>
      <protection locked="0"/>
    </xf>
    <xf numFmtId="0" fontId="59" fillId="0" borderId="12" xfId="0" applyFont="1" applyBorder="1">
      <alignment vertical="center"/>
    </xf>
    <xf numFmtId="0" fontId="59" fillId="0" borderId="20" xfId="0" applyFont="1" applyBorder="1">
      <alignment vertical="center"/>
    </xf>
    <xf numFmtId="0" fontId="35" fillId="26" borderId="22" xfId="0" applyFont="1" applyFill="1" applyBorder="1" applyAlignment="1" applyProtection="1">
      <alignment horizontal="center" vertical="center" wrapText="1"/>
      <protection locked="0"/>
    </xf>
    <xf numFmtId="0" fontId="0" fillId="26" borderId="10" xfId="0" applyFill="1" applyBorder="1" applyAlignment="1" applyProtection="1">
      <alignment horizontal="center" vertical="center" wrapText="1"/>
      <protection locked="0"/>
    </xf>
    <xf numFmtId="0" fontId="0" fillId="26" borderId="11" xfId="0" applyFill="1" applyBorder="1" applyAlignment="1" applyProtection="1">
      <alignment horizontal="center" vertical="center" wrapText="1"/>
      <protection locked="0"/>
    </xf>
    <xf numFmtId="0" fontId="0" fillId="26" borderId="12" xfId="0" applyFill="1" applyBorder="1" applyAlignment="1" applyProtection="1">
      <alignment horizontal="center" vertical="center" wrapText="1"/>
      <protection locked="0"/>
    </xf>
    <xf numFmtId="0" fontId="26" fillId="0" borderId="22" xfId="0" applyFont="1" applyBorder="1" applyAlignment="1">
      <alignment horizontal="left" vertical="center"/>
    </xf>
    <xf numFmtId="0" fontId="35" fillId="26" borderId="19" xfId="0" applyFont="1" applyFill="1" applyBorder="1" applyAlignment="1" applyProtection="1">
      <alignment horizontal="center" vertical="center" wrapText="1"/>
      <protection locked="0"/>
    </xf>
    <xf numFmtId="0" fontId="35" fillId="26" borderId="13" xfId="0" applyFont="1" applyFill="1" applyBorder="1" applyAlignment="1" applyProtection="1">
      <alignment horizontal="center" vertical="center" wrapText="1"/>
      <protection locked="0"/>
    </xf>
    <xf numFmtId="0" fontId="35" fillId="26" borderId="14" xfId="0" applyFont="1" applyFill="1" applyBorder="1" applyAlignment="1" applyProtection="1">
      <alignment horizontal="center" vertical="center" wrapText="1"/>
      <protection locked="0"/>
    </xf>
    <xf numFmtId="0" fontId="35" fillId="26" borderId="11" xfId="0" applyFont="1" applyFill="1" applyBorder="1" applyAlignment="1" applyProtection="1">
      <alignment horizontal="center" vertical="center" wrapText="1"/>
      <protection locked="0"/>
    </xf>
    <xf numFmtId="0" fontId="35" fillId="26" borderId="20" xfId="0" applyFont="1" applyFill="1" applyBorder="1" applyAlignment="1" applyProtection="1">
      <alignment horizontal="center" vertical="center" wrapText="1"/>
      <protection locked="0"/>
    </xf>
    <xf numFmtId="0" fontId="26" fillId="0" borderId="203" xfId="0" applyFont="1" applyBorder="1" applyAlignment="1">
      <alignment horizontal="left" vertical="center" wrapText="1"/>
    </xf>
    <xf numFmtId="0" fontId="26" fillId="0" borderId="204" xfId="0" applyFont="1" applyBorder="1" applyAlignment="1">
      <alignment horizontal="left" vertical="center" wrapText="1"/>
    </xf>
    <xf numFmtId="0" fontId="26" fillId="0" borderId="75" xfId="0" applyFont="1" applyBorder="1" applyAlignment="1">
      <alignment horizontal="left" vertical="center" wrapText="1"/>
    </xf>
    <xf numFmtId="0" fontId="28" fillId="0" borderId="13" xfId="0" applyFont="1" applyBorder="1" applyAlignment="1" applyProtection="1">
      <alignment horizontal="left" vertical="center" wrapText="1"/>
      <protection locked="0"/>
    </xf>
    <xf numFmtId="0" fontId="28" fillId="0" borderId="0" xfId="0" applyFont="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28" fillId="0" borderId="11" xfId="0" applyFont="1" applyBorder="1" applyAlignment="1" applyProtection="1">
      <alignment horizontal="left" vertical="center" wrapText="1"/>
      <protection locked="0"/>
    </xf>
    <xf numFmtId="0" fontId="28" fillId="0" borderId="12"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0" fillId="26" borderId="19" xfId="0" applyFill="1" applyBorder="1" applyAlignment="1" applyProtection="1">
      <alignment horizontal="center" vertical="center" wrapText="1"/>
      <protection locked="0"/>
    </xf>
    <xf numFmtId="0" fontId="0" fillId="26" borderId="20" xfId="0" applyFill="1" applyBorder="1" applyAlignment="1" applyProtection="1">
      <alignment horizontal="center" vertical="center" wrapText="1"/>
      <protection locked="0"/>
    </xf>
    <xf numFmtId="0" fontId="26" fillId="25" borderId="110" xfId="0" applyFont="1" applyFill="1" applyBorder="1" applyAlignment="1">
      <alignment horizontal="center" vertical="center"/>
    </xf>
    <xf numFmtId="0" fontId="26" fillId="25" borderId="109" xfId="0" applyFont="1" applyFill="1" applyBorder="1" applyAlignment="1">
      <alignment horizontal="center" vertical="center" shrinkToFit="1"/>
    </xf>
    <xf numFmtId="0" fontId="26" fillId="25" borderId="31" xfId="0" applyFont="1" applyFill="1" applyBorder="1" applyAlignment="1">
      <alignment horizontal="center" vertical="center" shrinkToFit="1"/>
    </xf>
    <xf numFmtId="0" fontId="26" fillId="25" borderId="27" xfId="0" applyFont="1" applyFill="1" applyBorder="1" applyAlignment="1">
      <alignment horizontal="center" vertical="center" shrinkToFit="1"/>
    </xf>
    <xf numFmtId="0" fontId="24" fillId="26" borderId="41" xfId="0" applyFont="1" applyFill="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4" fillId="26" borderId="23" xfId="0" applyFont="1" applyFill="1" applyBorder="1" applyAlignment="1" applyProtection="1">
      <alignment horizontal="center" vertical="center" shrinkToFit="1"/>
      <protection locked="0"/>
    </xf>
    <xf numFmtId="0" fontId="24" fillId="26" borderId="17" xfId="0" applyFont="1" applyFill="1" applyBorder="1" applyAlignment="1" applyProtection="1">
      <alignment horizontal="center" vertical="center" shrinkToFit="1"/>
      <protection locked="0"/>
    </xf>
    <xf numFmtId="0" fontId="24" fillId="26" borderId="16" xfId="0" applyFont="1" applyFill="1" applyBorder="1" applyAlignment="1" applyProtection="1">
      <alignment horizontal="center" vertical="center" shrinkToFit="1"/>
      <protection locked="0"/>
    </xf>
    <xf numFmtId="0" fontId="24" fillId="25" borderId="70" xfId="0" applyFont="1" applyFill="1" applyBorder="1" applyAlignment="1">
      <alignment vertical="center" shrinkToFit="1"/>
    </xf>
    <xf numFmtId="0" fontId="24" fillId="25" borderId="98" xfId="0" applyFont="1" applyFill="1" applyBorder="1" applyAlignment="1">
      <alignment vertical="center" shrinkToFit="1"/>
    </xf>
    <xf numFmtId="0" fontId="24" fillId="25" borderId="112" xfId="0" applyFont="1" applyFill="1" applyBorder="1" applyAlignment="1">
      <alignment vertical="center" shrinkToFit="1"/>
    </xf>
    <xf numFmtId="0" fontId="24" fillId="26" borderId="112" xfId="0" applyFont="1" applyFill="1" applyBorder="1" applyAlignment="1" applyProtection="1">
      <alignment horizontal="center" vertical="center"/>
      <protection locked="0"/>
    </xf>
    <xf numFmtId="0" fontId="26" fillId="0" borderId="70" xfId="0" applyFont="1" applyBorder="1" applyAlignment="1" applyProtection="1">
      <alignment horizontal="center" vertical="center"/>
      <protection locked="0"/>
    </xf>
    <xf numFmtId="0" fontId="26" fillId="0" borderId="98" xfId="0" applyFont="1" applyBorder="1" applyAlignment="1" applyProtection="1">
      <alignment horizontal="center" vertical="center"/>
      <protection locked="0"/>
    </xf>
    <xf numFmtId="0" fontId="24" fillId="0" borderId="14" xfId="0" applyFont="1" applyBorder="1" applyAlignment="1">
      <alignment vertical="center" wrapText="1"/>
    </xf>
    <xf numFmtId="0" fontId="26" fillId="0" borderId="0" xfId="0" applyFont="1" applyAlignment="1">
      <alignment vertical="center" wrapText="1"/>
    </xf>
    <xf numFmtId="0" fontId="26" fillId="0" borderId="14" xfId="0" applyFont="1" applyBorder="1" applyAlignment="1">
      <alignment vertical="center" wrapText="1"/>
    </xf>
    <xf numFmtId="0" fontId="26" fillId="0" borderId="0" xfId="0" applyFont="1">
      <alignment vertical="center"/>
    </xf>
    <xf numFmtId="187" fontId="26" fillId="27" borderId="20" xfId="0" applyNumberFormat="1" applyFont="1" applyFill="1" applyBorder="1" applyAlignment="1">
      <alignment vertical="center" shrinkToFit="1"/>
    </xf>
    <xf numFmtId="179" fontId="26" fillId="27" borderId="22" xfId="0" applyNumberFormat="1" applyFont="1" applyFill="1" applyBorder="1" applyAlignment="1">
      <alignment horizontal="right" vertical="center"/>
    </xf>
    <xf numFmtId="179" fontId="26" fillId="27" borderId="10" xfId="0" applyNumberFormat="1" applyFont="1" applyFill="1" applyBorder="1" applyAlignment="1">
      <alignment horizontal="right" vertical="center"/>
    </xf>
    <xf numFmtId="179" fontId="26" fillId="27" borderId="19" xfId="0" applyNumberFormat="1" applyFont="1" applyFill="1" applyBorder="1" applyAlignment="1">
      <alignment horizontal="right" vertical="center"/>
    </xf>
    <xf numFmtId="0" fontId="0" fillId="0" borderId="11" xfId="0" applyBorder="1" applyAlignment="1">
      <alignment horizontal="right" vertical="center"/>
    </xf>
    <xf numFmtId="0" fontId="0" fillId="0" borderId="12" xfId="0" applyBorder="1" applyAlignment="1">
      <alignment horizontal="right" vertical="center"/>
    </xf>
    <xf numFmtId="0" fontId="0" fillId="0" borderId="20" xfId="0" applyBorder="1" applyAlignment="1">
      <alignment horizontal="right" vertical="center"/>
    </xf>
    <xf numFmtId="0" fontId="0" fillId="27" borderId="10" xfId="0" applyFill="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24" fillId="0" borderId="216" xfId="0" applyFont="1" applyBorder="1" applyAlignment="1">
      <alignment vertical="top" wrapText="1"/>
    </xf>
    <xf numFmtId="0" fontId="0" fillId="0" borderId="217" xfId="0" applyBorder="1" applyAlignment="1">
      <alignment vertical="top" wrapText="1"/>
    </xf>
    <xf numFmtId="0" fontId="24" fillId="0" borderId="218" xfId="0" applyFont="1" applyBorder="1" applyAlignment="1">
      <alignment horizontal="left" vertical="top" wrapText="1"/>
    </xf>
    <xf numFmtId="0" fontId="0" fillId="0" borderId="219" xfId="0" applyBorder="1" applyAlignment="1">
      <alignment horizontal="left" vertical="top" wrapText="1"/>
    </xf>
    <xf numFmtId="179" fontId="26" fillId="0" borderId="33" xfId="0" applyNumberFormat="1" applyFont="1" applyBorder="1" applyAlignment="1" applyProtection="1">
      <alignment horizontal="right" vertical="center"/>
      <protection locked="0"/>
    </xf>
    <xf numFmtId="179" fontId="26" fillId="0" borderId="71" xfId="0" applyNumberFormat="1" applyFont="1" applyBorder="1" applyAlignment="1" applyProtection="1">
      <alignment horizontal="right" vertical="center"/>
      <protection locked="0"/>
    </xf>
    <xf numFmtId="179" fontId="26" fillId="0" borderId="222" xfId="0" applyNumberFormat="1" applyFont="1" applyBorder="1" applyAlignment="1" applyProtection="1">
      <alignment horizontal="right" vertical="center"/>
      <protection locked="0"/>
    </xf>
    <xf numFmtId="0" fontId="0" fillId="0" borderId="35"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0" fontId="0" fillId="0" borderId="45" xfId="0" applyBorder="1" applyAlignment="1" applyProtection="1">
      <alignment horizontal="right" vertical="center"/>
      <protection locked="0"/>
    </xf>
    <xf numFmtId="0" fontId="0" fillId="0" borderId="11" xfId="0" applyBorder="1" applyAlignment="1">
      <alignment horizontal="center" vertical="center" shrinkToFit="1"/>
    </xf>
    <xf numFmtId="0" fontId="0" fillId="0" borderId="12" xfId="0" applyBorder="1" applyAlignment="1">
      <alignment horizontal="center" vertical="center" shrinkToFit="1"/>
    </xf>
    <xf numFmtId="0" fontId="0" fillId="0" borderId="20" xfId="0" applyBorder="1" applyAlignment="1">
      <alignment horizontal="center" vertical="center" shrinkToFit="1"/>
    </xf>
    <xf numFmtId="0" fontId="0" fillId="0" borderId="13" xfId="0" applyBorder="1" applyAlignment="1">
      <alignment horizontal="center" vertical="center" wrapText="1"/>
    </xf>
    <xf numFmtId="0" fontId="24" fillId="25" borderId="22" xfId="0" applyFont="1" applyFill="1" applyBorder="1" applyAlignment="1">
      <alignment horizontal="left" vertical="center" wrapText="1"/>
    </xf>
    <xf numFmtId="0" fontId="24" fillId="25" borderId="10" xfId="0" applyFont="1" applyFill="1" applyBorder="1" applyAlignment="1">
      <alignment horizontal="left" vertical="center" wrapText="1"/>
    </xf>
    <xf numFmtId="0" fontId="24" fillId="25" borderId="19" xfId="0" applyFont="1" applyFill="1" applyBorder="1" applyAlignment="1">
      <alignment horizontal="left" vertical="center" wrapText="1"/>
    </xf>
    <xf numFmtId="0" fontId="28" fillId="25" borderId="22" xfId="0" applyFont="1" applyFill="1" applyBorder="1" applyAlignment="1">
      <alignment vertical="center" textRotation="255" wrapText="1"/>
    </xf>
    <xf numFmtId="0" fontId="74" fillId="0" borderId="10" xfId="0" applyFont="1" applyBorder="1" applyAlignment="1">
      <alignment vertical="center" textRotation="255" wrapText="1"/>
    </xf>
    <xf numFmtId="0" fontId="74" fillId="0" borderId="19" xfId="0" applyFont="1" applyBorder="1" applyAlignment="1">
      <alignment vertical="center" textRotation="255" wrapText="1"/>
    </xf>
    <xf numFmtId="0" fontId="74" fillId="0" borderId="13" xfId="0" applyFont="1" applyBorder="1" applyAlignment="1">
      <alignment vertical="center" textRotation="255" wrapText="1"/>
    </xf>
    <xf numFmtId="0" fontId="74" fillId="0" borderId="0" xfId="0" applyFont="1" applyAlignment="1">
      <alignment vertical="center" textRotation="255" wrapText="1"/>
    </xf>
    <xf numFmtId="0" fontId="74" fillId="0" borderId="14" xfId="0" applyFont="1" applyBorder="1" applyAlignment="1">
      <alignment vertical="center" textRotation="255" wrapText="1"/>
    </xf>
    <xf numFmtId="0" fontId="74" fillId="0" borderId="11" xfId="0" applyFont="1" applyBorder="1" applyAlignment="1">
      <alignment vertical="center" textRotation="255" wrapText="1"/>
    </xf>
    <xf numFmtId="0" fontId="74" fillId="0" borderId="12" xfId="0" applyFont="1" applyBorder="1" applyAlignment="1">
      <alignment vertical="center" textRotation="255" wrapText="1"/>
    </xf>
    <xf numFmtId="0" fontId="74" fillId="0" borderId="20" xfId="0" applyFont="1" applyBorder="1" applyAlignment="1">
      <alignment vertical="center" textRotation="255" wrapText="1"/>
    </xf>
    <xf numFmtId="0" fontId="24" fillId="25" borderId="11" xfId="0" applyFont="1" applyFill="1" applyBorder="1" applyAlignment="1">
      <alignment horizontal="left" vertical="center" wrapText="1"/>
    </xf>
    <xf numFmtId="0" fontId="24" fillId="25" borderId="12" xfId="0" applyFont="1" applyFill="1" applyBorder="1" applyAlignment="1">
      <alignment horizontal="left" vertical="center" wrapText="1"/>
    </xf>
    <xf numFmtId="0" fontId="24" fillId="25" borderId="20" xfId="0" applyFont="1" applyFill="1" applyBorder="1" applyAlignment="1">
      <alignment horizontal="left" vertical="center" wrapText="1"/>
    </xf>
    <xf numFmtId="0" fontId="28" fillId="25" borderId="22" xfId="0" applyFont="1" applyFill="1" applyBorder="1" applyAlignment="1">
      <alignment horizontal="center" vertical="center" textRotation="255" wrapText="1"/>
    </xf>
    <xf numFmtId="0" fontId="28" fillId="25" borderId="10" xfId="0" applyFont="1" applyFill="1" applyBorder="1" applyAlignment="1">
      <alignment horizontal="center" vertical="center" textRotation="255" wrapText="1"/>
    </xf>
    <xf numFmtId="0" fontId="28" fillId="25" borderId="13" xfId="0" applyFont="1" applyFill="1" applyBorder="1" applyAlignment="1">
      <alignment horizontal="center" vertical="center" textRotation="255" wrapText="1"/>
    </xf>
    <xf numFmtId="0" fontId="28" fillId="25" borderId="0" xfId="0" applyFont="1" applyFill="1" applyAlignment="1">
      <alignment horizontal="center" vertical="center" textRotation="255" wrapText="1"/>
    </xf>
    <xf numFmtId="0" fontId="28" fillId="25" borderId="11" xfId="0" applyFont="1" applyFill="1" applyBorder="1" applyAlignment="1">
      <alignment horizontal="center" vertical="center" textRotation="255" wrapText="1"/>
    </xf>
    <xf numFmtId="0" fontId="28" fillId="25" borderId="12" xfId="0" applyFont="1" applyFill="1" applyBorder="1" applyAlignment="1">
      <alignment horizontal="center" vertical="center" textRotation="255" wrapText="1"/>
    </xf>
    <xf numFmtId="0" fontId="27" fillId="25" borderId="0" xfId="0" applyFont="1" applyFill="1" applyAlignment="1">
      <alignment horizontal="center" vertical="center" wrapText="1"/>
    </xf>
    <xf numFmtId="0" fontId="0" fillId="0" borderId="14" xfId="0" applyBorder="1">
      <alignment vertical="center"/>
    </xf>
    <xf numFmtId="179" fontId="26" fillId="0" borderId="214" xfId="0" applyNumberFormat="1" applyFont="1" applyBorder="1" applyAlignment="1" applyProtection="1">
      <alignment horizontal="left" vertical="center" shrinkToFit="1"/>
      <protection locked="0"/>
    </xf>
    <xf numFmtId="0" fontId="0" fillId="0" borderId="215" xfId="0" applyBorder="1" applyAlignment="1" applyProtection="1">
      <alignment horizontal="left" vertical="center" shrinkToFit="1"/>
      <protection locked="0"/>
    </xf>
    <xf numFmtId="179" fontId="26" fillId="0" borderId="0" xfId="0" applyNumberFormat="1" applyFont="1" applyAlignment="1" applyProtection="1">
      <alignment horizontal="left" vertical="center" shrinkToFit="1"/>
      <protection locked="0"/>
    </xf>
    <xf numFmtId="0" fontId="0" fillId="0" borderId="123" xfId="0" applyBorder="1" applyAlignment="1" applyProtection="1">
      <alignment horizontal="left" vertical="center" shrinkToFit="1"/>
      <protection locked="0"/>
    </xf>
    <xf numFmtId="179" fontId="26" fillId="0" borderId="155" xfId="0" applyNumberFormat="1" applyFont="1" applyBorder="1" applyAlignment="1" applyProtection="1">
      <alignment horizontal="left" vertical="center" shrinkToFit="1"/>
      <protection locked="0"/>
    </xf>
    <xf numFmtId="0" fontId="0" fillId="0" borderId="223" xfId="0" applyBorder="1" applyAlignment="1" applyProtection="1">
      <alignment horizontal="left" vertical="center" shrinkToFit="1"/>
      <protection locked="0"/>
    </xf>
    <xf numFmtId="179" fontId="26" fillId="0" borderId="44" xfId="0" applyNumberFormat="1" applyFont="1" applyBorder="1" applyAlignment="1" applyProtection="1">
      <alignment horizontal="left" vertical="center" shrinkToFit="1"/>
      <protection locked="0"/>
    </xf>
    <xf numFmtId="0" fontId="0" fillId="0" borderId="36" xfId="0" applyBorder="1" applyAlignment="1" applyProtection="1">
      <alignment horizontal="left" vertical="center" shrinkToFit="1"/>
      <protection locked="0"/>
    </xf>
    <xf numFmtId="179" fontId="26" fillId="0" borderId="13" xfId="0" applyNumberFormat="1" applyFont="1" applyBorder="1" applyAlignment="1">
      <alignment horizontal="right" vertical="center"/>
    </xf>
    <xf numFmtId="0" fontId="0" fillId="0" borderId="0" xfId="0">
      <alignment vertical="center"/>
    </xf>
    <xf numFmtId="0" fontId="60" fillId="0" borderId="13" xfId="0" applyFont="1" applyBorder="1" applyAlignment="1">
      <alignment horizontal="left" vertical="top" wrapText="1"/>
    </xf>
    <xf numFmtId="0" fontId="60" fillId="0" borderId="0" xfId="0" applyFont="1" applyAlignment="1">
      <alignment horizontal="left" vertical="center" wrapText="1"/>
    </xf>
    <xf numFmtId="0" fontId="28" fillId="0" borderId="13" xfId="0" applyFont="1" applyBorder="1" applyAlignment="1">
      <alignment vertical="top" wrapText="1"/>
    </xf>
    <xf numFmtId="0" fontId="28" fillId="0" borderId="14" xfId="0" applyFont="1" applyBorder="1" applyAlignment="1">
      <alignment vertical="top" wrapText="1"/>
    </xf>
    <xf numFmtId="0" fontId="0" fillId="0" borderId="13" xfId="0" applyBorder="1" applyAlignment="1">
      <alignment horizontal="left" vertical="top" wrapText="1"/>
    </xf>
    <xf numFmtId="0" fontId="0" fillId="0" borderId="11" xfId="0" applyBorder="1" applyAlignment="1">
      <alignment horizontal="left" vertical="top" wrapText="1"/>
    </xf>
    <xf numFmtId="0" fontId="0" fillId="0" borderId="20" xfId="0" applyBorder="1" applyAlignment="1">
      <alignment horizontal="left" vertical="top" wrapText="1"/>
    </xf>
    <xf numFmtId="0" fontId="74" fillId="0" borderId="13" xfId="0" applyFont="1" applyBorder="1" applyAlignment="1">
      <alignment vertical="top" wrapText="1"/>
    </xf>
    <xf numFmtId="0" fontId="74" fillId="0" borderId="14" xfId="0" applyFont="1" applyBorder="1" applyAlignment="1">
      <alignment vertical="top" wrapText="1"/>
    </xf>
    <xf numFmtId="0" fontId="28" fillId="25" borderId="15" xfId="0" applyFont="1" applyFill="1" applyBorder="1" applyAlignment="1">
      <alignment horizontal="center" vertical="center" wrapText="1" shrinkToFit="1"/>
    </xf>
    <xf numFmtId="0" fontId="28" fillId="25" borderId="15" xfId="0" applyFont="1" applyFill="1" applyBorder="1" applyAlignment="1">
      <alignment horizontal="center" vertical="center" shrinkToFit="1"/>
    </xf>
    <xf numFmtId="0" fontId="28" fillId="25" borderId="10" xfId="0" applyFont="1" applyFill="1" applyBorder="1" applyAlignment="1">
      <alignment horizontal="center" vertical="center" shrinkToFit="1"/>
    </xf>
    <xf numFmtId="0" fontId="28" fillId="25" borderId="19" xfId="0" applyFont="1" applyFill="1" applyBorder="1" applyAlignment="1">
      <alignment horizontal="center" vertical="center" shrinkToFit="1"/>
    </xf>
    <xf numFmtId="0" fontId="28" fillId="25" borderId="0" xfId="0" applyFont="1" applyFill="1" applyAlignment="1">
      <alignment horizontal="center" vertical="center" shrinkToFit="1"/>
    </xf>
    <xf numFmtId="0" fontId="28" fillId="25" borderId="14" xfId="0" applyFont="1" applyFill="1" applyBorder="1" applyAlignment="1">
      <alignment horizontal="center" vertical="center" shrinkToFit="1"/>
    </xf>
    <xf numFmtId="0" fontId="28" fillId="25" borderId="11" xfId="0" applyFont="1" applyFill="1" applyBorder="1" applyAlignment="1">
      <alignment horizontal="center" vertical="center" shrinkToFit="1"/>
    </xf>
    <xf numFmtId="0" fontId="28" fillId="25" borderId="12" xfId="0" applyFont="1" applyFill="1" applyBorder="1" applyAlignment="1">
      <alignment horizontal="center" vertical="center" shrinkToFit="1"/>
    </xf>
    <xf numFmtId="0" fontId="28" fillId="25" borderId="20" xfId="0" applyFont="1" applyFill="1" applyBorder="1" applyAlignment="1">
      <alignment horizontal="center" vertical="center" shrinkToFit="1"/>
    </xf>
    <xf numFmtId="0" fontId="26" fillId="0" borderId="23" xfId="0" applyFont="1" applyBorder="1" applyAlignment="1">
      <alignment horizontal="left" vertical="center" shrinkToFit="1"/>
    </xf>
    <xf numFmtId="0" fontId="26" fillId="0" borderId="17" xfId="0" applyFont="1" applyBorder="1" applyAlignment="1">
      <alignment horizontal="left" vertical="center" shrinkToFit="1"/>
    </xf>
    <xf numFmtId="0" fontId="26" fillId="0" borderId="16" xfId="0" applyFont="1" applyBorder="1" applyAlignment="1">
      <alignment horizontal="left" vertical="center" shrinkToFit="1"/>
    </xf>
    <xf numFmtId="0" fontId="24" fillId="0" borderId="61" xfId="0" applyFont="1" applyBorder="1" applyAlignment="1">
      <alignment horizontal="left" vertical="top" wrapText="1"/>
    </xf>
    <xf numFmtId="0" fontId="27" fillId="0" borderId="22" xfId="0" applyFont="1" applyBorder="1" applyAlignment="1" applyProtection="1">
      <alignment vertical="top" wrapText="1"/>
      <protection locked="0"/>
    </xf>
    <xf numFmtId="0" fontId="27" fillId="0" borderId="10" xfId="0" applyFont="1" applyBorder="1" applyAlignment="1" applyProtection="1">
      <alignment vertical="top" wrapText="1"/>
      <protection locked="0"/>
    </xf>
    <xf numFmtId="0" fontId="27" fillId="0" borderId="19" xfId="0" applyFont="1" applyBorder="1" applyAlignment="1" applyProtection="1">
      <alignment vertical="top" wrapText="1"/>
      <protection locked="0"/>
    </xf>
    <xf numFmtId="0" fontId="27" fillId="0" borderId="13" xfId="0" applyFont="1" applyBorder="1" applyAlignment="1" applyProtection="1">
      <alignment vertical="top" wrapText="1"/>
      <protection locked="0"/>
    </xf>
    <xf numFmtId="0" fontId="27" fillId="0" borderId="0" xfId="0" applyFont="1" applyAlignment="1" applyProtection="1">
      <alignment vertical="top" wrapText="1"/>
      <protection locked="0"/>
    </xf>
    <xf numFmtId="0" fontId="27" fillId="0" borderId="14" xfId="0" applyFont="1" applyBorder="1" applyAlignment="1" applyProtection="1">
      <alignment vertical="top" wrapText="1"/>
      <protection locked="0"/>
    </xf>
    <xf numFmtId="0" fontId="27" fillId="0" borderId="11" xfId="0" applyFont="1" applyBorder="1" applyAlignment="1" applyProtection="1">
      <alignment vertical="top" wrapText="1"/>
      <protection locked="0"/>
    </xf>
    <xf numFmtId="0" fontId="27" fillId="0" borderId="12" xfId="0" applyFont="1" applyBorder="1" applyAlignment="1" applyProtection="1">
      <alignment vertical="top" wrapText="1"/>
      <protection locked="0"/>
    </xf>
    <xf numFmtId="0" fontId="27" fillId="0" borderId="20" xfId="0" applyFont="1" applyBorder="1" applyAlignment="1" applyProtection="1">
      <alignment vertical="top" wrapText="1"/>
      <protection locked="0"/>
    </xf>
    <xf numFmtId="0" fontId="27" fillId="0" borderId="22" xfId="0" applyFont="1" applyBorder="1" applyAlignment="1" applyProtection="1">
      <alignment horizontal="left" vertical="top" wrapText="1"/>
      <protection locked="0"/>
    </xf>
    <xf numFmtId="0" fontId="81" fillId="0" borderId="10" xfId="0" applyFont="1" applyBorder="1" applyAlignment="1" applyProtection="1">
      <alignment vertical="top" wrapText="1"/>
      <protection locked="0"/>
    </xf>
    <xf numFmtId="0" fontId="81" fillId="0" borderId="19" xfId="0" applyFont="1" applyBorder="1" applyAlignment="1" applyProtection="1">
      <alignment vertical="top" wrapText="1"/>
      <protection locked="0"/>
    </xf>
    <xf numFmtId="0" fontId="27" fillId="0" borderId="13" xfId="0" applyFont="1" applyBorder="1" applyAlignment="1" applyProtection="1">
      <alignment horizontal="left" vertical="top" wrapText="1"/>
      <protection locked="0"/>
    </xf>
    <xf numFmtId="0" fontId="81" fillId="0" borderId="0" xfId="0" applyFont="1" applyAlignment="1" applyProtection="1">
      <alignment vertical="top" wrapText="1"/>
      <protection locked="0"/>
    </xf>
    <xf numFmtId="0" fontId="81" fillId="0" borderId="14" xfId="0" applyFont="1" applyBorder="1" applyAlignment="1" applyProtection="1">
      <alignment vertical="top" wrapText="1"/>
      <protection locked="0"/>
    </xf>
    <xf numFmtId="0" fontId="81" fillId="0" borderId="11" xfId="0" applyFont="1" applyBorder="1" applyAlignment="1" applyProtection="1">
      <alignment vertical="top" wrapText="1"/>
      <protection locked="0"/>
    </xf>
    <xf numFmtId="0" fontId="81" fillId="0" borderId="12" xfId="0" applyFont="1" applyBorder="1" applyAlignment="1" applyProtection="1">
      <alignment vertical="top" wrapText="1"/>
      <protection locked="0"/>
    </xf>
    <xf numFmtId="0" fontId="81" fillId="0" borderId="20" xfId="0" applyFont="1" applyBorder="1" applyAlignment="1" applyProtection="1">
      <alignment vertical="top" wrapText="1"/>
      <protection locked="0"/>
    </xf>
    <xf numFmtId="0" fontId="26" fillId="25" borderId="22" xfId="0" applyFont="1" applyFill="1" applyBorder="1" applyAlignment="1">
      <alignment vertical="center" wrapText="1" shrinkToFit="1"/>
    </xf>
    <xf numFmtId="0" fontId="26" fillId="25" borderId="10" xfId="0" applyFont="1" applyFill="1" applyBorder="1" applyAlignment="1">
      <alignment vertical="center" wrapText="1" shrinkToFit="1"/>
    </xf>
    <xf numFmtId="0" fontId="26" fillId="25" borderId="19" xfId="0" applyFont="1" applyFill="1" applyBorder="1" applyAlignment="1">
      <alignment vertical="center" wrapText="1" shrinkToFit="1"/>
    </xf>
    <xf numFmtId="0" fontId="26" fillId="25" borderId="11" xfId="0" applyFont="1" applyFill="1" applyBorder="1" applyAlignment="1">
      <alignment vertical="center" wrapText="1" shrinkToFit="1"/>
    </xf>
    <xf numFmtId="0" fontId="26" fillId="25" borderId="12" xfId="0" applyFont="1" applyFill="1" applyBorder="1" applyAlignment="1">
      <alignment vertical="center" wrapText="1" shrinkToFit="1"/>
    </xf>
    <xf numFmtId="0" fontId="26" fillId="25" borderId="20" xfId="0" applyFont="1" applyFill="1" applyBorder="1" applyAlignment="1">
      <alignment vertical="center" wrapText="1" shrinkToFit="1"/>
    </xf>
    <xf numFmtId="0" fontId="26" fillId="0" borderId="0" xfId="0" applyFont="1" applyAlignment="1">
      <alignment horizontal="left" vertical="top"/>
    </xf>
    <xf numFmtId="0" fontId="0" fillId="0" borderId="0" xfId="0" applyAlignment="1">
      <alignment vertical="top"/>
    </xf>
    <xf numFmtId="0" fontId="26" fillId="26" borderId="19" xfId="0" applyFont="1" applyFill="1" applyBorder="1" applyAlignment="1" applyProtection="1">
      <alignment horizontal="center" vertical="center" wrapText="1"/>
      <protection locked="0"/>
    </xf>
    <xf numFmtId="0" fontId="26" fillId="26" borderId="20" xfId="0" applyFont="1" applyFill="1" applyBorder="1" applyAlignment="1" applyProtection="1">
      <alignment horizontal="center" vertical="center" wrapText="1"/>
      <protection locked="0"/>
    </xf>
    <xf numFmtId="0" fontId="24" fillId="25" borderId="23" xfId="0" applyFont="1" applyFill="1" applyBorder="1" applyAlignment="1">
      <alignment horizontal="center" vertical="center" wrapText="1"/>
    </xf>
    <xf numFmtId="0" fontId="24" fillId="25" borderId="17" xfId="0" applyFont="1" applyFill="1" applyBorder="1" applyAlignment="1">
      <alignment horizontal="center" vertical="center" wrapText="1"/>
    </xf>
    <xf numFmtId="0" fontId="24" fillId="25" borderId="16" xfId="0" applyFont="1" applyFill="1" applyBorder="1" applyAlignment="1">
      <alignment horizontal="center" vertical="center" wrapText="1"/>
    </xf>
    <xf numFmtId="0" fontId="24" fillId="0" borderId="12" xfId="0" applyFont="1" applyBorder="1" applyAlignment="1">
      <alignment vertical="top" wrapText="1"/>
    </xf>
    <xf numFmtId="0" fontId="24" fillId="0" borderId="22" xfId="0" applyFont="1" applyBorder="1" applyAlignment="1">
      <alignment horizontal="left" vertical="center"/>
    </xf>
    <xf numFmtId="0" fontId="26" fillId="0" borderId="22" xfId="0" applyFont="1" applyBorder="1" applyAlignment="1">
      <alignment horizontal="left" vertical="center" shrinkToFit="1"/>
    </xf>
    <xf numFmtId="0" fontId="26" fillId="0" borderId="10" xfId="0" applyFont="1" applyBorder="1" applyAlignment="1">
      <alignment horizontal="left" vertical="center" shrinkToFit="1"/>
    </xf>
    <xf numFmtId="0" fontId="26" fillId="0" borderId="19" xfId="0" applyFont="1" applyBorder="1" applyAlignment="1">
      <alignment horizontal="left" vertical="center" shrinkToFit="1"/>
    </xf>
    <xf numFmtId="0" fontId="26" fillId="24" borderId="0" xfId="0" applyFont="1" applyFill="1" applyAlignment="1">
      <alignment horizontal="center" vertical="center"/>
    </xf>
    <xf numFmtId="0" fontId="26" fillId="24" borderId="10" xfId="0" applyFont="1" applyFill="1" applyBorder="1" applyAlignment="1">
      <alignment horizontal="left" vertical="center" shrinkToFit="1"/>
    </xf>
    <xf numFmtId="0" fontId="26" fillId="24" borderId="19" xfId="0" applyFont="1" applyFill="1" applyBorder="1" applyAlignment="1">
      <alignment horizontal="left" vertical="center" shrinkToFit="1"/>
    </xf>
    <xf numFmtId="0" fontId="27" fillId="0" borderId="12" xfId="0" applyFont="1" applyBorder="1" applyAlignment="1" applyProtection="1">
      <alignment horizontal="center" vertical="center" shrinkToFit="1"/>
      <protection locked="0"/>
    </xf>
    <xf numFmtId="0" fontId="26" fillId="0" borderId="0" xfId="0" applyFont="1" applyAlignment="1">
      <alignment horizontal="left" vertical="top" wrapText="1"/>
    </xf>
    <xf numFmtId="0" fontId="0" fillId="0" borderId="12" xfId="0" applyBorder="1" applyAlignment="1">
      <alignment horizontal="left" vertical="top" wrapText="1"/>
    </xf>
    <xf numFmtId="0" fontId="27" fillId="24" borderId="22" xfId="0" applyFont="1" applyFill="1" applyBorder="1" applyAlignment="1" applyProtection="1">
      <alignment horizontal="left" vertical="top" wrapText="1"/>
      <protection locked="0"/>
    </xf>
    <xf numFmtId="0" fontId="81" fillId="0" borderId="13" xfId="0" applyFont="1" applyBorder="1" applyAlignment="1" applyProtection="1">
      <alignment vertical="top" wrapText="1"/>
      <protection locked="0"/>
    </xf>
    <xf numFmtId="0" fontId="26" fillId="0" borderId="14" xfId="0" applyFont="1" applyBorder="1" applyAlignment="1">
      <alignment horizontal="left" vertical="top" wrapText="1"/>
    </xf>
    <xf numFmtId="0" fontId="26" fillId="0" borderId="12" xfId="0" applyFont="1" applyBorder="1" applyAlignment="1">
      <alignment vertical="center" wrapText="1"/>
    </xf>
    <xf numFmtId="0" fontId="24" fillId="0" borderId="23" xfId="0" applyFont="1" applyBorder="1" applyAlignment="1">
      <alignment horizontal="center" vertical="top"/>
    </xf>
    <xf numFmtId="0" fontId="0" fillId="0" borderId="17" xfId="0" applyBorder="1" applyAlignment="1">
      <alignment horizontal="center" vertical="top"/>
    </xf>
    <xf numFmtId="0" fontId="0" fillId="0" borderId="16" xfId="0" applyBorder="1" applyAlignment="1">
      <alignment horizontal="center" vertical="top"/>
    </xf>
    <xf numFmtId="0" fontId="26" fillId="0" borderId="0" xfId="0" applyFont="1" applyAlignment="1">
      <alignment horizontal="left" vertical="top" wrapText="1" shrinkToFit="1"/>
    </xf>
    <xf numFmtId="0" fontId="26" fillId="0" borderId="12" xfId="0" applyFont="1" applyBorder="1" applyAlignment="1">
      <alignment horizontal="left" vertical="top" wrapText="1" shrinkToFit="1"/>
    </xf>
    <xf numFmtId="0" fontId="26" fillId="0" borderId="23" xfId="0" applyFont="1" applyBorder="1" applyAlignment="1">
      <alignment horizontal="left" vertical="top" wrapText="1"/>
    </xf>
    <xf numFmtId="0" fontId="26" fillId="0" borderId="17" xfId="0" applyFont="1" applyBorder="1" applyAlignment="1">
      <alignment horizontal="left" vertical="top" wrapText="1"/>
    </xf>
    <xf numFmtId="0" fontId="27" fillId="0" borderId="17" xfId="0" applyFont="1" applyBorder="1" applyAlignment="1" applyProtection="1">
      <alignment horizontal="center" vertical="center" shrinkToFit="1"/>
      <protection locked="0"/>
    </xf>
    <xf numFmtId="0" fontId="26" fillId="0" borderId="15" xfId="0" applyFont="1" applyBorder="1" applyAlignment="1">
      <alignment vertical="center" wrapText="1"/>
    </xf>
    <xf numFmtId="0" fontId="53" fillId="0" borderId="0" xfId="0" applyFont="1" applyAlignment="1">
      <alignment horizontal="left" vertical="top" wrapText="1"/>
    </xf>
    <xf numFmtId="0" fontId="53" fillId="0" borderId="14" xfId="0" applyFont="1" applyBorder="1" applyAlignment="1">
      <alignment horizontal="left" vertical="top" wrapText="1"/>
    </xf>
    <xf numFmtId="0" fontId="26" fillId="0" borderId="61" xfId="0" applyFont="1" applyBorder="1" applyAlignment="1">
      <alignment vertical="center" wrapText="1"/>
    </xf>
    <xf numFmtId="0" fontId="24" fillId="25" borderId="15" xfId="0" applyFont="1" applyFill="1" applyBorder="1" applyAlignment="1">
      <alignment horizontal="left" vertical="top" wrapText="1"/>
    </xf>
    <xf numFmtId="0" fontId="24" fillId="25" borderId="15" xfId="0" applyFont="1" applyFill="1" applyBorder="1" applyAlignment="1">
      <alignment horizontal="left" vertical="center" wrapText="1"/>
    </xf>
    <xf numFmtId="0" fontId="26" fillId="0" borderId="0" xfId="0" applyFont="1" applyAlignment="1">
      <alignment horizontal="left" shrinkToFit="1"/>
    </xf>
    <xf numFmtId="0" fontId="26" fillId="25" borderId="19" xfId="0" applyFont="1" applyFill="1" applyBorder="1" applyAlignment="1">
      <alignment horizontal="center"/>
    </xf>
    <xf numFmtId="0" fontId="26" fillId="25" borderId="20" xfId="0" applyFont="1" applyFill="1" applyBorder="1" applyAlignment="1">
      <alignment horizontal="center"/>
    </xf>
    <xf numFmtId="0" fontId="26" fillId="0" borderId="22"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0" fontId="26" fillId="0" borderId="11" xfId="0" applyFont="1" applyBorder="1" applyAlignment="1" applyProtection="1">
      <alignment horizontal="center" vertical="center"/>
      <protection locked="0"/>
    </xf>
    <xf numFmtId="0" fontId="26" fillId="0" borderId="12" xfId="0" applyFont="1" applyBorder="1" applyAlignment="1" applyProtection="1">
      <alignment horizontal="center" vertical="center"/>
      <protection locked="0"/>
    </xf>
    <xf numFmtId="0" fontId="26" fillId="25" borderId="15" xfId="0" applyFont="1" applyFill="1" applyBorder="1" applyAlignment="1">
      <alignment vertical="top" wrapText="1"/>
    </xf>
    <xf numFmtId="0" fontId="26" fillId="25" borderId="22" xfId="0" applyFont="1" applyFill="1" applyBorder="1" applyAlignment="1">
      <alignment horizontal="left" vertical="top" wrapText="1"/>
    </xf>
    <xf numFmtId="0" fontId="26" fillId="25" borderId="10" xfId="0" applyFont="1" applyFill="1" applyBorder="1" applyAlignment="1">
      <alignment horizontal="left" vertical="top" wrapText="1"/>
    </xf>
    <xf numFmtId="0" fontId="26" fillId="25" borderId="19" xfId="0" applyFont="1" applyFill="1" applyBorder="1" applyAlignment="1">
      <alignment horizontal="left" vertical="top" wrapText="1"/>
    </xf>
    <xf numFmtId="0" fontId="26" fillId="25" borderId="11" xfId="0" applyFont="1" applyFill="1" applyBorder="1" applyAlignment="1">
      <alignment horizontal="left" vertical="top" wrapText="1"/>
    </xf>
    <xf numFmtId="0" fontId="26" fillId="25" borderId="12" xfId="0" applyFont="1" applyFill="1" applyBorder="1" applyAlignment="1">
      <alignment horizontal="left" vertical="top" wrapText="1"/>
    </xf>
    <xf numFmtId="0" fontId="26" fillId="25" borderId="20" xfId="0" applyFont="1" applyFill="1" applyBorder="1" applyAlignment="1">
      <alignment horizontal="left" vertical="top" wrapText="1"/>
    </xf>
    <xf numFmtId="0" fontId="26" fillId="25" borderId="15" xfId="0" applyFont="1" applyFill="1" applyBorder="1" applyAlignment="1">
      <alignment horizontal="left" vertical="top" wrapText="1"/>
    </xf>
    <xf numFmtId="0" fontId="26" fillId="25" borderId="15" xfId="0" applyFont="1" applyFill="1" applyBorder="1">
      <alignment vertical="center"/>
    </xf>
    <xf numFmtId="0" fontId="26" fillId="0" borderId="0" xfId="0" applyFont="1" applyAlignment="1">
      <alignment horizontal="left" vertical="top" shrinkToFit="1"/>
    </xf>
    <xf numFmtId="0" fontId="26" fillId="0" borderId="14" xfId="0" applyFont="1" applyBorder="1" applyAlignment="1">
      <alignment horizontal="left" vertical="top" shrinkToFit="1"/>
    </xf>
    <xf numFmtId="0" fontId="82" fillId="0" borderId="22" xfId="0" applyFont="1" applyBorder="1" applyAlignment="1" applyProtection="1">
      <alignment vertical="top" wrapText="1"/>
      <protection locked="0"/>
    </xf>
    <xf numFmtId="0" fontId="82" fillId="0" borderId="10" xfId="0" applyFont="1" applyBorder="1" applyAlignment="1" applyProtection="1">
      <alignment vertical="top" wrapText="1"/>
      <protection locked="0"/>
    </xf>
    <xf numFmtId="0" fontId="82" fillId="0" borderId="19" xfId="0" applyFont="1" applyBorder="1" applyAlignment="1" applyProtection="1">
      <alignment vertical="top" wrapText="1"/>
      <protection locked="0"/>
    </xf>
    <xf numFmtId="0" fontId="82" fillId="0" borderId="11" xfId="0" applyFont="1" applyBorder="1" applyAlignment="1" applyProtection="1">
      <alignment vertical="top" wrapText="1"/>
      <protection locked="0"/>
    </xf>
    <xf numFmtId="0" fontId="82" fillId="0" borderId="12" xfId="0" applyFont="1" applyBorder="1" applyAlignment="1" applyProtection="1">
      <alignment vertical="top" wrapText="1"/>
      <protection locked="0"/>
    </xf>
    <xf numFmtId="0" fontId="82" fillId="0" borderId="20" xfId="0" applyFont="1" applyBorder="1" applyAlignment="1" applyProtection="1">
      <alignment vertical="top" wrapText="1"/>
      <protection locked="0"/>
    </xf>
    <xf numFmtId="0" fontId="26" fillId="25" borderId="17" xfId="0" applyFont="1" applyFill="1" applyBorder="1" applyAlignment="1">
      <alignment vertical="center" shrinkToFit="1"/>
    </xf>
    <xf numFmtId="0" fontId="26" fillId="25" borderId="16" xfId="0" applyFont="1" applyFill="1" applyBorder="1" applyAlignment="1">
      <alignment vertical="center" shrinkToFit="1"/>
    </xf>
    <xf numFmtId="49" fontId="26" fillId="26" borderId="23" xfId="0" applyNumberFormat="1" applyFont="1" applyFill="1" applyBorder="1" applyAlignment="1" applyProtection="1">
      <alignment horizontal="center" vertical="center"/>
      <protection locked="0"/>
    </xf>
    <xf numFmtId="49" fontId="26" fillId="26" borderId="17" xfId="0" applyNumberFormat="1" applyFont="1" applyFill="1" applyBorder="1" applyAlignment="1" applyProtection="1">
      <alignment horizontal="center" vertical="center"/>
      <protection locked="0"/>
    </xf>
    <xf numFmtId="49" fontId="26" fillId="26" borderId="16" xfId="0" applyNumberFormat="1" applyFont="1" applyFill="1" applyBorder="1" applyAlignment="1" applyProtection="1">
      <alignment horizontal="center" vertical="center"/>
      <protection locked="0"/>
    </xf>
    <xf numFmtId="0" fontId="24" fillId="0" borderId="21" xfId="0" applyFont="1" applyBorder="1" applyAlignment="1">
      <alignment horizontal="left" vertical="top" wrapText="1"/>
    </xf>
    <xf numFmtId="0" fontId="26" fillId="25" borderId="22" xfId="0" applyFont="1" applyFill="1" applyBorder="1" applyAlignment="1">
      <alignment vertical="center" shrinkToFit="1"/>
    </xf>
    <xf numFmtId="0" fontId="26" fillId="25" borderId="10" xfId="0" applyFont="1" applyFill="1" applyBorder="1" applyAlignment="1">
      <alignment vertical="center" shrinkToFit="1"/>
    </xf>
    <xf numFmtId="0" fontId="26" fillId="25" borderId="19" xfId="0" applyFont="1" applyFill="1" applyBorder="1" applyAlignment="1">
      <alignment vertical="center" shrinkToFit="1"/>
    </xf>
    <xf numFmtId="0" fontId="26" fillId="26" borderId="61" xfId="0" applyFont="1" applyFill="1" applyBorder="1" applyAlignment="1" applyProtection="1">
      <alignment horizontal="center" vertical="center"/>
      <protection locked="0"/>
    </xf>
    <xf numFmtId="0" fontId="0" fillId="0" borderId="18" xfId="0" applyBorder="1" applyAlignment="1">
      <alignment horizontal="left" vertical="top" wrapText="1"/>
    </xf>
    <xf numFmtId="0" fontId="26" fillId="26" borderId="21" xfId="0" applyFont="1" applyFill="1" applyBorder="1" applyAlignment="1" applyProtection="1">
      <alignment horizontal="center" vertical="center"/>
      <protection locked="0"/>
    </xf>
    <xf numFmtId="0" fontId="24" fillId="0" borderId="0" xfId="0" applyFont="1" applyAlignment="1">
      <alignment horizontal="left" vertical="center"/>
    </xf>
    <xf numFmtId="0" fontId="24" fillId="0" borderId="14" xfId="0" applyFont="1" applyBorder="1" applyAlignment="1">
      <alignment horizontal="left" vertical="center"/>
    </xf>
    <xf numFmtId="177" fontId="26" fillId="0" borderId="23" xfId="0" applyNumberFormat="1" applyFont="1" applyBorder="1" applyAlignment="1" applyProtection="1">
      <alignment horizontal="right" vertical="center"/>
      <protection locked="0"/>
    </xf>
    <xf numFmtId="177" fontId="26" fillId="0" borderId="17" xfId="0" applyNumberFormat="1" applyFont="1" applyBorder="1" applyAlignment="1" applyProtection="1">
      <alignment horizontal="right" vertical="center"/>
      <protection locked="0"/>
    </xf>
    <xf numFmtId="177" fontId="26" fillId="0" borderId="16" xfId="0" applyNumberFormat="1" applyFont="1" applyBorder="1" applyAlignment="1" applyProtection="1">
      <alignment horizontal="right" vertical="center"/>
      <protection locked="0"/>
    </xf>
    <xf numFmtId="0" fontId="26" fillId="0" borderId="0" xfId="0" applyFont="1" applyAlignment="1">
      <alignment horizontal="left"/>
    </xf>
    <xf numFmtId="0" fontId="0" fillId="0" borderId="0" xfId="0" applyAlignment="1">
      <alignment horizontal="left"/>
    </xf>
    <xf numFmtId="0" fontId="0" fillId="26" borderId="17" xfId="0" applyFill="1" applyBorder="1" applyAlignment="1" applyProtection="1">
      <alignment horizontal="center" vertical="center" shrinkToFit="1"/>
      <protection locked="0"/>
    </xf>
    <xf numFmtId="0" fontId="0" fillId="26" borderId="16" xfId="0" applyFill="1" applyBorder="1" applyAlignment="1" applyProtection="1">
      <alignment horizontal="center" vertical="center" shrinkToFit="1"/>
      <protection locked="0"/>
    </xf>
    <xf numFmtId="0" fontId="26" fillId="0" borderId="14" xfId="0" applyFont="1" applyBorder="1" applyAlignment="1">
      <alignment horizontal="left" shrinkToFit="1"/>
    </xf>
    <xf numFmtId="0" fontId="27" fillId="0" borderId="10" xfId="0" applyFont="1" applyBorder="1" applyAlignment="1" applyProtection="1">
      <alignment horizontal="left" vertical="top" wrapText="1"/>
      <protection locked="0"/>
    </xf>
    <xf numFmtId="0" fontId="27" fillId="0" borderId="19"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20" xfId="0" applyFont="1" applyBorder="1" applyAlignment="1" applyProtection="1">
      <alignment horizontal="left" vertical="top" wrapText="1"/>
      <protection locked="0"/>
    </xf>
    <xf numFmtId="0" fontId="41" fillId="0" borderId="23" xfId="0" applyFont="1" applyBorder="1" applyAlignment="1" applyProtection="1">
      <alignment horizontal="right" vertical="center"/>
      <protection locked="0"/>
    </xf>
    <xf numFmtId="0" fontId="41" fillId="0" borderId="17" xfId="0" applyFont="1" applyBorder="1" applyAlignment="1" applyProtection="1">
      <alignment horizontal="right" vertical="center"/>
      <protection locked="0"/>
    </xf>
    <xf numFmtId="0" fontId="82" fillId="0" borderId="13" xfId="0" applyFont="1" applyBorder="1" applyAlignment="1" applyProtection="1">
      <alignment vertical="top" wrapText="1"/>
      <protection locked="0"/>
    </xf>
    <xf numFmtId="0" fontId="82" fillId="0" borderId="0" xfId="0" applyFont="1" applyAlignment="1" applyProtection="1">
      <alignment vertical="top" wrapText="1"/>
      <protection locked="0"/>
    </xf>
    <xf numFmtId="0" fontId="82" fillId="0" borderId="14" xfId="0" applyFont="1" applyBorder="1" applyAlignment="1" applyProtection="1">
      <alignment vertical="top" wrapText="1"/>
      <protection locked="0"/>
    </xf>
    <xf numFmtId="0" fontId="31" fillId="0" borderId="24" xfId="0" applyFont="1" applyBorder="1" applyAlignment="1" applyProtection="1">
      <alignment horizontal="center" vertical="center" shrinkToFit="1"/>
      <protection locked="0"/>
    </xf>
    <xf numFmtId="0" fontId="31" fillId="0" borderId="25" xfId="0" applyFont="1" applyBorder="1" applyAlignment="1" applyProtection="1">
      <alignment horizontal="center" vertical="center" shrinkToFit="1"/>
      <protection locked="0"/>
    </xf>
    <xf numFmtId="0" fontId="31" fillId="0" borderId="26" xfId="0" applyFont="1" applyBorder="1" applyAlignment="1" applyProtection="1">
      <alignment horizontal="center" vertical="center" shrinkToFit="1"/>
      <protection locked="0"/>
    </xf>
    <xf numFmtId="0" fontId="31" fillId="0" borderId="162" xfId="0" applyFont="1" applyBorder="1" applyAlignment="1" applyProtection="1">
      <alignment horizontal="center" vertical="center" shrinkToFit="1"/>
      <protection locked="0"/>
    </xf>
    <xf numFmtId="0" fontId="31" fillId="0" borderId="158" xfId="0" applyFont="1" applyBorder="1" applyAlignment="1" applyProtection="1">
      <alignment horizontal="center" vertical="center" shrinkToFit="1"/>
      <protection locked="0"/>
    </xf>
    <xf numFmtId="0" fontId="31" fillId="0" borderId="159" xfId="0" applyFont="1" applyBorder="1" applyAlignment="1" applyProtection="1">
      <alignment horizontal="center" vertical="center" shrinkToFit="1"/>
      <protection locked="0"/>
    </xf>
    <xf numFmtId="0" fontId="31" fillId="0" borderId="160" xfId="0" applyFont="1" applyBorder="1" applyAlignment="1" applyProtection="1">
      <alignment horizontal="center" vertical="center" shrinkToFit="1"/>
      <protection locked="0"/>
    </xf>
    <xf numFmtId="0" fontId="31" fillId="0" borderId="161" xfId="0" applyFont="1" applyBorder="1" applyAlignment="1" applyProtection="1">
      <alignment horizontal="center" vertical="center" shrinkToFit="1"/>
      <protection locked="0"/>
    </xf>
    <xf numFmtId="0" fontId="31" fillId="0" borderId="154" xfId="0" applyFont="1" applyBorder="1" applyAlignment="1" applyProtection="1">
      <alignment horizontal="center" vertical="center" shrinkToFit="1"/>
      <protection locked="0"/>
    </xf>
    <xf numFmtId="0" fontId="31" fillId="0" borderId="155" xfId="0" applyFont="1" applyBorder="1" applyAlignment="1" applyProtection="1">
      <alignment horizontal="center" vertical="center" shrinkToFit="1"/>
      <protection locked="0"/>
    </xf>
    <xf numFmtId="0" fontId="31" fillId="0" borderId="156" xfId="0" applyFont="1" applyBorder="1" applyAlignment="1" applyProtection="1">
      <alignment horizontal="center" vertical="center" shrinkToFit="1"/>
      <protection locked="0"/>
    </xf>
    <xf numFmtId="0" fontId="31" fillId="0" borderId="157" xfId="0" applyFont="1" applyBorder="1" applyAlignment="1" applyProtection="1">
      <alignment horizontal="center" vertical="center" shrinkToFit="1"/>
      <protection locked="0"/>
    </xf>
    <xf numFmtId="0" fontId="31" fillId="25" borderId="23" xfId="0" applyFont="1" applyFill="1" applyBorder="1" applyAlignment="1">
      <alignment horizontal="center" vertical="center"/>
    </xf>
    <xf numFmtId="0" fontId="31" fillId="25" borderId="17" xfId="0" applyFont="1" applyFill="1" applyBorder="1" applyAlignment="1">
      <alignment horizontal="center" vertical="center"/>
    </xf>
    <xf numFmtId="0" fontId="31" fillId="25" borderId="153" xfId="0" applyFont="1" applyFill="1" applyBorder="1" applyAlignment="1">
      <alignment horizontal="center" vertical="center"/>
    </xf>
    <xf numFmtId="0" fontId="31" fillId="25" borderId="16" xfId="0" applyFont="1" applyFill="1" applyBorder="1" applyAlignment="1">
      <alignment horizontal="center" vertical="center"/>
    </xf>
    <xf numFmtId="0" fontId="26" fillId="0" borderId="0" xfId="0" applyFont="1" applyAlignment="1">
      <alignment vertical="center" shrinkToFit="1"/>
    </xf>
    <xf numFmtId="0" fontId="0" fillId="0" borderId="0" xfId="0" applyAlignment="1">
      <alignment vertical="center" shrinkToFit="1"/>
    </xf>
    <xf numFmtId="0" fontId="0" fillId="0" borderId="14" xfId="0" applyBorder="1" applyAlignment="1">
      <alignment vertical="center" shrinkToFit="1"/>
    </xf>
    <xf numFmtId="0" fontId="26" fillId="0" borderId="14" xfId="0" applyFont="1" applyBorder="1" applyAlignment="1">
      <alignment vertical="center" shrinkToFit="1"/>
    </xf>
    <xf numFmtId="0" fontId="27" fillId="0" borderId="12" xfId="0" applyFont="1" applyBorder="1" applyAlignment="1" applyProtection="1">
      <alignment horizontal="left" vertical="center" shrinkToFit="1"/>
      <protection locked="0"/>
    </xf>
    <xf numFmtId="0" fontId="53" fillId="24" borderId="10" xfId="0" applyFont="1" applyFill="1" applyBorder="1" applyAlignment="1">
      <alignment horizontal="left" vertical="center" wrapText="1"/>
    </xf>
    <xf numFmtId="0" fontId="53" fillId="24" borderId="0" xfId="0" applyFont="1" applyFill="1" applyAlignment="1">
      <alignment horizontal="left" vertical="center" wrapText="1"/>
    </xf>
    <xf numFmtId="0" fontId="24" fillId="35" borderId="13" xfId="0" applyFont="1" applyFill="1" applyBorder="1" applyAlignment="1">
      <alignment horizontal="center" vertical="top" wrapText="1" shrinkToFit="1"/>
    </xf>
    <xf numFmtId="0" fontId="24" fillId="35" borderId="0" xfId="0" applyFont="1" applyFill="1" applyAlignment="1">
      <alignment horizontal="center" vertical="top" wrapText="1" shrinkToFit="1"/>
    </xf>
    <xf numFmtId="0" fontId="24" fillId="35" borderId="14" xfId="0" applyFont="1" applyFill="1" applyBorder="1" applyAlignment="1">
      <alignment horizontal="center" vertical="top" wrapText="1" shrinkToFit="1"/>
    </xf>
    <xf numFmtId="0" fontId="0" fillId="0" borderId="0" xfId="0" applyAlignment="1">
      <alignment horizontal="left" vertical="top" wrapText="1"/>
    </xf>
    <xf numFmtId="0" fontId="26" fillId="0" borderId="18" xfId="0" applyFont="1" applyBorder="1" applyAlignment="1">
      <alignment horizontal="left" vertical="top" wrapText="1"/>
    </xf>
    <xf numFmtId="0" fontId="26" fillId="0" borderId="18" xfId="0" applyFont="1" applyBorder="1" applyAlignment="1">
      <alignment vertical="top" wrapText="1"/>
    </xf>
    <xf numFmtId="0" fontId="26" fillId="24" borderId="23" xfId="0" applyFont="1" applyFill="1" applyBorder="1" applyAlignment="1">
      <alignment horizontal="left" vertical="center" shrinkToFit="1"/>
    </xf>
    <xf numFmtId="0" fontId="26" fillId="24" borderId="17" xfId="0" applyFont="1" applyFill="1" applyBorder="1" applyAlignment="1">
      <alignment horizontal="left" vertical="center" shrinkToFit="1"/>
    </xf>
    <xf numFmtId="0" fontId="26" fillId="24" borderId="16" xfId="0" applyFont="1" applyFill="1" applyBorder="1" applyAlignment="1">
      <alignment horizontal="left" vertical="center" shrinkToFit="1"/>
    </xf>
    <xf numFmtId="0" fontId="26" fillId="24" borderId="22" xfId="0" applyFont="1" applyFill="1" applyBorder="1" applyAlignment="1">
      <alignment horizontal="left" vertical="center" shrinkToFit="1"/>
    </xf>
    <xf numFmtId="0" fontId="27" fillId="24" borderId="12" xfId="0" applyFont="1" applyFill="1" applyBorder="1" applyAlignment="1" applyProtection="1">
      <alignment horizontal="left" vertical="center" shrinkToFit="1"/>
      <protection locked="0"/>
    </xf>
    <xf numFmtId="0" fontId="26" fillId="0" borderId="12" xfId="0" applyFont="1" applyBorder="1">
      <alignment vertical="center"/>
    </xf>
    <xf numFmtId="0" fontId="26" fillId="0" borderId="14" xfId="0" applyFont="1" applyBorder="1">
      <alignment vertical="center"/>
    </xf>
    <xf numFmtId="0" fontId="0" fillId="0" borderId="0" xfId="0" applyAlignment="1">
      <alignment horizontal="center" vertical="top" wrapText="1" shrinkToFit="1"/>
    </xf>
    <xf numFmtId="0" fontId="0" fillId="0" borderId="14" xfId="0" applyBorder="1" applyAlignment="1">
      <alignment horizontal="center" vertical="top" wrapText="1" shrinkToFit="1"/>
    </xf>
    <xf numFmtId="0" fontId="0" fillId="0" borderId="13" xfId="0" applyBorder="1" applyAlignment="1">
      <alignment horizontal="center" vertical="top" wrapText="1" shrinkToFit="1"/>
    </xf>
    <xf numFmtId="0" fontId="60" fillId="0" borderId="18" xfId="0" applyFont="1" applyBorder="1" applyAlignment="1">
      <alignment horizontal="left" vertical="top" wrapText="1"/>
    </xf>
    <xf numFmtId="0" fontId="0" fillId="25" borderId="10" xfId="0" applyFill="1" applyBorder="1" applyAlignment="1">
      <alignment horizontal="center" vertical="center"/>
    </xf>
    <xf numFmtId="0" fontId="0" fillId="25" borderId="19" xfId="0" applyFill="1" applyBorder="1" applyAlignment="1">
      <alignment horizontal="center" vertical="center"/>
    </xf>
    <xf numFmtId="0" fontId="0" fillId="25" borderId="0" xfId="0" applyFill="1" applyAlignment="1">
      <alignment horizontal="center" vertical="center"/>
    </xf>
    <xf numFmtId="0" fontId="0" fillId="25" borderId="14" xfId="0" applyFill="1" applyBorder="1" applyAlignment="1">
      <alignment horizontal="center" vertical="center"/>
    </xf>
    <xf numFmtId="0" fontId="0" fillId="25" borderId="11" xfId="0" applyFill="1" applyBorder="1" applyAlignment="1">
      <alignment horizontal="center" vertical="center"/>
    </xf>
    <xf numFmtId="0" fontId="0" fillId="25" borderId="12" xfId="0" applyFill="1" applyBorder="1" applyAlignment="1">
      <alignment horizontal="center" vertical="center"/>
    </xf>
    <xf numFmtId="0" fontId="0" fillId="25" borderId="20" xfId="0" applyFill="1" applyBorder="1" applyAlignment="1">
      <alignment horizontal="center" vertical="center"/>
    </xf>
    <xf numFmtId="0" fontId="24" fillId="25" borderId="11" xfId="0" applyFont="1" applyFill="1" applyBorder="1" applyAlignment="1">
      <alignment horizontal="center" vertical="top"/>
    </xf>
    <xf numFmtId="0" fontId="24" fillId="25" borderId="12" xfId="0" applyFont="1" applyFill="1" applyBorder="1" applyAlignment="1">
      <alignment horizontal="center" vertical="top"/>
    </xf>
    <xf numFmtId="0" fontId="24" fillId="25" borderId="20" xfId="0" applyFont="1" applyFill="1" applyBorder="1" applyAlignment="1">
      <alignment horizontal="center" vertical="top"/>
    </xf>
    <xf numFmtId="0" fontId="26" fillId="26" borderId="15" xfId="0" applyFont="1" applyFill="1" applyBorder="1" applyAlignment="1" applyProtection="1">
      <alignment horizontal="center" vertical="top"/>
      <protection locked="0"/>
    </xf>
    <xf numFmtId="0" fontId="0" fillId="0" borderId="18" xfId="0" applyBorder="1" applyAlignment="1">
      <alignment vertical="top" wrapText="1"/>
    </xf>
    <xf numFmtId="0" fontId="24" fillId="0" borderId="0" xfId="0" applyFont="1" applyAlignment="1">
      <alignment horizontal="center" vertical="center"/>
    </xf>
    <xf numFmtId="0" fontId="24" fillId="25" borderId="23" xfId="0" applyFont="1" applyFill="1" applyBorder="1" applyAlignment="1">
      <alignment horizontal="center" vertical="top"/>
    </xf>
    <xf numFmtId="0" fontId="24" fillId="25" borderId="17" xfId="0" applyFont="1" applyFill="1" applyBorder="1" applyAlignment="1">
      <alignment horizontal="center" vertical="top"/>
    </xf>
    <xf numFmtId="0" fontId="24" fillId="25" borderId="16" xfId="0" applyFont="1" applyFill="1" applyBorder="1" applyAlignment="1">
      <alignment horizontal="center" vertical="top"/>
    </xf>
    <xf numFmtId="0" fontId="26" fillId="25" borderId="23" xfId="0" applyFont="1" applyFill="1" applyBorder="1" applyAlignment="1">
      <alignment horizontal="center" vertical="top"/>
    </xf>
    <xf numFmtId="0" fontId="26" fillId="25" borderId="17" xfId="0" applyFont="1" applyFill="1" applyBorder="1" applyAlignment="1">
      <alignment horizontal="center" vertical="top"/>
    </xf>
    <xf numFmtId="0" fontId="26" fillId="25" borderId="16" xfId="0" applyFont="1" applyFill="1" applyBorder="1" applyAlignment="1">
      <alignment horizontal="center" vertical="top"/>
    </xf>
    <xf numFmtId="0" fontId="27" fillId="0" borderId="23" xfId="0" applyFont="1" applyBorder="1" applyAlignment="1" applyProtection="1">
      <alignment vertical="top" shrinkToFit="1"/>
      <protection locked="0"/>
    </xf>
    <xf numFmtId="0" fontId="27" fillId="0" borderId="17" xfId="0" applyFont="1" applyBorder="1" applyAlignment="1" applyProtection="1">
      <alignment vertical="top" shrinkToFit="1"/>
      <protection locked="0"/>
    </xf>
    <xf numFmtId="0" fontId="27" fillId="0" borderId="16" xfId="0" applyFont="1" applyBorder="1" applyAlignment="1" applyProtection="1">
      <alignment vertical="top" shrinkToFit="1"/>
      <protection locked="0"/>
    </xf>
    <xf numFmtId="0" fontId="26" fillId="0" borderId="14" xfId="0" applyFont="1" applyBorder="1" applyAlignment="1">
      <alignment horizontal="left" vertical="top"/>
    </xf>
    <xf numFmtId="0" fontId="27" fillId="0" borderId="22" xfId="0" applyFont="1" applyBorder="1" applyAlignment="1" applyProtection="1">
      <alignment horizontal="left" vertical="top" wrapText="1" shrinkToFit="1"/>
      <protection locked="0"/>
    </xf>
    <xf numFmtId="0" fontId="27" fillId="0" borderId="10" xfId="0" applyFont="1" applyBorder="1" applyAlignment="1" applyProtection="1">
      <alignment horizontal="left" vertical="top" wrapText="1" shrinkToFit="1"/>
      <protection locked="0"/>
    </xf>
    <xf numFmtId="0" fontId="27" fillId="0" borderId="19" xfId="0" applyFont="1" applyBorder="1" applyAlignment="1" applyProtection="1">
      <alignment horizontal="left" vertical="top" wrapText="1" shrinkToFit="1"/>
      <protection locked="0"/>
    </xf>
    <xf numFmtId="0" fontId="27" fillId="0" borderId="11" xfId="0" applyFont="1" applyBorder="1" applyAlignment="1" applyProtection="1">
      <alignment horizontal="left" vertical="top" wrapText="1" shrinkToFit="1"/>
      <protection locked="0"/>
    </xf>
    <xf numFmtId="0" fontId="27" fillId="0" borderId="12" xfId="0" applyFont="1" applyBorder="1" applyAlignment="1" applyProtection="1">
      <alignment horizontal="left" vertical="top" wrapText="1" shrinkToFit="1"/>
      <protection locked="0"/>
    </xf>
    <xf numFmtId="0" fontId="27" fillId="0" borderId="20" xfId="0" applyFont="1" applyBorder="1" applyAlignment="1" applyProtection="1">
      <alignment horizontal="left" vertical="top" wrapText="1" shrinkToFit="1"/>
      <protection locked="0"/>
    </xf>
    <xf numFmtId="0" fontId="26" fillId="0" borderId="10" xfId="0" applyFont="1" applyBorder="1" applyAlignment="1">
      <alignment horizontal="left" vertical="top" wrapText="1" shrinkToFit="1"/>
    </xf>
    <xf numFmtId="0" fontId="27" fillId="0" borderId="10" xfId="0" applyFont="1" applyBorder="1" applyAlignment="1" applyProtection="1">
      <alignment vertical="center" wrapText="1"/>
      <protection locked="0"/>
    </xf>
    <xf numFmtId="0" fontId="27" fillId="0" borderId="19" xfId="0" applyFont="1" applyBorder="1" applyAlignment="1" applyProtection="1">
      <alignment vertical="center" wrapText="1"/>
      <protection locked="0"/>
    </xf>
    <xf numFmtId="0" fontId="27" fillId="0" borderId="13" xfId="0" applyFont="1" applyBorder="1" applyAlignment="1" applyProtection="1">
      <alignment vertical="center" wrapText="1"/>
      <protection locked="0"/>
    </xf>
    <xf numFmtId="0" fontId="27" fillId="0" borderId="0" xfId="0" applyFont="1" applyAlignment="1" applyProtection="1">
      <alignment vertical="center" wrapText="1"/>
      <protection locked="0"/>
    </xf>
    <xf numFmtId="0" fontId="27" fillId="0" borderId="14" xfId="0" applyFont="1" applyBorder="1" applyAlignment="1" applyProtection="1">
      <alignment vertical="center" wrapText="1"/>
      <protection locked="0"/>
    </xf>
    <xf numFmtId="0" fontId="27" fillId="0" borderId="11" xfId="0" applyFont="1" applyBorder="1" applyAlignment="1" applyProtection="1">
      <alignment vertical="center" wrapText="1"/>
      <protection locked="0"/>
    </xf>
    <xf numFmtId="0" fontId="27" fillId="0" borderId="12" xfId="0" applyFont="1" applyBorder="1" applyAlignment="1" applyProtection="1">
      <alignment vertical="center" wrapText="1"/>
      <protection locked="0"/>
    </xf>
    <xf numFmtId="0" fontId="27" fillId="0" borderId="20" xfId="0" applyFont="1" applyBorder="1" applyAlignment="1" applyProtection="1">
      <alignment vertical="center" wrapText="1"/>
      <protection locked="0"/>
    </xf>
    <xf numFmtId="0" fontId="0" fillId="0" borderId="0" xfId="0" applyAlignment="1">
      <alignment vertical="top" wrapText="1"/>
    </xf>
    <xf numFmtId="0" fontId="26" fillId="0" borderId="23" xfId="0" applyFont="1" applyBorder="1" applyAlignment="1" applyProtection="1">
      <alignment vertical="center" wrapText="1"/>
      <protection locked="0"/>
    </xf>
    <xf numFmtId="0" fontId="26" fillId="0" borderId="17" xfId="0" applyFont="1" applyBorder="1" applyAlignment="1" applyProtection="1">
      <alignment vertical="center" wrapText="1"/>
      <protection locked="0"/>
    </xf>
    <xf numFmtId="0" fontId="26" fillId="25" borderId="23" xfId="0" applyFont="1" applyFill="1" applyBorder="1" applyAlignment="1">
      <alignment horizontal="center" vertical="center" wrapText="1"/>
    </xf>
    <xf numFmtId="0" fontId="26" fillId="25" borderId="17" xfId="0" applyFont="1" applyFill="1" applyBorder="1" applyAlignment="1">
      <alignment horizontal="center" vertical="center" wrapText="1"/>
    </xf>
    <xf numFmtId="0" fontId="26" fillId="25" borderId="16" xfId="0" applyFont="1" applyFill="1" applyBorder="1" applyAlignment="1">
      <alignment horizontal="center" vertical="center" wrapText="1"/>
    </xf>
    <xf numFmtId="0" fontId="39" fillId="0" borderId="0" xfId="0" applyFont="1" applyAlignment="1">
      <alignment horizontal="left" vertical="top" wrapText="1"/>
    </xf>
    <xf numFmtId="0" fontId="39" fillId="0" borderId="0" xfId="0" applyFont="1" applyAlignment="1">
      <alignment horizontal="left" vertical="top"/>
    </xf>
    <xf numFmtId="0" fontId="24" fillId="0" borderId="21" xfId="0" applyFont="1" applyBorder="1" applyAlignment="1">
      <alignment vertical="top" wrapText="1"/>
    </xf>
    <xf numFmtId="0" fontId="0" fillId="0" borderId="15" xfId="0" applyBorder="1" applyAlignment="1" applyProtection="1">
      <alignment horizontal="center" vertical="top"/>
      <protection locked="0"/>
    </xf>
    <xf numFmtId="0" fontId="0" fillId="0" borderId="23" xfId="0" applyBorder="1" applyAlignment="1" applyProtection="1">
      <alignment horizontal="center" vertical="top"/>
      <protection locked="0"/>
    </xf>
    <xf numFmtId="0" fontId="39" fillId="0" borderId="0" xfId="0" applyFont="1" applyAlignment="1">
      <alignment vertical="top" wrapText="1"/>
    </xf>
    <xf numFmtId="0" fontId="39" fillId="0" borderId="0" xfId="0" applyFont="1" applyAlignment="1">
      <alignment horizontal="left" vertical="center" wrapText="1"/>
    </xf>
    <xf numFmtId="0" fontId="59" fillId="0" borderId="0" xfId="0" applyFont="1" applyAlignment="1">
      <alignment vertical="top" wrapText="1"/>
    </xf>
    <xf numFmtId="0" fontId="25" fillId="27" borderId="15" xfId="0" applyFont="1" applyFill="1" applyBorder="1" applyAlignment="1">
      <alignment horizontal="center" vertical="center" shrinkToFit="1"/>
    </xf>
    <xf numFmtId="0" fontId="24" fillId="0" borderId="142" xfId="0" applyFont="1" applyBorder="1" applyAlignment="1">
      <alignment horizontal="center" vertical="top" wrapText="1"/>
    </xf>
    <xf numFmtId="0" fontId="24" fillId="0" borderId="101" xfId="0" applyFont="1" applyBorder="1" applyAlignment="1">
      <alignment horizontal="center" vertical="top" wrapText="1"/>
    </xf>
    <xf numFmtId="0" fontId="26" fillId="0" borderId="23" xfId="0" applyFont="1" applyBorder="1" applyAlignment="1">
      <alignment horizontal="center" vertical="top"/>
    </xf>
    <xf numFmtId="0" fontId="26" fillId="0" borderId="17" xfId="0" applyFont="1" applyBorder="1" applyAlignment="1">
      <alignment horizontal="center" vertical="top"/>
    </xf>
    <xf numFmtId="0" fontId="26" fillId="0" borderId="16" xfId="0" applyFont="1" applyBorder="1" applyAlignment="1">
      <alignment horizontal="center" vertical="top"/>
    </xf>
    <xf numFmtId="0" fontId="24" fillId="29" borderId="23" xfId="0" applyFont="1" applyFill="1" applyBorder="1" applyAlignment="1">
      <alignment horizontal="center" vertical="top"/>
    </xf>
    <xf numFmtId="0" fontId="24" fillId="29" borderId="17" xfId="0" applyFont="1" applyFill="1" applyBorder="1" applyAlignment="1">
      <alignment horizontal="center" vertical="top"/>
    </xf>
    <xf numFmtId="0" fontId="24" fillId="29" borderId="16" xfId="0" applyFont="1" applyFill="1" applyBorder="1" applyAlignment="1">
      <alignment horizontal="center" vertical="top"/>
    </xf>
    <xf numFmtId="38" fontId="24" fillId="26" borderId="23" xfId="43" applyFont="1" applyFill="1" applyBorder="1" applyAlignment="1" applyProtection="1">
      <alignment horizontal="center" vertical="center"/>
      <protection locked="0"/>
    </xf>
    <xf numFmtId="38" fontId="24" fillId="26" borderId="16" xfId="43" applyFont="1" applyFill="1" applyBorder="1" applyAlignment="1" applyProtection="1">
      <alignment horizontal="center" vertical="center"/>
      <protection locked="0"/>
    </xf>
    <xf numFmtId="0" fontId="24" fillId="25" borderId="23" xfId="0" applyFont="1" applyFill="1" applyBorder="1">
      <alignment vertical="center"/>
    </xf>
    <xf numFmtId="0" fontId="24" fillId="25" borderId="17" xfId="0" applyFont="1" applyFill="1" applyBorder="1">
      <alignment vertical="center"/>
    </xf>
    <xf numFmtId="0" fontId="24" fillId="25" borderId="16" xfId="0" applyFont="1" applyFill="1" applyBorder="1">
      <alignment vertical="center"/>
    </xf>
    <xf numFmtId="0" fontId="24" fillId="25" borderId="16" xfId="0" applyFont="1" applyFill="1" applyBorder="1" applyAlignment="1">
      <alignment horizontal="center" vertical="center" shrinkToFit="1"/>
    </xf>
    <xf numFmtId="0" fontId="26" fillId="0" borderId="30" xfId="0" applyFont="1" applyBorder="1" applyAlignment="1" applyProtection="1">
      <alignment horizontal="center" vertical="center" shrinkToFit="1"/>
      <protection locked="0"/>
    </xf>
    <xf numFmtId="0" fontId="26" fillId="0" borderId="31" xfId="0" applyFont="1" applyBorder="1" applyAlignment="1" applyProtection="1">
      <alignment horizontal="center" vertical="center" shrinkToFit="1"/>
      <protection locked="0"/>
    </xf>
    <xf numFmtId="0" fontId="26" fillId="0" borderId="27" xfId="0" applyFont="1" applyBorder="1" applyAlignment="1" applyProtection="1">
      <alignment horizontal="center" vertical="center" shrinkToFit="1"/>
      <protection locked="0"/>
    </xf>
    <xf numFmtId="0" fontId="26" fillId="0" borderId="30" xfId="0" applyFont="1" applyBorder="1" applyAlignment="1">
      <alignment horizontal="center" vertical="center"/>
    </xf>
    <xf numFmtId="0" fontId="26" fillId="0" borderId="31" xfId="0" applyFont="1" applyBorder="1" applyAlignment="1">
      <alignment horizontal="center" vertical="center"/>
    </xf>
    <xf numFmtId="0" fontId="26" fillId="0" borderId="27" xfId="0" applyFont="1" applyBorder="1" applyAlignment="1">
      <alignment horizontal="center" vertical="center"/>
    </xf>
    <xf numFmtId="0" fontId="26" fillId="0" borderId="13" xfId="0" applyFont="1" applyBorder="1" applyAlignment="1">
      <alignment horizontal="center" vertical="center"/>
    </xf>
    <xf numFmtId="0" fontId="26" fillId="0" borderId="123" xfId="0" applyFont="1" applyBorder="1" applyAlignment="1">
      <alignment horizontal="center" vertical="center"/>
    </xf>
    <xf numFmtId="0" fontId="26" fillId="0" borderId="24" xfId="0" applyFont="1" applyBorder="1" applyAlignment="1">
      <alignment horizontal="center" vertical="center"/>
    </xf>
    <xf numFmtId="0" fontId="26" fillId="0" borderId="25" xfId="0" applyFont="1" applyBorder="1" applyAlignment="1">
      <alignment horizontal="center" vertical="center"/>
    </xf>
    <xf numFmtId="0" fontId="26" fillId="0" borderId="26" xfId="0" applyFont="1" applyBorder="1" applyAlignment="1">
      <alignment horizontal="center" vertical="center"/>
    </xf>
    <xf numFmtId="189" fontId="26" fillId="27" borderId="30" xfId="0" applyNumberFormat="1" applyFont="1" applyFill="1" applyBorder="1" applyAlignment="1">
      <alignment horizontal="center" vertical="center"/>
    </xf>
    <xf numFmtId="189" fontId="26" fillId="27" borderId="27" xfId="0" applyNumberFormat="1" applyFont="1" applyFill="1" applyBorder="1" applyAlignment="1">
      <alignment horizontal="center" vertical="center"/>
    </xf>
    <xf numFmtId="0" fontId="26" fillId="27" borderId="15" xfId="0" applyFont="1" applyFill="1" applyBorder="1" applyAlignment="1">
      <alignment horizontal="center" vertical="center"/>
    </xf>
    <xf numFmtId="0" fontId="26" fillId="0" borderId="0" xfId="0" applyFont="1" applyAlignment="1">
      <alignment horizontal="center" vertical="center" shrinkToFit="1"/>
    </xf>
    <xf numFmtId="0" fontId="24" fillId="0" borderId="15" xfId="0" applyFont="1" applyBorder="1" applyAlignment="1">
      <alignment horizontal="center" vertical="center"/>
    </xf>
    <xf numFmtId="0" fontId="26" fillId="0" borderId="15" xfId="0" applyFont="1" applyBorder="1" applyAlignment="1">
      <alignment horizontal="center" vertical="center"/>
    </xf>
    <xf numFmtId="0" fontId="26" fillId="0" borderId="224" xfId="0" applyFont="1" applyBorder="1" applyAlignment="1">
      <alignment horizontal="center" vertical="center"/>
    </xf>
    <xf numFmtId="0" fontId="26" fillId="27" borderId="46" xfId="0" applyFont="1" applyFill="1" applyBorder="1" applyAlignment="1">
      <alignment horizontal="center" vertical="center" shrinkToFit="1"/>
    </xf>
    <xf numFmtId="0" fontId="26" fillId="27" borderId="48" xfId="0" applyFont="1" applyFill="1" applyBorder="1" applyAlignment="1">
      <alignment horizontal="center" vertical="center" shrinkToFit="1"/>
    </xf>
    <xf numFmtId="0" fontId="24" fillId="0" borderId="13" xfId="0" applyFont="1" applyBorder="1" applyAlignment="1">
      <alignment horizontal="left" vertical="center"/>
    </xf>
    <xf numFmtId="0" fontId="28" fillId="26" borderId="15" xfId="0" applyFont="1" applyFill="1" applyBorder="1" applyAlignment="1">
      <alignment horizontal="center" vertical="center"/>
    </xf>
    <xf numFmtId="0" fontId="26" fillId="26" borderId="15" xfId="0" applyFont="1" applyFill="1" applyBorder="1" applyAlignment="1">
      <alignment horizontal="center" vertical="center" shrinkToFit="1"/>
    </xf>
    <xf numFmtId="0" fontId="27" fillId="26" borderId="15" xfId="0" applyFont="1" applyFill="1" applyBorder="1" applyAlignment="1">
      <alignment horizontal="center" vertical="center" shrinkToFit="1"/>
    </xf>
    <xf numFmtId="0" fontId="28" fillId="26" borderId="16" xfId="0" applyFont="1" applyFill="1" applyBorder="1" applyAlignment="1">
      <alignment horizontal="center" vertical="center"/>
    </xf>
    <xf numFmtId="0" fontId="24" fillId="25" borderId="23" xfId="0" applyFont="1" applyFill="1" applyBorder="1" applyAlignment="1">
      <alignment horizontal="left" vertical="center"/>
    </xf>
    <xf numFmtId="0" fontId="24" fillId="25" borderId="17" xfId="0" applyFont="1" applyFill="1" applyBorder="1" applyAlignment="1">
      <alignment horizontal="left" vertical="center"/>
    </xf>
    <xf numFmtId="0" fontId="24" fillId="25" borderId="16" xfId="0" applyFont="1" applyFill="1" applyBorder="1" applyAlignment="1">
      <alignment horizontal="left" vertical="center"/>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8" xfId="0" applyFont="1" applyBorder="1" applyAlignment="1">
      <alignment horizontal="center" vertical="center"/>
    </xf>
    <xf numFmtId="0" fontId="24" fillId="31" borderId="13" xfId="0" applyFont="1" applyFill="1" applyBorder="1" applyAlignment="1">
      <alignment horizontal="center" vertical="top" wrapText="1" shrinkToFit="1"/>
    </xf>
    <xf numFmtId="0" fontId="24" fillId="31" borderId="0" xfId="0" applyFont="1" applyFill="1" applyAlignment="1">
      <alignment horizontal="center" vertical="top" wrapText="1" shrinkToFit="1"/>
    </xf>
    <xf numFmtId="0" fontId="24" fillId="31" borderId="14" xfId="0" applyFont="1" applyFill="1" applyBorder="1" applyAlignment="1">
      <alignment horizontal="center" vertical="top" wrapText="1" shrinkToFit="1"/>
    </xf>
    <xf numFmtId="0" fontId="26" fillId="0" borderId="12" xfId="0" applyFont="1" applyBorder="1" applyAlignment="1">
      <alignment horizontal="right" vertical="center" shrinkToFit="1"/>
    </xf>
    <xf numFmtId="0" fontId="26" fillId="0" borderId="29" xfId="0" applyFont="1" applyBorder="1" applyAlignment="1">
      <alignment horizontal="right" vertical="center" shrinkToFit="1"/>
    </xf>
    <xf numFmtId="0" fontId="24" fillId="25" borderId="32" xfId="0" applyFont="1" applyFill="1" applyBorder="1" applyAlignment="1">
      <alignment horizontal="left" vertical="center" shrinkToFit="1"/>
    </xf>
    <xf numFmtId="0" fontId="24" fillId="27" borderId="30" xfId="0" applyFont="1" applyFill="1" applyBorder="1" applyAlignment="1">
      <alignment horizontal="center" vertical="center"/>
    </xf>
    <xf numFmtId="0" fontId="24" fillId="27" borderId="31" xfId="0" applyFont="1" applyFill="1" applyBorder="1" applyAlignment="1">
      <alignment horizontal="center" vertical="center"/>
    </xf>
    <xf numFmtId="0" fontId="24" fillId="27" borderId="27" xfId="0" applyFont="1" applyFill="1" applyBorder="1" applyAlignment="1">
      <alignment horizontal="center" vertical="center"/>
    </xf>
    <xf numFmtId="38" fontId="24" fillId="26" borderId="11" xfId="43" applyFont="1" applyFill="1" applyBorder="1" applyAlignment="1" applyProtection="1">
      <alignment horizontal="center" vertical="center"/>
      <protection locked="0"/>
    </xf>
    <xf numFmtId="38" fontId="24" fillId="26" borderId="20" xfId="43" applyFont="1" applyFill="1" applyBorder="1" applyAlignment="1" applyProtection="1">
      <alignment horizontal="center" vertical="center"/>
      <protection locked="0"/>
    </xf>
    <xf numFmtId="0" fontId="26" fillId="0" borderId="23" xfId="0" applyFont="1" applyBorder="1" applyAlignment="1">
      <alignment horizontal="center" vertical="center" shrinkToFit="1"/>
    </xf>
    <xf numFmtId="0" fontId="26" fillId="0" borderId="17" xfId="0" applyFont="1" applyBorder="1" applyAlignment="1">
      <alignment horizontal="center" vertical="center" shrinkToFit="1"/>
    </xf>
    <xf numFmtId="0" fontId="26" fillId="0" borderId="16" xfId="0" applyFont="1" applyBorder="1" applyAlignment="1">
      <alignment horizontal="center" vertical="center" shrinkToFit="1"/>
    </xf>
    <xf numFmtId="0" fontId="28" fillId="0" borderId="15" xfId="0" applyFont="1" applyBorder="1" applyAlignment="1">
      <alignment horizontal="center" vertical="center" wrapText="1"/>
    </xf>
    <xf numFmtId="0" fontId="28" fillId="0" borderId="15" xfId="0" applyFont="1" applyBorder="1" applyAlignment="1">
      <alignment horizontal="center" vertical="center"/>
    </xf>
    <xf numFmtId="0" fontId="24" fillId="0" borderId="14" xfId="0" applyFont="1" applyBorder="1" applyAlignment="1">
      <alignment horizontal="center" vertical="top" wrapText="1"/>
    </xf>
    <xf numFmtId="38" fontId="24" fillId="26" borderId="22" xfId="43" applyFont="1" applyFill="1" applyBorder="1" applyAlignment="1" applyProtection="1">
      <alignment horizontal="center" vertical="center"/>
      <protection locked="0"/>
    </xf>
    <xf numFmtId="38" fontId="24" fillId="26" borderId="19" xfId="43" applyFont="1" applyFill="1" applyBorder="1" applyAlignment="1" applyProtection="1">
      <alignment horizontal="center" vertical="center"/>
      <protection locked="0"/>
    </xf>
    <xf numFmtId="38" fontId="24" fillId="26" borderId="13" xfId="43" applyFont="1" applyFill="1" applyBorder="1" applyAlignment="1" applyProtection="1">
      <alignment horizontal="center" vertical="center"/>
      <protection locked="0"/>
    </xf>
    <xf numFmtId="38" fontId="24" fillId="26" borderId="14" xfId="43" applyFont="1" applyFill="1" applyBorder="1" applyAlignment="1" applyProtection="1">
      <alignment horizontal="center" vertical="center"/>
      <protection locked="0"/>
    </xf>
    <xf numFmtId="0" fontId="24" fillId="25" borderId="11" xfId="0" applyFont="1" applyFill="1" applyBorder="1" applyAlignment="1">
      <alignment horizontal="center" vertical="center"/>
    </xf>
    <xf numFmtId="0" fontId="24" fillId="25" borderId="12" xfId="0" applyFont="1" applyFill="1" applyBorder="1" applyAlignment="1">
      <alignment horizontal="center" vertical="center"/>
    </xf>
    <xf numFmtId="0" fontId="24" fillId="25" borderId="20" xfId="0" applyFont="1" applyFill="1" applyBorder="1" applyAlignment="1">
      <alignment horizontal="center" vertical="center"/>
    </xf>
    <xf numFmtId="0" fontId="24" fillId="25" borderId="19" xfId="0" applyFont="1" applyFill="1" applyBorder="1" applyAlignment="1">
      <alignment horizontal="center" vertical="center" shrinkToFit="1"/>
    </xf>
    <xf numFmtId="0" fontId="24" fillId="25" borderId="11" xfId="0" applyFont="1" applyFill="1" applyBorder="1" applyAlignment="1">
      <alignment horizontal="center" vertical="center" shrinkToFit="1"/>
    </xf>
    <xf numFmtId="0" fontId="24" fillId="25" borderId="20" xfId="0" applyFont="1" applyFill="1" applyBorder="1" applyAlignment="1">
      <alignment horizontal="center" vertical="center" shrinkToFit="1"/>
    </xf>
    <xf numFmtId="0" fontId="24" fillId="25" borderId="61" xfId="0" applyFont="1" applyFill="1" applyBorder="1" applyAlignment="1">
      <alignment horizontal="right" vertical="center" shrinkToFit="1"/>
    </xf>
    <xf numFmtId="0" fontId="24" fillId="25" borderId="21" xfId="0" applyFont="1" applyFill="1" applyBorder="1" applyAlignment="1">
      <alignment horizontal="center" vertical="center" shrinkToFit="1"/>
    </xf>
    <xf numFmtId="0" fontId="24" fillId="25" borderId="21" xfId="0" applyFont="1" applyFill="1" applyBorder="1" applyAlignment="1">
      <alignment horizontal="right" vertical="center" shrinkToFit="1"/>
    </xf>
    <xf numFmtId="0" fontId="26" fillId="27" borderId="23" xfId="0" applyFont="1" applyFill="1" applyBorder="1" applyAlignment="1">
      <alignment horizontal="right" vertical="center" shrinkToFit="1"/>
    </xf>
    <xf numFmtId="0" fontId="26" fillId="27" borderId="16" xfId="0" applyFont="1" applyFill="1" applyBorder="1" applyAlignment="1">
      <alignment horizontal="right" vertical="center" shrinkToFit="1"/>
    </xf>
    <xf numFmtId="0" fontId="28" fillId="0" borderId="22" xfId="0" applyFont="1" applyBorder="1" applyAlignment="1">
      <alignment horizontal="left" vertical="top" wrapText="1"/>
    </xf>
    <xf numFmtId="0" fontId="28" fillId="0" borderId="10" xfId="0" applyFont="1" applyBorder="1" applyAlignment="1">
      <alignment horizontal="left" vertical="top" wrapText="1"/>
    </xf>
    <xf numFmtId="0" fontId="28" fillId="0" borderId="19" xfId="0" applyFont="1" applyBorder="1" applyAlignment="1">
      <alignment horizontal="left" vertical="top" wrapText="1"/>
    </xf>
    <xf numFmtId="0" fontId="28" fillId="0" borderId="11" xfId="0" applyFont="1" applyBorder="1" applyAlignment="1">
      <alignment horizontal="left" vertical="top" wrapText="1"/>
    </xf>
    <xf numFmtId="0" fontId="28" fillId="0" borderId="12" xfId="0" applyFont="1" applyBorder="1" applyAlignment="1">
      <alignment horizontal="left" vertical="top" wrapText="1"/>
    </xf>
    <xf numFmtId="0" fontId="28" fillId="0" borderId="20" xfId="0" applyFont="1" applyBorder="1" applyAlignment="1">
      <alignment horizontal="left" vertical="top" wrapText="1"/>
    </xf>
    <xf numFmtId="176" fontId="26" fillId="36" borderId="22" xfId="0" applyNumberFormat="1" applyFont="1" applyFill="1" applyBorder="1" applyAlignment="1">
      <alignment vertical="center" shrinkToFit="1"/>
    </xf>
    <xf numFmtId="176" fontId="26" fillId="36" borderId="19" xfId="0" applyNumberFormat="1" applyFont="1" applyFill="1" applyBorder="1" applyAlignment="1">
      <alignment vertical="center" shrinkToFit="1"/>
    </xf>
    <xf numFmtId="176" fontId="26" fillId="36" borderId="11" xfId="0" applyNumberFormat="1" applyFont="1" applyFill="1" applyBorder="1" applyAlignment="1">
      <alignment vertical="center" shrinkToFit="1"/>
    </xf>
    <xf numFmtId="176" fontId="26" fillId="36" borderId="20" xfId="0" applyNumberFormat="1" applyFont="1" applyFill="1" applyBorder="1" applyAlignment="1">
      <alignment vertical="center" shrinkToFit="1"/>
    </xf>
    <xf numFmtId="0" fontId="24" fillId="0" borderId="13" xfId="0" applyFont="1" applyBorder="1" applyAlignment="1">
      <alignment horizontal="right" vertical="top" wrapText="1"/>
    </xf>
    <xf numFmtId="0" fontId="26" fillId="0" borderId="15" xfId="0" applyFont="1" applyBorder="1" applyAlignment="1">
      <alignment horizontal="center" vertical="center" shrinkToFit="1"/>
    </xf>
    <xf numFmtId="0" fontId="26" fillId="27" borderId="15" xfId="0" applyFont="1" applyFill="1" applyBorder="1" applyAlignment="1">
      <alignment horizontal="right" vertical="center" shrinkToFit="1"/>
    </xf>
    <xf numFmtId="0" fontId="26" fillId="0" borderId="15" xfId="0" applyFont="1" applyBorder="1" applyAlignment="1">
      <alignment horizontal="left" vertical="center" wrapText="1"/>
    </xf>
    <xf numFmtId="176" fontId="26" fillId="36" borderId="23" xfId="0" applyNumberFormat="1" applyFont="1" applyFill="1" applyBorder="1" applyAlignment="1">
      <alignment vertical="center" shrinkToFit="1"/>
    </xf>
    <xf numFmtId="176" fontId="26" fillId="36" borderId="16" xfId="0" applyNumberFormat="1" applyFont="1" applyFill="1" applyBorder="1" applyAlignment="1">
      <alignment vertical="center" shrinkToFit="1"/>
    </xf>
    <xf numFmtId="0" fontId="28" fillId="0" borderId="0" xfId="0" applyFont="1" applyAlignment="1">
      <alignment horizontal="center" vertical="center" wrapText="1"/>
    </xf>
    <xf numFmtId="176" fontId="26" fillId="36" borderId="13" xfId="0" applyNumberFormat="1" applyFont="1" applyFill="1" applyBorder="1" applyAlignment="1">
      <alignment vertical="center" shrinkToFit="1"/>
    </xf>
    <xf numFmtId="176" fontId="26" fillId="36" borderId="14" xfId="0" applyNumberFormat="1" applyFont="1" applyFill="1" applyBorder="1" applyAlignment="1">
      <alignment vertical="center" shrinkToFit="1"/>
    </xf>
    <xf numFmtId="0" fontId="26" fillId="0" borderId="61" xfId="0" applyFont="1" applyBorder="1" applyAlignment="1">
      <alignment horizontal="center" vertical="center" shrinkToFit="1"/>
    </xf>
    <xf numFmtId="0" fontId="26" fillId="27" borderId="120" xfId="0" applyFont="1" applyFill="1" applyBorder="1" applyAlignment="1">
      <alignment horizontal="right" vertical="center" shrinkToFit="1"/>
    </xf>
    <xf numFmtId="0" fontId="26" fillId="27" borderId="121" xfId="0" applyFont="1" applyFill="1" applyBorder="1" applyAlignment="1">
      <alignment horizontal="right" vertical="center" shrinkToFit="1"/>
    </xf>
    <xf numFmtId="0" fontId="24" fillId="25" borderId="23" xfId="0" applyFont="1" applyFill="1" applyBorder="1" applyAlignment="1">
      <alignment horizontal="center" vertical="center"/>
    </xf>
    <xf numFmtId="0" fontId="24" fillId="25" borderId="17" xfId="0" applyFont="1" applyFill="1" applyBorder="1" applyAlignment="1">
      <alignment horizontal="center" vertical="center"/>
    </xf>
    <xf numFmtId="0" fontId="24" fillId="25" borderId="16" xfId="0" applyFont="1" applyFill="1" applyBorder="1" applyAlignment="1">
      <alignment horizontal="center" vertical="center"/>
    </xf>
    <xf numFmtId="0" fontId="24" fillId="0" borderId="23" xfId="0" applyFont="1" applyBorder="1" applyAlignment="1">
      <alignment horizontal="center" vertical="center"/>
    </xf>
    <xf numFmtId="0" fontId="24" fillId="0" borderId="17" xfId="0" applyFont="1" applyBorder="1" applyAlignment="1">
      <alignment horizontal="center" vertical="center"/>
    </xf>
    <xf numFmtId="0" fontId="24" fillId="0" borderId="16" xfId="0" applyFont="1" applyBorder="1" applyAlignment="1">
      <alignment horizontal="center" vertical="center"/>
    </xf>
    <xf numFmtId="0" fontId="24" fillId="0" borderId="30" xfId="0" applyFont="1" applyBorder="1" applyAlignment="1" applyProtection="1">
      <alignment horizontal="center" vertical="center" shrinkToFit="1"/>
      <protection locked="0"/>
    </xf>
    <xf numFmtId="0" fontId="24" fillId="0" borderId="31" xfId="0" applyFont="1" applyBorder="1" applyAlignment="1" applyProtection="1">
      <alignment horizontal="center" vertical="center" shrinkToFit="1"/>
      <protection locked="0"/>
    </xf>
    <xf numFmtId="0" fontId="24" fillId="0" borderId="27" xfId="0" applyFont="1" applyBorder="1" applyAlignment="1" applyProtection="1">
      <alignment horizontal="center" vertical="center" shrinkToFit="1"/>
      <protection locked="0"/>
    </xf>
    <xf numFmtId="0" fontId="24" fillId="0" borderId="35" xfId="0" applyFont="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6" fillId="27" borderId="23" xfId="0" applyFont="1" applyFill="1" applyBorder="1">
      <alignment vertical="center"/>
    </xf>
    <xf numFmtId="0" fontId="26" fillId="27" borderId="17" xfId="0" applyFont="1" applyFill="1" applyBorder="1">
      <alignment vertical="center"/>
    </xf>
    <xf numFmtId="0" fontId="27" fillId="25" borderId="15" xfId="0" applyFont="1" applyFill="1" applyBorder="1" applyAlignment="1">
      <alignment horizontal="center" vertical="center"/>
    </xf>
    <xf numFmtId="0" fontId="24" fillId="0" borderId="0" xfId="0" applyFont="1" applyAlignment="1">
      <alignment vertical="top"/>
    </xf>
    <xf numFmtId="0" fontId="24" fillId="0" borderId="12" xfId="0" applyFont="1" applyBorder="1" applyAlignment="1">
      <alignment vertical="top"/>
    </xf>
    <xf numFmtId="0" fontId="26" fillId="0" borderId="22" xfId="0" applyFont="1" applyBorder="1" applyAlignment="1" applyProtection="1">
      <alignment horizontal="left" vertical="top" wrapText="1"/>
      <protection locked="0"/>
    </xf>
    <xf numFmtId="0" fontId="26" fillId="0" borderId="10" xfId="0" applyFont="1" applyBorder="1" applyAlignment="1" applyProtection="1">
      <alignment horizontal="left" vertical="top"/>
      <protection locked="0"/>
    </xf>
    <xf numFmtId="0" fontId="26" fillId="0" borderId="19" xfId="0" applyFont="1" applyBorder="1" applyAlignment="1" applyProtection="1">
      <alignment horizontal="left" vertical="top"/>
      <protection locked="0"/>
    </xf>
    <xf numFmtId="0" fontId="26" fillId="0" borderId="13" xfId="0" applyFont="1" applyBorder="1" applyAlignment="1" applyProtection="1">
      <alignment horizontal="left" vertical="top"/>
      <protection locked="0"/>
    </xf>
    <xf numFmtId="0" fontId="26" fillId="0" borderId="0" xfId="0" applyFont="1" applyAlignment="1" applyProtection="1">
      <alignment horizontal="left" vertical="top"/>
      <protection locked="0"/>
    </xf>
    <xf numFmtId="0" fontId="26" fillId="0" borderId="14" xfId="0" applyFont="1" applyBorder="1" applyAlignment="1" applyProtection="1">
      <alignment horizontal="left" vertical="top"/>
      <protection locked="0"/>
    </xf>
    <xf numFmtId="0" fontId="26" fillId="0" borderId="11" xfId="0" applyFont="1" applyBorder="1" applyAlignment="1" applyProtection="1">
      <alignment horizontal="left" vertical="top"/>
      <protection locked="0"/>
    </xf>
    <xf numFmtId="0" fontId="26" fillId="0" borderId="12" xfId="0" applyFont="1" applyBorder="1" applyAlignment="1" applyProtection="1">
      <alignment horizontal="left" vertical="top"/>
      <protection locked="0"/>
    </xf>
    <xf numFmtId="0" fontId="26" fillId="0" borderId="20" xfId="0" applyFont="1" applyBorder="1" applyAlignment="1" applyProtection="1">
      <alignment horizontal="left" vertical="top"/>
      <protection locked="0"/>
    </xf>
    <xf numFmtId="0" fontId="26" fillId="25" borderId="122" xfId="0" applyFont="1" applyFill="1" applyBorder="1" applyAlignment="1">
      <alignment horizontal="center" vertical="center" shrinkToFit="1"/>
    </xf>
    <xf numFmtId="179" fontId="26" fillId="36" borderId="46" xfId="0" applyNumberFormat="1" applyFont="1" applyFill="1" applyBorder="1" applyAlignment="1">
      <alignment vertical="center" shrinkToFit="1"/>
    </xf>
    <xf numFmtId="179" fontId="26" fillId="36" borderId="48" xfId="0" applyNumberFormat="1" applyFont="1" applyFill="1" applyBorder="1" applyAlignment="1">
      <alignment vertical="center" shrinkToFit="1"/>
    </xf>
    <xf numFmtId="0" fontId="28" fillId="0" borderId="124" xfId="0" applyFont="1" applyBorder="1" applyAlignment="1">
      <alignment horizontal="left" vertical="top" wrapText="1"/>
    </xf>
    <xf numFmtId="0" fontId="28" fillId="0" borderId="125" xfId="0" applyFont="1" applyBorder="1" applyAlignment="1">
      <alignment horizontal="left" vertical="top" wrapText="1"/>
    </xf>
    <xf numFmtId="0" fontId="28" fillId="0" borderId="126" xfId="0" applyFont="1" applyBorder="1" applyAlignment="1">
      <alignment horizontal="left" vertical="top" wrapText="1"/>
    </xf>
    <xf numFmtId="176" fontId="26" fillId="36" borderId="124" xfId="0" applyNumberFormat="1" applyFont="1" applyFill="1" applyBorder="1" applyAlignment="1">
      <alignment vertical="center" shrinkToFit="1"/>
    </xf>
    <xf numFmtId="176" fontId="26" fillId="36" borderId="126" xfId="0" applyNumberFormat="1" applyFont="1" applyFill="1" applyBorder="1" applyAlignment="1">
      <alignment vertical="center" shrinkToFit="1"/>
    </xf>
    <xf numFmtId="0" fontId="24" fillId="25" borderId="23" xfId="0" applyFont="1" applyFill="1" applyBorder="1" applyAlignment="1">
      <alignment vertical="center" wrapText="1"/>
    </xf>
    <xf numFmtId="0" fontId="24" fillId="25" borderId="17" xfId="0" applyFont="1" applyFill="1" applyBorder="1" applyAlignment="1">
      <alignment vertical="center" wrapText="1"/>
    </xf>
    <xf numFmtId="0" fontId="24" fillId="25" borderId="16" xfId="0" applyFont="1" applyFill="1" applyBorder="1" applyAlignment="1">
      <alignment vertical="center" wrapText="1"/>
    </xf>
    <xf numFmtId="0" fontId="24" fillId="0" borderId="13" xfId="0" applyFont="1" applyBorder="1" applyAlignment="1">
      <alignment horizontal="left" vertical="center" wrapText="1"/>
    </xf>
    <xf numFmtId="0" fontId="26" fillId="0" borderId="124" xfId="0" applyFont="1" applyBorder="1" applyAlignment="1">
      <alignment horizontal="center" vertical="center"/>
    </xf>
    <xf numFmtId="0" fontId="26" fillId="0" borderId="125" xfId="0" applyFont="1" applyBorder="1" applyAlignment="1">
      <alignment horizontal="center" vertical="center"/>
    </xf>
    <xf numFmtId="0" fontId="26" fillId="0" borderId="126" xfId="0" applyFont="1" applyBorder="1" applyAlignment="1">
      <alignment horizontal="center" vertical="center"/>
    </xf>
    <xf numFmtId="0" fontId="24" fillId="25" borderId="15" xfId="0" applyFont="1" applyFill="1" applyBorder="1" applyAlignment="1">
      <alignment horizontal="center" vertical="center" shrinkToFit="1"/>
    </xf>
    <xf numFmtId="0" fontId="24" fillId="0" borderId="30" xfId="0" applyFont="1" applyBorder="1" applyAlignment="1" applyProtection="1">
      <alignment horizontal="center" vertical="center"/>
      <protection locked="0"/>
    </xf>
    <xf numFmtId="0" fontId="24" fillId="0" borderId="27" xfId="0" applyFont="1" applyBorder="1" applyAlignment="1" applyProtection="1">
      <alignment horizontal="center" vertical="center"/>
      <protection locked="0"/>
    </xf>
    <xf numFmtId="189" fontId="24" fillId="27" borderId="30" xfId="0" applyNumberFormat="1" applyFont="1" applyFill="1" applyBorder="1" applyAlignment="1">
      <alignment horizontal="center" vertical="center"/>
    </xf>
    <xf numFmtId="189" fontId="24" fillId="27" borderId="31" xfId="0" applyNumberFormat="1" applyFont="1" applyFill="1" applyBorder="1" applyAlignment="1">
      <alignment horizontal="center" vertical="center"/>
    </xf>
    <xf numFmtId="189" fontId="24" fillId="27" borderId="27" xfId="0" applyNumberFormat="1" applyFont="1" applyFill="1" applyBorder="1" applyAlignment="1">
      <alignment horizontal="center" vertical="center"/>
    </xf>
    <xf numFmtId="0" fontId="24" fillId="25" borderId="11" xfId="0" applyFont="1" applyFill="1" applyBorder="1" applyAlignment="1">
      <alignment horizontal="left" vertical="center"/>
    </xf>
    <xf numFmtId="0" fontId="24" fillId="25" borderId="12" xfId="0" applyFont="1" applyFill="1" applyBorder="1" applyAlignment="1">
      <alignment horizontal="left" vertical="center"/>
    </xf>
    <xf numFmtId="0" fontId="47" fillId="0" borderId="0" xfId="0" applyFont="1" applyAlignment="1">
      <alignment vertical="top" wrapText="1"/>
    </xf>
    <xf numFmtId="0" fontId="47" fillId="0" borderId="14" xfId="0" applyFont="1" applyBorder="1" applyAlignment="1">
      <alignment vertical="top" wrapText="1"/>
    </xf>
    <xf numFmtId="0" fontId="26" fillId="0" borderId="46" xfId="0" applyFont="1" applyBorder="1" applyAlignment="1">
      <alignment horizontal="center" vertical="center" shrinkToFit="1"/>
    </xf>
    <xf numFmtId="0" fontId="26" fillId="0" borderId="48" xfId="0" applyFont="1" applyBorder="1" applyAlignment="1">
      <alignment horizontal="center" vertical="center" shrinkToFit="1"/>
    </xf>
    <xf numFmtId="0" fontId="26" fillId="27" borderId="46" xfId="0" applyFont="1" applyFill="1" applyBorder="1" applyAlignment="1">
      <alignment horizontal="right" vertical="center" shrinkToFit="1"/>
    </xf>
    <xf numFmtId="0" fontId="26" fillId="27" borderId="48" xfId="0" applyFont="1" applyFill="1" applyBorder="1" applyAlignment="1">
      <alignment horizontal="right" vertical="center" shrinkToFit="1"/>
    </xf>
    <xf numFmtId="0" fontId="24" fillId="0" borderId="0" xfId="0" applyFont="1" applyAlignment="1">
      <alignment horizontal="center" vertical="center" wrapText="1"/>
    </xf>
    <xf numFmtId="0" fontId="28" fillId="25" borderId="23" xfId="0" applyFont="1" applyFill="1" applyBorder="1" applyAlignment="1">
      <alignment horizontal="left" vertical="center"/>
    </xf>
    <xf numFmtId="0" fontId="28" fillId="25" borderId="17" xfId="0" applyFont="1" applyFill="1" applyBorder="1" applyAlignment="1">
      <alignment horizontal="left" vertical="center"/>
    </xf>
    <xf numFmtId="0" fontId="24" fillId="0" borderId="15" xfId="0" applyFont="1" applyBorder="1" applyAlignment="1" applyProtection="1">
      <alignment horizontal="center" vertical="center" shrinkToFit="1"/>
      <protection locked="0"/>
    </xf>
    <xf numFmtId="190" fontId="24" fillId="0" borderId="23" xfId="0" applyNumberFormat="1" applyFont="1" applyBorder="1" applyAlignment="1" applyProtection="1">
      <alignment horizontal="center" vertical="center" wrapText="1"/>
      <protection locked="0"/>
    </xf>
    <xf numFmtId="190" fontId="24" fillId="0" borderId="17" xfId="0" applyNumberFormat="1" applyFont="1" applyBorder="1" applyAlignment="1" applyProtection="1">
      <alignment horizontal="center" vertical="center" wrapText="1"/>
      <protection locked="0"/>
    </xf>
    <xf numFmtId="0" fontId="56" fillId="0" borderId="0" xfId="0" applyFont="1" applyAlignment="1">
      <alignment horizontal="center" vertical="top" wrapText="1"/>
    </xf>
    <xf numFmtId="0" fontId="24" fillId="0" borderId="0" xfId="0" applyFont="1" applyAlignment="1">
      <alignment horizontal="center" vertical="top"/>
    </xf>
    <xf numFmtId="0" fontId="26" fillId="0" borderId="0" xfId="0" applyFont="1" applyAlignment="1">
      <alignment horizontal="center" vertical="center" wrapText="1"/>
    </xf>
    <xf numFmtId="0" fontId="24" fillId="0" borderId="17" xfId="0" applyFont="1" applyBorder="1" applyAlignment="1">
      <alignment horizontal="center" vertical="center" wrapText="1"/>
    </xf>
    <xf numFmtId="0" fontId="24" fillId="35" borderId="23" xfId="0" applyFont="1" applyFill="1" applyBorder="1" applyAlignment="1">
      <alignment horizontal="center" vertical="center"/>
    </xf>
    <xf numFmtId="0" fontId="24" fillId="35" borderId="17" xfId="0" applyFont="1" applyFill="1" applyBorder="1" applyAlignment="1">
      <alignment horizontal="center" vertical="center"/>
    </xf>
    <xf numFmtId="0" fontId="24" fillId="35" borderId="16" xfId="0" applyFont="1" applyFill="1" applyBorder="1" applyAlignment="1">
      <alignment horizontal="center" vertical="center"/>
    </xf>
    <xf numFmtId="49" fontId="24" fillId="26" borderId="23" xfId="0" applyNumberFormat="1" applyFont="1" applyFill="1" applyBorder="1" applyAlignment="1" applyProtection="1">
      <alignment horizontal="center" vertical="center" shrinkToFit="1"/>
      <protection locked="0"/>
    </xf>
    <xf numFmtId="49" fontId="24" fillId="26" borderId="17" xfId="0" applyNumberFormat="1" applyFont="1" applyFill="1" applyBorder="1" applyAlignment="1" applyProtection="1">
      <alignment horizontal="center" vertical="center" shrinkToFit="1"/>
      <protection locked="0"/>
    </xf>
    <xf numFmtId="49" fontId="24" fillId="26" borderId="16" xfId="0" applyNumberFormat="1" applyFont="1" applyFill="1" applyBorder="1" applyAlignment="1" applyProtection="1">
      <alignment horizontal="center" vertical="center" shrinkToFit="1"/>
      <protection locked="0"/>
    </xf>
    <xf numFmtId="49" fontId="24" fillId="0" borderId="23" xfId="0" applyNumberFormat="1" applyFont="1" applyBorder="1" applyAlignment="1" applyProtection="1">
      <alignment horizontal="center" vertical="center" shrinkToFit="1"/>
      <protection locked="0"/>
    </xf>
    <xf numFmtId="49" fontId="24" fillId="0" borderId="17" xfId="0" applyNumberFormat="1" applyFont="1" applyBorder="1" applyAlignment="1" applyProtection="1">
      <alignment horizontal="center" vertical="center" shrinkToFit="1"/>
      <protection locked="0"/>
    </xf>
    <xf numFmtId="49" fontId="24" fillId="0" borderId="16" xfId="0" applyNumberFormat="1" applyFont="1" applyBorder="1" applyAlignment="1" applyProtection="1">
      <alignment horizontal="center" vertical="center" shrinkToFit="1"/>
      <protection locked="0"/>
    </xf>
    <xf numFmtId="38" fontId="24" fillId="0" borderId="17" xfId="43" applyFont="1" applyFill="1" applyBorder="1" applyAlignment="1" applyProtection="1">
      <alignment vertical="center" shrinkToFit="1"/>
      <protection locked="0"/>
    </xf>
    <xf numFmtId="0" fontId="38" fillId="27" borderId="15" xfId="0" applyFont="1" applyFill="1" applyBorder="1" applyAlignment="1">
      <alignment horizontal="center" vertical="center" wrapText="1"/>
    </xf>
    <xf numFmtId="0" fontId="28" fillId="0" borderId="15" xfId="0" applyFont="1" applyBorder="1" applyAlignment="1">
      <alignment horizontal="left" vertical="top" wrapText="1"/>
    </xf>
    <xf numFmtId="0" fontId="24" fillId="0" borderId="11" xfId="0" applyFont="1" applyBorder="1" applyAlignment="1">
      <alignment horizontal="right" vertical="top" wrapText="1"/>
    </xf>
    <xf numFmtId="0" fontId="28" fillId="0" borderId="18" xfId="0" applyFont="1" applyBorder="1" applyAlignment="1">
      <alignment horizontal="left" vertical="top" wrapText="1"/>
    </xf>
    <xf numFmtId="0" fontId="28" fillId="0" borderId="61" xfId="0" applyFont="1" applyBorder="1" applyAlignment="1">
      <alignment horizontal="left" vertical="top" wrapText="1"/>
    </xf>
    <xf numFmtId="0" fontId="85" fillId="0" borderId="18" xfId="0" applyFont="1" applyBorder="1" applyAlignment="1">
      <alignment horizontal="left" vertical="top" wrapText="1"/>
    </xf>
    <xf numFmtId="0" fontId="24" fillId="0" borderId="14" xfId="0" applyFont="1" applyBorder="1" applyAlignment="1">
      <alignment horizontal="center" vertical="center"/>
    </xf>
    <xf numFmtId="189" fontId="26" fillId="27" borderId="22" xfId="0" applyNumberFormat="1" applyFont="1" applyFill="1" applyBorder="1" applyAlignment="1">
      <alignment horizontal="center" vertical="center" wrapText="1"/>
    </xf>
    <xf numFmtId="189" fontId="26" fillId="27" borderId="10" xfId="0" applyNumberFormat="1" applyFont="1" applyFill="1" applyBorder="1" applyAlignment="1">
      <alignment horizontal="center" vertical="center" wrapText="1"/>
    </xf>
    <xf numFmtId="189" fontId="26" fillId="27" borderId="19" xfId="0" applyNumberFormat="1" applyFont="1" applyFill="1" applyBorder="1" applyAlignment="1">
      <alignment horizontal="center" vertical="center" wrapText="1"/>
    </xf>
    <xf numFmtId="189" fontId="26" fillId="27" borderId="13" xfId="0" applyNumberFormat="1" applyFont="1" applyFill="1" applyBorder="1" applyAlignment="1">
      <alignment horizontal="center" vertical="center" wrapText="1"/>
    </xf>
    <xf numFmtId="189" fontId="26" fillId="27" borderId="0" xfId="0" applyNumberFormat="1" applyFont="1" applyFill="1" applyAlignment="1">
      <alignment horizontal="center" vertical="center" wrapText="1"/>
    </xf>
    <xf numFmtId="189" fontId="26" fillId="27" borderId="14" xfId="0" applyNumberFormat="1" applyFont="1" applyFill="1" applyBorder="1" applyAlignment="1">
      <alignment horizontal="center" vertical="center" wrapText="1"/>
    </xf>
    <xf numFmtId="189" fontId="26" fillId="27" borderId="11" xfId="0" applyNumberFormat="1" applyFont="1" applyFill="1" applyBorder="1" applyAlignment="1">
      <alignment horizontal="center" vertical="center" wrapText="1"/>
    </xf>
    <xf numFmtId="189" fontId="26" fillId="27" borderId="12" xfId="0" applyNumberFormat="1" applyFont="1" applyFill="1" applyBorder="1" applyAlignment="1">
      <alignment horizontal="center" vertical="center" wrapText="1"/>
    </xf>
    <xf numFmtId="189" fontId="26" fillId="27" borderId="20" xfId="0" applyNumberFormat="1" applyFont="1" applyFill="1" applyBorder="1" applyAlignment="1">
      <alignment horizontal="center" vertical="center" wrapText="1"/>
    </xf>
    <xf numFmtId="0" fontId="24" fillId="0" borderId="30" xfId="0" applyFont="1" applyBorder="1" applyAlignment="1" applyProtection="1">
      <alignment horizontal="left" vertical="center" shrinkToFit="1"/>
      <protection locked="0"/>
    </xf>
    <xf numFmtId="0" fontId="24" fillId="0" borderId="31" xfId="0" applyFont="1" applyBorder="1" applyAlignment="1" applyProtection="1">
      <alignment horizontal="left" vertical="center" shrinkToFit="1"/>
      <protection locked="0"/>
    </xf>
    <xf numFmtId="0" fontId="24" fillId="0" borderId="27" xfId="0" applyFont="1" applyBorder="1" applyAlignment="1" applyProtection="1">
      <alignment horizontal="left" vertical="center" shrinkToFit="1"/>
      <protection locked="0"/>
    </xf>
    <xf numFmtId="0" fontId="26" fillId="0" borderId="20" xfId="0" applyFont="1" applyBorder="1" applyAlignment="1">
      <alignment horizontal="left" vertical="center" shrinkToFit="1"/>
    </xf>
    <xf numFmtId="0" fontId="24" fillId="25" borderId="13" xfId="0" applyFont="1" applyFill="1" applyBorder="1" applyAlignment="1">
      <alignment horizontal="left" vertical="center" wrapText="1"/>
    </xf>
    <xf numFmtId="0" fontId="24" fillId="25" borderId="14" xfId="0" applyFont="1" applyFill="1" applyBorder="1" applyAlignment="1">
      <alignment horizontal="left" vertical="center" wrapText="1"/>
    </xf>
    <xf numFmtId="38" fontId="24" fillId="26" borderId="15" xfId="43" applyFont="1" applyFill="1" applyBorder="1" applyAlignment="1" applyProtection="1">
      <alignment horizontal="center" vertical="center"/>
      <protection locked="0"/>
    </xf>
    <xf numFmtId="0" fontId="27" fillId="0" borderId="22"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20" xfId="0" applyFont="1" applyBorder="1" applyAlignment="1">
      <alignment horizontal="center" vertical="center" wrapText="1"/>
    </xf>
    <xf numFmtId="0" fontId="24" fillId="25" borderId="12" xfId="0" applyFont="1" applyFill="1" applyBorder="1" applyAlignment="1">
      <alignment horizontal="center" vertical="center" shrinkToFit="1"/>
    </xf>
    <xf numFmtId="0" fontId="26" fillId="0" borderId="120" xfId="0" applyFont="1" applyBorder="1" applyAlignment="1">
      <alignment horizontal="center" vertical="center" shrinkToFit="1"/>
    </xf>
    <xf numFmtId="0" fontId="26" fillId="0" borderId="121" xfId="0" applyFont="1" applyBorder="1" applyAlignment="1">
      <alignment horizontal="center" vertical="center" shrinkToFit="1"/>
    </xf>
    <xf numFmtId="0" fontId="26" fillId="0" borderId="10" xfId="0" applyFont="1" applyBorder="1" applyAlignment="1">
      <alignment vertical="center" wrapText="1"/>
    </xf>
    <xf numFmtId="0" fontId="26" fillId="0" borderId="0" xfId="0" applyFont="1" applyAlignment="1" applyProtection="1">
      <alignment horizontal="center" vertical="center" shrinkToFit="1"/>
      <protection locked="0"/>
    </xf>
    <xf numFmtId="0" fontId="24" fillId="0" borderId="22" xfId="0" applyFont="1" applyBorder="1" applyAlignment="1">
      <alignment horizontal="center" vertical="center"/>
    </xf>
    <xf numFmtId="0" fontId="24" fillId="0" borderId="10" xfId="0" applyFont="1" applyBorder="1" applyAlignment="1">
      <alignment horizontal="center" vertical="center"/>
    </xf>
    <xf numFmtId="0" fontId="24" fillId="0" borderId="19" xfId="0" applyFont="1" applyBorder="1" applyAlignment="1">
      <alignment horizontal="center" vertical="center"/>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20" xfId="0" applyFont="1" applyBorder="1" applyAlignment="1">
      <alignment horizontal="center" vertical="center"/>
    </xf>
    <xf numFmtId="0" fontId="24" fillId="0" borderId="28" xfId="0" applyFont="1" applyBorder="1" applyAlignment="1">
      <alignment horizontal="center" vertical="center"/>
    </xf>
    <xf numFmtId="0" fontId="24" fillId="0" borderId="29" xfId="0" applyFont="1" applyBorder="1" applyAlignment="1">
      <alignment horizontal="center" vertical="center"/>
    </xf>
    <xf numFmtId="0" fontId="24" fillId="27" borderId="33" xfId="0" applyFont="1" applyFill="1" applyBorder="1" applyAlignment="1">
      <alignment horizontal="center" vertical="center"/>
    </xf>
    <xf numFmtId="0" fontId="24" fillId="27" borderId="71" xfId="0" applyFont="1" applyFill="1" applyBorder="1" applyAlignment="1">
      <alignment horizontal="center" vertical="center"/>
    </xf>
    <xf numFmtId="0" fontId="24" fillId="27" borderId="34" xfId="0" applyFont="1" applyFill="1" applyBorder="1" applyAlignment="1">
      <alignment horizontal="center" vertical="center"/>
    </xf>
    <xf numFmtId="0" fontId="24" fillId="27" borderId="35" xfId="0" applyFont="1" applyFill="1" applyBorder="1" applyAlignment="1">
      <alignment horizontal="center" vertical="center"/>
    </xf>
    <xf numFmtId="0" fontId="24" fillId="27" borderId="44" xfId="0" applyFont="1" applyFill="1" applyBorder="1" applyAlignment="1">
      <alignment horizontal="center" vertical="center"/>
    </xf>
    <xf numFmtId="0" fontId="24" fillId="27" borderId="36" xfId="0" applyFont="1" applyFill="1" applyBorder="1" applyAlignment="1">
      <alignment horizontal="center" vertical="center"/>
    </xf>
    <xf numFmtId="0" fontId="24" fillId="0" borderId="116" xfId="0" applyFont="1" applyBorder="1" applyAlignment="1">
      <alignment horizontal="center" vertical="center"/>
    </xf>
    <xf numFmtId="0" fontId="24" fillId="0" borderId="111" xfId="0" applyFont="1" applyBorder="1" applyAlignment="1">
      <alignment horizontal="center" vertical="center"/>
    </xf>
    <xf numFmtId="0" fontId="24" fillId="0" borderId="13" xfId="0" applyFont="1" applyBorder="1" applyAlignment="1">
      <alignment horizontal="center" vertical="top" wrapText="1"/>
    </xf>
    <xf numFmtId="0" fontId="24" fillId="0" borderId="127" xfId="0" applyFont="1" applyBorder="1" applyAlignment="1">
      <alignment horizontal="left" vertical="center"/>
    </xf>
    <xf numFmtId="0" fontId="24" fillId="0" borderId="12" xfId="0" applyFont="1" applyBorder="1" applyAlignment="1">
      <alignment horizontal="left" vertical="center"/>
    </xf>
    <xf numFmtId="0" fontId="26" fillId="0" borderId="33"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35" xfId="0" applyFont="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38" fontId="24" fillId="26" borderId="10" xfId="43" applyFont="1" applyFill="1" applyBorder="1" applyAlignment="1" applyProtection="1">
      <alignment horizontal="center" vertical="center"/>
      <protection locked="0"/>
    </xf>
    <xf numFmtId="0" fontId="28" fillId="0" borderId="23" xfId="0" applyFont="1" applyBorder="1" applyAlignment="1">
      <alignment horizontal="center" vertical="center"/>
    </xf>
    <xf numFmtId="0" fontId="28" fillId="0" borderId="30" xfId="0" applyFont="1" applyBorder="1" applyAlignment="1" applyProtection="1">
      <alignment horizontal="center" vertical="center" shrinkToFit="1"/>
      <protection locked="0"/>
    </xf>
    <xf numFmtId="0" fontId="28" fillId="0" borderId="31" xfId="0" applyFont="1" applyBorder="1" applyAlignment="1" applyProtection="1">
      <alignment horizontal="center" vertical="center" shrinkToFit="1"/>
      <protection locked="0"/>
    </xf>
    <xf numFmtId="0" fontId="28" fillId="0" borderId="27" xfId="0" applyFont="1" applyBorder="1" applyAlignment="1" applyProtection="1">
      <alignment horizontal="center" vertical="center" shrinkToFit="1"/>
      <protection locked="0"/>
    </xf>
    <xf numFmtId="0" fontId="28" fillId="0" borderId="0" xfId="0" applyFont="1" applyAlignment="1">
      <alignment horizontal="left" vertical="center" wrapText="1"/>
    </xf>
    <xf numFmtId="0" fontId="26" fillId="0" borderId="169" xfId="0" applyFont="1" applyBorder="1" applyAlignment="1">
      <alignment horizontal="center" vertical="center"/>
    </xf>
    <xf numFmtId="0" fontId="26" fillId="0" borderId="43" xfId="0" applyFont="1" applyBorder="1" applyAlignment="1">
      <alignment horizontal="center" vertical="center"/>
    </xf>
    <xf numFmtId="0" fontId="28" fillId="0" borderId="42" xfId="0" applyFont="1" applyBorder="1" applyAlignment="1">
      <alignment horizontal="center" vertical="center"/>
    </xf>
    <xf numFmtId="0" fontId="87" fillId="0" borderId="0" xfId="0" applyFont="1" applyAlignment="1">
      <alignment horizontal="lef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6" fillId="0" borderId="0" xfId="0" applyFont="1" applyAlignment="1">
      <alignment horizontal="left" vertical="center"/>
    </xf>
    <xf numFmtId="0" fontId="24" fillId="26" borderId="15" xfId="0" applyFont="1" applyFill="1" applyBorder="1" applyAlignment="1" applyProtection="1">
      <alignment horizontal="center" vertical="center"/>
      <protection locked="0"/>
    </xf>
    <xf numFmtId="0" fontId="24" fillId="25" borderId="16" xfId="0" applyFont="1" applyFill="1" applyBorder="1" applyAlignment="1">
      <alignment horizontal="left" vertical="center" shrinkToFit="1"/>
    </xf>
    <xf numFmtId="0" fontId="24" fillId="26" borderId="22" xfId="0" applyFont="1" applyFill="1" applyBorder="1" applyAlignment="1" applyProtection="1">
      <alignment horizontal="center" vertical="center"/>
      <protection locked="0"/>
    </xf>
    <xf numFmtId="0" fontId="24" fillId="26" borderId="19" xfId="0" applyFont="1" applyFill="1" applyBorder="1" applyAlignment="1" applyProtection="1">
      <alignment horizontal="center" vertical="center"/>
      <protection locked="0"/>
    </xf>
    <xf numFmtId="0" fontId="24" fillId="26" borderId="13" xfId="0" applyFont="1" applyFill="1" applyBorder="1" applyAlignment="1" applyProtection="1">
      <alignment horizontal="center" vertical="center"/>
      <protection locked="0"/>
    </xf>
    <xf numFmtId="0" fontId="24" fillId="26" borderId="14" xfId="0" applyFont="1" applyFill="1" applyBorder="1" applyAlignment="1" applyProtection="1">
      <alignment horizontal="center" vertical="center"/>
      <protection locked="0"/>
    </xf>
    <xf numFmtId="0" fontId="24" fillId="26" borderId="11" xfId="0" applyFont="1" applyFill="1" applyBorder="1" applyAlignment="1" applyProtection="1">
      <alignment horizontal="center" vertical="center"/>
      <protection locked="0"/>
    </xf>
    <xf numFmtId="0" fontId="24" fillId="26" borderId="20" xfId="0" applyFont="1" applyFill="1" applyBorder="1" applyAlignment="1" applyProtection="1">
      <alignment horizontal="center" vertical="center"/>
      <protection locked="0"/>
    </xf>
    <xf numFmtId="0" fontId="24" fillId="0" borderId="128" xfId="0" applyFont="1" applyBorder="1" applyAlignment="1">
      <alignment horizontal="center" vertical="center"/>
    </xf>
    <xf numFmtId="0" fontId="24" fillId="0" borderId="15" xfId="0" applyFont="1" applyBorder="1" applyAlignment="1">
      <alignment horizontal="left" vertical="center"/>
    </xf>
    <xf numFmtId="0" fontId="24" fillId="0" borderId="15" xfId="0" applyFont="1" applyBorder="1" applyAlignment="1">
      <alignment horizontal="left" vertical="center" wrapText="1"/>
    </xf>
    <xf numFmtId="0" fontId="0" fillId="0" borderId="21" xfId="0" applyBorder="1" applyAlignment="1">
      <alignment horizontal="left" vertical="top" wrapText="1"/>
    </xf>
    <xf numFmtId="0" fontId="24" fillId="25" borderId="15" xfId="0" applyFont="1" applyFill="1" applyBorder="1" applyAlignment="1">
      <alignment vertical="center" wrapText="1"/>
    </xf>
    <xf numFmtId="0" fontId="24" fillId="0" borderId="22" xfId="0" applyFont="1" applyBorder="1" applyAlignment="1">
      <alignment horizontal="left" vertical="center" wrapText="1" shrinkToFit="1"/>
    </xf>
    <xf numFmtId="0" fontId="24" fillId="0" borderId="10" xfId="0" applyFont="1" applyBorder="1" applyAlignment="1">
      <alignment horizontal="left" vertical="center" wrapText="1" shrinkToFit="1"/>
    </xf>
    <xf numFmtId="0" fontId="24" fillId="0" borderId="19" xfId="0" applyFont="1" applyBorder="1" applyAlignment="1">
      <alignment horizontal="left" vertical="center" wrapText="1" shrinkToFit="1"/>
    </xf>
    <xf numFmtId="0" fontId="24" fillId="0" borderId="13" xfId="0" applyFont="1" applyBorder="1" applyAlignment="1">
      <alignment horizontal="left" vertical="center" wrapText="1" shrinkToFit="1"/>
    </xf>
    <xf numFmtId="0" fontId="24" fillId="0" borderId="0" xfId="0" applyFont="1" applyAlignment="1">
      <alignment horizontal="left" vertical="center" wrapText="1" shrinkToFit="1"/>
    </xf>
    <xf numFmtId="0" fontId="24" fillId="0" borderId="14" xfId="0" applyFont="1" applyBorder="1" applyAlignment="1">
      <alignment horizontal="left" vertical="center" wrapText="1" shrinkToFit="1"/>
    </xf>
    <xf numFmtId="0" fontId="24" fillId="0" borderId="11" xfId="0" applyFont="1" applyBorder="1" applyAlignment="1">
      <alignment horizontal="left" vertical="center" wrapText="1" shrinkToFit="1"/>
    </xf>
    <xf numFmtId="0" fontId="24" fillId="0" borderId="12" xfId="0" applyFont="1" applyBorder="1" applyAlignment="1">
      <alignment horizontal="left" vertical="center" wrapText="1" shrinkToFit="1"/>
    </xf>
    <xf numFmtId="0" fontId="24" fillId="0" borderId="20" xfId="0" applyFont="1" applyBorder="1" applyAlignment="1">
      <alignment horizontal="left" vertical="center" wrapText="1" shrinkToFit="1"/>
    </xf>
    <xf numFmtId="0" fontId="0" fillId="0" borderId="18" xfId="0" applyBorder="1" applyAlignment="1">
      <alignment horizontal="center" vertical="top" wrapText="1"/>
    </xf>
    <xf numFmtId="0" fontId="26" fillId="0" borderId="14" xfId="0" applyFont="1" applyBorder="1" applyAlignment="1">
      <alignment horizontal="center" vertical="center"/>
    </xf>
    <xf numFmtId="0" fontId="39" fillId="0" borderId="19" xfId="0" applyFont="1" applyBorder="1" applyAlignment="1">
      <alignment horizontal="center" vertical="center" shrinkToFit="1"/>
    </xf>
    <xf numFmtId="0" fontId="39" fillId="0" borderId="61" xfId="0" applyFont="1" applyBorder="1" applyAlignment="1">
      <alignment horizontal="center" vertical="center" shrinkToFit="1"/>
    </xf>
    <xf numFmtId="0" fontId="39" fillId="0" borderId="22" xfId="0" applyFont="1" applyBorder="1" applyAlignment="1">
      <alignment horizontal="center" vertical="center" shrinkToFit="1"/>
    </xf>
    <xf numFmtId="0" fontId="26" fillId="0" borderId="19" xfId="0" applyFont="1" applyBorder="1" applyAlignment="1">
      <alignment horizontal="center" vertical="center" shrinkToFit="1"/>
    </xf>
    <xf numFmtId="0" fontId="26" fillId="0" borderId="22" xfId="0" applyFont="1" applyBorder="1" applyAlignment="1">
      <alignment horizontal="center" vertical="center" shrinkToFit="1"/>
    </xf>
    <xf numFmtId="0" fontId="26" fillId="0" borderId="19" xfId="0" quotePrefix="1" applyFont="1" applyBorder="1" applyAlignment="1">
      <alignment horizontal="center" vertical="center"/>
    </xf>
    <xf numFmtId="0" fontId="26" fillId="0" borderId="61" xfId="0" applyFont="1" applyBorder="1" applyAlignment="1">
      <alignment horizontal="center" vertical="center"/>
    </xf>
    <xf numFmtId="0" fontId="24" fillId="24" borderId="14" xfId="0" applyFont="1" applyFill="1" applyBorder="1" applyAlignment="1">
      <alignment horizontal="left" vertical="top" wrapText="1"/>
    </xf>
    <xf numFmtId="0" fontId="27" fillId="0" borderId="13" xfId="0" applyFont="1" applyBorder="1" applyAlignment="1">
      <alignment horizontal="center" vertical="center"/>
    </xf>
    <xf numFmtId="0" fontId="27" fillId="0" borderId="0" xfId="0" applyFont="1" applyAlignment="1">
      <alignment horizontal="center" vertical="center"/>
    </xf>
    <xf numFmtId="0" fontId="26" fillId="25" borderId="47" xfId="0" applyFont="1" applyFill="1" applyBorder="1" applyAlignment="1">
      <alignment horizontal="center" vertical="center" shrinkToFit="1"/>
    </xf>
    <xf numFmtId="0" fontId="83" fillId="0" borderId="0" xfId="0" applyFont="1" applyAlignment="1">
      <alignment vertical="top" wrapText="1"/>
    </xf>
    <xf numFmtId="0" fontId="83" fillId="0" borderId="14" xfId="0" applyFont="1" applyBorder="1" applyAlignment="1">
      <alignment vertical="top" wrapText="1"/>
    </xf>
    <xf numFmtId="0" fontId="26" fillId="0" borderId="11" xfId="0" applyFont="1" applyBorder="1" applyAlignment="1">
      <alignment horizontal="center" vertical="center" shrinkToFit="1"/>
    </xf>
    <xf numFmtId="0" fontId="26" fillId="0" borderId="20" xfId="0" applyFont="1" applyBorder="1" applyAlignment="1">
      <alignment horizontal="center" vertical="center" shrinkToFit="1"/>
    </xf>
    <xf numFmtId="0" fontId="26" fillId="27" borderId="11" xfId="0" applyFont="1" applyFill="1" applyBorder="1" applyAlignment="1">
      <alignment horizontal="right" vertical="center" shrinkToFit="1"/>
    </xf>
    <xf numFmtId="0" fontId="26" fillId="27" borderId="20" xfId="0" applyFont="1" applyFill="1" applyBorder="1" applyAlignment="1">
      <alignment horizontal="right" vertical="center" shrinkToFit="1"/>
    </xf>
    <xf numFmtId="0" fontId="24" fillId="0" borderId="23" xfId="0" applyFont="1" applyBorder="1" applyAlignment="1">
      <alignment horizontal="left" vertical="center"/>
    </xf>
    <xf numFmtId="0" fontId="24" fillId="0" borderId="17" xfId="0" applyFont="1" applyBorder="1" applyAlignment="1">
      <alignment horizontal="left" vertical="center"/>
    </xf>
    <xf numFmtId="0" fontId="24" fillId="0" borderId="16" xfId="0" applyFont="1" applyBorder="1" applyAlignment="1">
      <alignment horizontal="left" vertical="center"/>
    </xf>
    <xf numFmtId="0" fontId="26" fillId="27" borderId="224" xfId="0" applyFont="1" applyFill="1" applyBorder="1" applyAlignment="1">
      <alignment horizontal="right" vertical="center" shrinkToFit="1"/>
    </xf>
    <xf numFmtId="0" fontId="28" fillId="0" borderId="13" xfId="0" applyFont="1" applyBorder="1" applyAlignment="1">
      <alignment horizontal="left" vertical="center" wrapText="1"/>
    </xf>
    <xf numFmtId="0" fontId="24" fillId="0" borderId="23" xfId="0" applyFont="1" applyBorder="1" applyAlignment="1">
      <alignment horizontal="left" vertical="center" shrinkToFit="1"/>
    </xf>
    <xf numFmtId="0" fontId="24" fillId="0" borderId="17" xfId="0" applyFont="1" applyBorder="1" applyAlignment="1">
      <alignment horizontal="left" vertical="center" shrinkToFit="1"/>
    </xf>
    <xf numFmtId="0" fontId="24" fillId="0" borderId="16" xfId="0" applyFont="1" applyBorder="1" applyAlignment="1">
      <alignment horizontal="left" vertical="center" shrinkToFit="1"/>
    </xf>
    <xf numFmtId="0" fontId="24" fillId="0" borderId="23" xfId="0" applyFont="1" applyBorder="1" applyAlignment="1">
      <alignment horizontal="left" vertical="center" wrapText="1"/>
    </xf>
    <xf numFmtId="0" fontId="24" fillId="0" borderId="17" xfId="0" applyFont="1" applyBorder="1" applyAlignment="1">
      <alignment horizontal="left" vertical="center" wrapText="1"/>
    </xf>
    <xf numFmtId="0" fontId="24" fillId="0" borderId="16" xfId="0" applyFont="1" applyBorder="1" applyAlignment="1">
      <alignment horizontal="left" vertical="center" wrapText="1"/>
    </xf>
    <xf numFmtId="0" fontId="85" fillId="25" borderId="22" xfId="0" applyFont="1" applyFill="1" applyBorder="1" applyAlignment="1">
      <alignment horizontal="left" vertical="center" wrapText="1"/>
    </xf>
    <xf numFmtId="0" fontId="26" fillId="0" borderId="23" xfId="0" applyFont="1" applyBorder="1" applyAlignment="1">
      <alignment vertical="center" wrapText="1"/>
    </xf>
    <xf numFmtId="0" fontId="26" fillId="0" borderId="17" xfId="0" applyFont="1" applyBorder="1" applyAlignment="1">
      <alignment vertical="center" wrapText="1"/>
    </xf>
    <xf numFmtId="0" fontId="26" fillId="0" borderId="23" xfId="0" applyFont="1" applyBorder="1" applyAlignment="1">
      <alignment vertical="center" shrinkToFit="1"/>
    </xf>
    <xf numFmtId="0" fontId="26" fillId="0" borderId="17" xfId="0" applyFont="1" applyBorder="1" applyAlignment="1">
      <alignment vertical="center" shrinkToFit="1"/>
    </xf>
    <xf numFmtId="0" fontId="26" fillId="37" borderId="15" xfId="0" applyFont="1" applyFill="1" applyBorder="1" applyAlignment="1">
      <alignment horizontal="center" vertical="center" wrapText="1"/>
    </xf>
    <xf numFmtId="0" fontId="26" fillId="0" borderId="16" xfId="0" applyFont="1" applyBorder="1" applyAlignment="1">
      <alignment vertical="center" wrapText="1"/>
    </xf>
    <xf numFmtId="0" fontId="38" fillId="0" borderId="0" xfId="0" applyFont="1" applyAlignment="1">
      <alignment horizontal="left" vertical="center"/>
    </xf>
    <xf numFmtId="0" fontId="39" fillId="0" borderId="15" xfId="0" applyFont="1" applyBorder="1" applyAlignment="1">
      <alignment horizontal="center" vertical="center" wrapText="1"/>
    </xf>
    <xf numFmtId="0" fontId="38" fillId="27" borderId="23" xfId="0" applyFont="1" applyFill="1" applyBorder="1" applyAlignment="1">
      <alignment horizontal="center" vertical="center" wrapText="1"/>
    </xf>
    <xf numFmtId="0" fontId="38" fillId="27" borderId="16" xfId="0" applyFont="1" applyFill="1" applyBorder="1" applyAlignment="1">
      <alignment horizontal="center" vertical="center" wrapText="1"/>
    </xf>
    <xf numFmtId="0" fontId="26" fillId="37" borderId="23" xfId="0" applyFont="1" applyFill="1" applyBorder="1" applyAlignment="1">
      <alignment horizontal="center" vertical="center" wrapText="1"/>
    </xf>
    <xf numFmtId="0" fontId="26" fillId="37" borderId="16" xfId="0" applyFont="1" applyFill="1" applyBorder="1" applyAlignment="1">
      <alignment horizontal="center" vertical="center" wrapText="1"/>
    </xf>
    <xf numFmtId="0" fontId="26" fillId="25" borderId="200" xfId="0" applyFont="1" applyFill="1" applyBorder="1" applyAlignment="1">
      <alignment horizontal="left" vertical="center" wrapText="1"/>
    </xf>
    <xf numFmtId="0" fontId="26" fillId="25" borderId="196" xfId="0" applyFont="1" applyFill="1" applyBorder="1" applyAlignment="1">
      <alignment horizontal="left" vertical="center" wrapText="1"/>
    </xf>
    <xf numFmtId="0" fontId="26" fillId="25" borderId="197" xfId="0" applyFont="1" applyFill="1" applyBorder="1" applyAlignment="1">
      <alignment horizontal="left" vertical="center" wrapText="1"/>
    </xf>
    <xf numFmtId="0" fontId="26" fillId="25" borderId="201" xfId="0" applyFont="1" applyFill="1" applyBorder="1" applyAlignment="1">
      <alignment horizontal="left" vertical="center" wrapText="1"/>
    </xf>
    <xf numFmtId="0" fontId="26" fillId="25" borderId="0" xfId="0" applyFont="1" applyFill="1" applyAlignment="1">
      <alignment horizontal="left" vertical="center" wrapText="1"/>
    </xf>
    <xf numFmtId="0" fontId="26" fillId="25" borderId="198" xfId="0" applyFont="1" applyFill="1" applyBorder="1" applyAlignment="1">
      <alignment horizontal="left" vertical="center" wrapText="1"/>
    </xf>
    <xf numFmtId="0" fontId="26" fillId="25" borderId="202" xfId="0" applyFont="1" applyFill="1" applyBorder="1" applyAlignment="1">
      <alignment horizontal="left" vertical="center" wrapText="1"/>
    </xf>
    <xf numFmtId="0" fontId="26" fillId="25" borderId="125" xfId="0" applyFont="1" applyFill="1" applyBorder="1" applyAlignment="1">
      <alignment horizontal="left" vertical="center" wrapText="1"/>
    </xf>
    <xf numFmtId="0" fontId="26" fillId="25" borderId="199" xfId="0" applyFont="1" applyFill="1" applyBorder="1" applyAlignment="1">
      <alignment horizontal="left" vertical="center" wrapText="1"/>
    </xf>
    <xf numFmtId="57" fontId="33" fillId="0" borderId="61" xfId="0" applyNumberFormat="1" applyFont="1" applyBorder="1" applyAlignment="1" applyProtection="1">
      <alignment horizontal="center" vertical="center" shrinkToFit="1"/>
      <protection locked="0"/>
    </xf>
    <xf numFmtId="57" fontId="33" fillId="0" borderId="18" xfId="0" applyNumberFormat="1" applyFont="1" applyBorder="1" applyAlignment="1" applyProtection="1">
      <alignment horizontal="center" vertical="center" shrinkToFit="1"/>
      <protection locked="0"/>
    </xf>
    <xf numFmtId="57" fontId="33" fillId="0" borderId="21" xfId="0" applyNumberFormat="1" applyFont="1" applyBorder="1" applyAlignment="1" applyProtection="1">
      <alignment horizontal="center" vertical="center" shrinkToFit="1"/>
      <protection locked="0"/>
    </xf>
    <xf numFmtId="0" fontId="33" fillId="0" borderId="135" xfId="0" applyFont="1" applyBorder="1" applyAlignment="1" applyProtection="1">
      <alignment horizontal="center" vertical="center" shrinkToFit="1"/>
      <protection locked="0"/>
    </xf>
    <xf numFmtId="0" fontId="33" fillId="0" borderId="140" xfId="0" applyFont="1" applyBorder="1" applyAlignment="1" applyProtection="1">
      <alignment horizontal="center" vertical="center" shrinkToFit="1"/>
      <protection locked="0"/>
    </xf>
    <xf numFmtId="0" fontId="33" fillId="0" borderId="129" xfId="0" applyFont="1" applyBorder="1" applyAlignment="1" applyProtection="1">
      <alignment horizontal="center" vertical="center" shrinkToFit="1"/>
      <protection locked="0"/>
    </xf>
    <xf numFmtId="0" fontId="32" fillId="25" borderId="15" xfId="0" applyFont="1" applyFill="1" applyBorder="1" applyAlignment="1">
      <alignment horizontal="center" vertical="center" wrapText="1"/>
    </xf>
    <xf numFmtId="0" fontId="32" fillId="25" borderId="23" xfId="0" applyFont="1" applyFill="1" applyBorder="1" applyAlignment="1">
      <alignment horizontal="center" vertical="center" wrapText="1"/>
    </xf>
    <xf numFmtId="0" fontId="34" fillId="25" borderId="21" xfId="0" applyFont="1" applyFill="1" applyBorder="1" applyAlignment="1">
      <alignment horizontal="center" vertical="center" wrapText="1"/>
    </xf>
    <xf numFmtId="0" fontId="34" fillId="25" borderId="15" xfId="0" applyFont="1" applyFill="1" applyBorder="1" applyAlignment="1">
      <alignment horizontal="center" vertical="center" wrapText="1"/>
    </xf>
    <xf numFmtId="0" fontId="33" fillId="25" borderId="23" xfId="0" applyFont="1" applyFill="1" applyBorder="1" applyAlignment="1">
      <alignment horizontal="center" vertical="center"/>
    </xf>
    <xf numFmtId="0" fontId="33" fillId="25" borderId="16" xfId="0" applyFont="1" applyFill="1" applyBorder="1" applyAlignment="1">
      <alignment horizontal="center" vertical="center"/>
    </xf>
    <xf numFmtId="0" fontId="33" fillId="25" borderId="17" xfId="0" applyFont="1" applyFill="1" applyBorder="1" applyAlignment="1">
      <alignment horizontal="center" vertical="center"/>
    </xf>
    <xf numFmtId="0" fontId="33" fillId="30" borderId="15" xfId="0" applyFont="1" applyFill="1" applyBorder="1" applyAlignment="1">
      <alignment horizontal="center" vertical="center" wrapText="1"/>
    </xf>
    <xf numFmtId="0" fontId="33" fillId="25" borderId="61" xfId="0" applyFont="1" applyFill="1" applyBorder="1" applyAlignment="1">
      <alignment horizontal="center" vertical="center" wrapText="1"/>
    </xf>
    <xf numFmtId="0" fontId="33" fillId="25" borderId="21" xfId="0" applyFont="1" applyFill="1" applyBorder="1" applyAlignment="1">
      <alignment horizontal="center" vertical="center" wrapText="1"/>
    </xf>
    <xf numFmtId="0" fontId="33" fillId="25" borderId="15" xfId="0" applyFont="1" applyFill="1" applyBorder="1" applyAlignment="1">
      <alignment horizontal="center" vertical="center" wrapText="1"/>
    </xf>
    <xf numFmtId="0" fontId="0" fillId="0" borderId="0" xfId="0" applyAlignment="1">
      <alignment horizontal="left" vertical="center"/>
    </xf>
    <xf numFmtId="0" fontId="31" fillId="0" borderId="0" xfId="0" applyFont="1" applyAlignment="1">
      <alignment horizontal="left" vertical="center"/>
    </xf>
    <xf numFmtId="0" fontId="48" fillId="25" borderId="0" xfId="0" applyFont="1" applyFill="1" applyAlignment="1">
      <alignment vertical="center" wrapText="1"/>
    </xf>
    <xf numFmtId="0" fontId="31" fillId="0" borderId="23" xfId="0" applyFont="1" applyBorder="1" applyAlignment="1">
      <alignment horizontal="center" vertical="center"/>
    </xf>
    <xf numFmtId="0" fontId="31" fillId="0" borderId="16" xfId="0" applyFont="1" applyBorder="1" applyAlignment="1">
      <alignment horizontal="center" vertical="center"/>
    </xf>
    <xf numFmtId="0" fontId="31" fillId="0" borderId="12" xfId="0" applyFont="1" applyBorder="1" applyAlignment="1">
      <alignment horizontal="center" vertical="center"/>
    </xf>
    <xf numFmtId="0" fontId="31" fillId="0" borderId="33" xfId="0" applyFont="1" applyBorder="1" applyAlignment="1" applyProtection="1">
      <alignment horizontal="center" vertical="center"/>
      <protection locked="0"/>
    </xf>
    <xf numFmtId="0" fontId="31" fillId="0" borderId="34" xfId="0" applyFont="1" applyBorder="1" applyAlignment="1" applyProtection="1">
      <alignment horizontal="center" vertical="center"/>
      <protection locked="0"/>
    </xf>
    <xf numFmtId="0" fontId="33" fillId="0" borderId="61" xfId="0" applyFont="1" applyBorder="1" applyAlignment="1">
      <alignment vertical="center" shrinkToFit="1"/>
    </xf>
    <xf numFmtId="0" fontId="33" fillId="0" borderId="18" xfId="0" applyFont="1" applyBorder="1" applyAlignment="1">
      <alignment vertical="center" shrinkToFit="1"/>
    </xf>
    <xf numFmtId="0" fontId="33" fillId="0" borderId="21" xfId="0" applyFont="1" applyBorder="1" applyAlignment="1">
      <alignment vertical="center" shrinkToFit="1"/>
    </xf>
    <xf numFmtId="0" fontId="33" fillId="0" borderId="61" xfId="0" applyFont="1" applyBorder="1" applyProtection="1">
      <alignment vertical="center"/>
      <protection locked="0"/>
    </xf>
    <xf numFmtId="0" fontId="33" fillId="0" borderId="18" xfId="0" applyFont="1" applyBorder="1" applyProtection="1">
      <alignment vertical="center"/>
      <protection locked="0"/>
    </xf>
    <xf numFmtId="0" fontId="33" fillId="0" borderId="21" xfId="0" applyFont="1" applyBorder="1" applyProtection="1">
      <alignment vertical="center"/>
      <protection locked="0"/>
    </xf>
    <xf numFmtId="0" fontId="33" fillId="0" borderId="61" xfId="0" applyFont="1" applyBorder="1" applyAlignment="1" applyProtection="1">
      <alignment vertical="center" shrinkToFit="1"/>
      <protection locked="0"/>
    </xf>
    <xf numFmtId="0" fontId="33" fillId="0" borderId="18" xfId="0" applyFont="1" applyBorder="1" applyAlignment="1" applyProtection="1">
      <alignment vertical="center" shrinkToFit="1"/>
      <protection locked="0"/>
    </xf>
    <xf numFmtId="0" fontId="33" fillId="0" borderId="21" xfId="0" applyFont="1" applyBorder="1" applyAlignment="1" applyProtection="1">
      <alignment vertical="center" shrinkToFit="1"/>
      <protection locked="0"/>
    </xf>
    <xf numFmtId="0" fontId="33" fillId="0" borderId="136" xfId="0" applyFont="1" applyBorder="1" applyAlignment="1" applyProtection="1">
      <alignment horizontal="center" vertical="center" shrinkToFit="1"/>
      <protection locked="0"/>
    </xf>
    <xf numFmtId="0" fontId="33" fillId="0" borderId="119" xfId="0" applyFont="1" applyBorder="1" applyAlignment="1" applyProtection="1">
      <alignment horizontal="center" vertical="center" shrinkToFit="1"/>
      <protection locked="0"/>
    </xf>
    <xf numFmtId="0" fontId="33" fillId="0" borderId="132" xfId="0" applyFont="1" applyBorder="1" applyAlignment="1" applyProtection="1">
      <alignment horizontal="center" vertical="center" shrinkToFit="1"/>
      <protection locked="0"/>
    </xf>
    <xf numFmtId="38" fontId="33" fillId="0" borderId="22" xfId="43" applyFont="1" applyBorder="1" applyAlignment="1" applyProtection="1">
      <alignment vertical="center" shrinkToFit="1"/>
      <protection locked="0"/>
    </xf>
    <xf numFmtId="38" fontId="33" fillId="0" borderId="13" xfId="43" applyFont="1" applyBorder="1" applyAlignment="1" applyProtection="1">
      <alignment vertical="center" shrinkToFit="1"/>
      <protection locked="0"/>
    </xf>
    <xf numFmtId="38" fontId="33" fillId="0" borderId="11" xfId="43" applyFont="1" applyBorder="1" applyAlignment="1" applyProtection="1">
      <alignment vertical="center" shrinkToFit="1"/>
      <protection locked="0"/>
    </xf>
    <xf numFmtId="0" fontId="33" fillId="0" borderId="19" xfId="0" applyFont="1" applyBorder="1" applyAlignment="1" applyProtection="1">
      <alignment vertical="center" textRotation="255" shrinkToFit="1"/>
      <protection locked="0"/>
    </xf>
    <xf numFmtId="0" fontId="33" fillId="0" borderId="14" xfId="0" applyFont="1" applyBorder="1" applyAlignment="1" applyProtection="1">
      <alignment vertical="center" textRotation="255" shrinkToFit="1"/>
      <protection locked="0"/>
    </xf>
    <xf numFmtId="0" fontId="33" fillId="0" borderId="20" xfId="0" applyFont="1" applyBorder="1" applyAlignment="1" applyProtection="1">
      <alignment vertical="center" textRotation="255" shrinkToFit="1"/>
      <protection locked="0"/>
    </xf>
    <xf numFmtId="0" fontId="33" fillId="0" borderId="137" xfId="0" applyFont="1" applyBorder="1" applyAlignment="1" applyProtection="1">
      <alignment horizontal="center" vertical="center" shrinkToFit="1"/>
      <protection locked="0"/>
    </xf>
    <xf numFmtId="0" fontId="33" fillId="0" borderId="141" xfId="0" applyFont="1" applyBorder="1" applyAlignment="1" applyProtection="1">
      <alignment horizontal="center" vertical="center" shrinkToFit="1"/>
      <protection locked="0"/>
    </xf>
    <xf numFmtId="0" fontId="33" fillId="0" borderId="131" xfId="0" applyFont="1" applyBorder="1" applyAlignment="1" applyProtection="1">
      <alignment horizontal="center" vertical="center" shrinkToFit="1"/>
      <protection locked="0"/>
    </xf>
    <xf numFmtId="0" fontId="33" fillId="0" borderId="102" xfId="0" applyFont="1" applyBorder="1" applyAlignment="1" applyProtection="1">
      <alignment horizontal="center" vertical="center" shrinkToFit="1"/>
      <protection locked="0"/>
    </xf>
    <xf numFmtId="0" fontId="33" fillId="0" borderId="171" xfId="0" applyFont="1" applyBorder="1" applyAlignment="1" applyProtection="1">
      <alignment horizontal="center" vertical="center" shrinkToFit="1"/>
      <protection locked="0"/>
    </xf>
    <xf numFmtId="0" fontId="33" fillId="0" borderId="103" xfId="0" applyFont="1" applyBorder="1" applyAlignment="1" applyProtection="1">
      <alignment horizontal="center" vertical="center" shrinkToFit="1"/>
      <protection locked="0"/>
    </xf>
    <xf numFmtId="0" fontId="33" fillId="0" borderId="170" xfId="0" applyFont="1" applyBorder="1" applyAlignment="1" applyProtection="1">
      <alignment horizontal="center" vertical="center" wrapText="1" shrinkToFit="1"/>
      <protection locked="0"/>
    </xf>
    <xf numFmtId="0" fontId="33" fillId="0" borderId="172" xfId="0" applyFont="1" applyBorder="1" applyAlignment="1" applyProtection="1">
      <alignment horizontal="center" vertical="center" wrapText="1" shrinkToFit="1"/>
      <protection locked="0"/>
    </xf>
    <xf numFmtId="0" fontId="33" fillId="0" borderId="173" xfId="0" applyFont="1" applyBorder="1" applyAlignment="1" applyProtection="1">
      <alignment horizontal="center" vertical="center" wrapText="1" shrinkToFit="1"/>
      <protection locked="0"/>
    </xf>
    <xf numFmtId="0" fontId="33" fillId="0" borderId="174" xfId="0" applyFont="1" applyBorder="1" applyAlignment="1" applyProtection="1">
      <alignment horizontal="center" vertical="center" wrapText="1" shrinkToFit="1"/>
      <protection locked="0"/>
    </xf>
    <xf numFmtId="0" fontId="33" fillId="0" borderId="175" xfId="0" applyFont="1" applyBorder="1" applyAlignment="1" applyProtection="1">
      <alignment horizontal="center" vertical="center" wrapText="1" shrinkToFit="1"/>
      <protection locked="0"/>
    </xf>
    <xf numFmtId="0" fontId="33" fillId="0" borderId="140" xfId="0" applyFont="1" applyBorder="1" applyAlignment="1" applyProtection="1">
      <alignment horizontal="center" vertical="center" wrapText="1" shrinkToFit="1"/>
      <protection locked="0"/>
    </xf>
    <xf numFmtId="0" fontId="33" fillId="0" borderId="129" xfId="0" applyFont="1" applyBorder="1" applyAlignment="1" applyProtection="1">
      <alignment horizontal="center" vertical="center" wrapText="1" shrinkToFit="1"/>
      <protection locked="0"/>
    </xf>
    <xf numFmtId="0" fontId="33" fillId="0" borderId="135" xfId="0" applyFont="1" applyBorder="1" applyAlignment="1" applyProtection="1">
      <alignment horizontal="center" vertical="center" wrapText="1" shrinkToFit="1"/>
      <protection locked="0"/>
    </xf>
    <xf numFmtId="57" fontId="33" fillId="0" borderId="61" xfId="0" applyNumberFormat="1" applyFont="1" applyBorder="1" applyAlignment="1" applyProtection="1">
      <alignment vertical="center" shrinkToFit="1"/>
      <protection locked="0"/>
    </xf>
    <xf numFmtId="57" fontId="33" fillId="0" borderId="18" xfId="0" applyNumberFormat="1" applyFont="1" applyBorder="1" applyAlignment="1" applyProtection="1">
      <alignment vertical="center" shrinkToFit="1"/>
      <protection locked="0"/>
    </xf>
    <xf numFmtId="57" fontId="33" fillId="0" borderId="21" xfId="0" applyNumberFormat="1" applyFont="1" applyBorder="1" applyAlignment="1" applyProtection="1">
      <alignment vertical="center" shrinkToFit="1"/>
      <protection locked="0"/>
    </xf>
    <xf numFmtId="0" fontId="33" fillId="0" borderId="135" xfId="0" applyFont="1" applyBorder="1" applyAlignment="1" applyProtection="1">
      <alignment vertical="center" shrinkToFit="1"/>
      <protection locked="0"/>
    </xf>
    <xf numFmtId="0" fontId="33" fillId="0" borderId="140" xfId="0" applyFont="1" applyBorder="1" applyAlignment="1" applyProtection="1">
      <alignment vertical="center" shrinkToFit="1"/>
      <protection locked="0"/>
    </xf>
    <xf numFmtId="0" fontId="33" fillId="0" borderId="129" xfId="0" applyFont="1" applyBorder="1" applyAlignment="1" applyProtection="1">
      <alignment vertical="center" shrinkToFit="1"/>
      <protection locked="0"/>
    </xf>
    <xf numFmtId="0" fontId="33" fillId="0" borderId="61" xfId="0" applyFont="1" applyBorder="1">
      <alignment vertical="center"/>
    </xf>
    <xf numFmtId="0" fontId="33" fillId="0" borderId="18" xfId="0" applyFont="1" applyBorder="1">
      <alignment vertical="center"/>
    </xf>
    <xf numFmtId="0" fontId="33" fillId="0" borderId="21" xfId="0" applyFont="1" applyBorder="1">
      <alignment vertical="center"/>
    </xf>
    <xf numFmtId="0" fontId="33" fillId="0" borderId="136" xfId="0" applyFont="1" applyBorder="1" applyAlignment="1" applyProtection="1">
      <alignment vertical="center" shrinkToFit="1"/>
      <protection locked="0"/>
    </xf>
    <xf numFmtId="0" fontId="33" fillId="0" borderId="119" xfId="0" applyFont="1" applyBorder="1" applyAlignment="1" applyProtection="1">
      <alignment vertical="center" shrinkToFit="1"/>
      <protection locked="0"/>
    </xf>
    <xf numFmtId="0" fontId="33" fillId="0" borderId="132" xfId="0" applyFont="1" applyBorder="1" applyAlignment="1" applyProtection="1">
      <alignment vertical="center" shrinkToFit="1"/>
      <protection locked="0"/>
    </xf>
    <xf numFmtId="57" fontId="33" fillId="0" borderId="22" xfId="0" applyNumberFormat="1" applyFont="1" applyBorder="1" applyAlignment="1" applyProtection="1">
      <alignment horizontal="center" vertical="center" shrinkToFit="1"/>
      <protection locked="0"/>
    </xf>
    <xf numFmtId="57" fontId="33" fillId="0" borderId="13" xfId="0" applyNumberFormat="1" applyFont="1" applyBorder="1" applyAlignment="1" applyProtection="1">
      <alignment horizontal="center" vertical="center" shrinkToFit="1"/>
      <protection locked="0"/>
    </xf>
    <xf numFmtId="57" fontId="33" fillId="0" borderId="11" xfId="0" applyNumberFormat="1" applyFont="1" applyBorder="1" applyAlignment="1" applyProtection="1">
      <alignment horizontal="center" vertical="center" shrinkToFit="1"/>
      <protection locked="0"/>
    </xf>
    <xf numFmtId="57" fontId="33" fillId="26" borderId="176" xfId="0" applyNumberFormat="1" applyFont="1" applyFill="1" applyBorder="1" applyAlignment="1" applyProtection="1">
      <alignment horizontal="center" vertical="center" shrinkToFit="1"/>
      <protection locked="0"/>
    </xf>
    <xf numFmtId="57" fontId="33" fillId="26" borderId="180" xfId="0" applyNumberFormat="1" applyFont="1" applyFill="1" applyBorder="1" applyAlignment="1" applyProtection="1">
      <alignment horizontal="center" vertical="center" shrinkToFit="1"/>
      <protection locked="0"/>
    </xf>
    <xf numFmtId="57" fontId="33" fillId="26" borderId="181" xfId="0" applyNumberFormat="1" applyFont="1" applyFill="1" applyBorder="1" applyAlignment="1" applyProtection="1">
      <alignment horizontal="center" vertical="center" shrinkToFit="1"/>
      <protection locked="0"/>
    </xf>
    <xf numFmtId="0" fontId="33" fillId="30" borderId="61" xfId="0" applyFont="1" applyFill="1" applyBorder="1" applyAlignment="1">
      <alignment horizontal="center" vertical="center" wrapText="1" shrinkToFit="1"/>
    </xf>
    <xf numFmtId="0" fontId="33" fillId="30" borderId="61" xfId="0" applyFont="1" applyFill="1" applyBorder="1" applyAlignment="1">
      <alignment horizontal="center" vertical="center" wrapText="1"/>
    </xf>
    <xf numFmtId="0" fontId="33" fillId="25" borderId="22" xfId="0" applyFont="1" applyFill="1" applyBorder="1" applyAlignment="1">
      <alignment horizontal="center" vertical="center" wrapText="1"/>
    </xf>
    <xf numFmtId="0" fontId="33" fillId="25" borderId="10" xfId="0" applyFont="1" applyFill="1" applyBorder="1" applyAlignment="1">
      <alignment horizontal="center" vertical="center" wrapText="1"/>
    </xf>
    <xf numFmtId="0" fontId="33" fillId="25" borderId="19" xfId="0" applyFont="1" applyFill="1" applyBorder="1" applyAlignment="1">
      <alignment horizontal="center" vertical="center" wrapText="1"/>
    </xf>
    <xf numFmtId="0" fontId="33" fillId="25" borderId="18" xfId="0" applyFont="1" applyFill="1" applyBorder="1" applyAlignment="1">
      <alignment horizontal="center" vertical="center" wrapText="1"/>
    </xf>
    <xf numFmtId="57" fontId="33" fillId="26" borderId="182" xfId="0" applyNumberFormat="1" applyFont="1" applyFill="1" applyBorder="1" applyAlignment="1" applyProtection="1">
      <alignment horizontal="center" vertical="center" shrinkToFit="1"/>
      <protection locked="0"/>
    </xf>
    <xf numFmtId="0" fontId="33" fillId="0" borderId="22" xfId="0" applyFont="1" applyBorder="1" applyAlignment="1" applyProtection="1">
      <alignment horizontal="center" vertical="center" shrinkToFit="1"/>
      <protection locked="0"/>
    </xf>
    <xf numFmtId="0" fontId="33" fillId="0" borderId="13" xfId="0" applyFont="1" applyBorder="1" applyAlignment="1" applyProtection="1">
      <alignment horizontal="center" vertical="center" shrinkToFit="1"/>
      <protection locked="0"/>
    </xf>
    <xf numFmtId="0" fontId="33" fillId="0" borderId="11" xfId="0" applyFont="1" applyBorder="1" applyAlignment="1" applyProtection="1">
      <alignment horizontal="center" vertical="center" shrinkToFit="1"/>
      <protection locked="0"/>
    </xf>
    <xf numFmtId="0" fontId="33" fillId="0" borderId="19" xfId="0" applyFont="1" applyBorder="1" applyAlignment="1" applyProtection="1">
      <alignment horizontal="right" vertical="center" shrinkToFit="1"/>
      <protection locked="0"/>
    </xf>
    <xf numFmtId="0" fontId="33" fillId="0" borderId="14" xfId="0" applyFont="1" applyBorder="1" applyAlignment="1" applyProtection="1">
      <alignment horizontal="right" vertical="center" shrinkToFit="1"/>
      <protection locked="0"/>
    </xf>
    <xf numFmtId="0" fontId="33" fillId="0" borderId="20" xfId="0" applyFont="1" applyBorder="1" applyAlignment="1" applyProtection="1">
      <alignment horizontal="right" vertical="center" shrinkToFit="1"/>
      <protection locked="0"/>
    </xf>
    <xf numFmtId="0" fontId="33" fillId="0" borderId="135" xfId="0" applyFont="1" applyBorder="1" applyAlignment="1" applyProtection="1">
      <alignment vertical="center" wrapText="1"/>
      <protection locked="0"/>
    </xf>
    <xf numFmtId="0" fontId="33" fillId="0" borderId="140" xfId="0" applyFont="1" applyBorder="1" applyAlignment="1" applyProtection="1">
      <alignment vertical="center" wrapText="1"/>
      <protection locked="0"/>
    </xf>
    <xf numFmtId="0" fontId="33" fillId="0" borderId="129" xfId="0" applyFont="1" applyBorder="1" applyAlignment="1" applyProtection="1">
      <alignment vertical="center" wrapText="1"/>
      <protection locked="0"/>
    </xf>
    <xf numFmtId="0" fontId="33" fillId="0" borderId="179" xfId="0" applyFont="1" applyBorder="1" applyAlignment="1" applyProtection="1">
      <alignment horizontal="center" vertical="center" textRotation="255" shrinkToFit="1"/>
      <protection locked="0"/>
    </xf>
    <xf numFmtId="0" fontId="33" fillId="0" borderId="147" xfId="0" applyFont="1" applyBorder="1" applyAlignment="1" applyProtection="1">
      <alignment horizontal="center" vertical="center" textRotation="255" shrinkToFit="1"/>
      <protection locked="0"/>
    </xf>
    <xf numFmtId="0" fontId="33" fillId="0" borderId="149" xfId="0" applyFont="1" applyBorder="1" applyAlignment="1" applyProtection="1">
      <alignment horizontal="center" vertical="center" textRotation="255" shrinkToFit="1"/>
      <protection locked="0"/>
    </xf>
    <xf numFmtId="0" fontId="33" fillId="0" borderId="163" xfId="0" applyFont="1" applyBorder="1" applyAlignment="1" applyProtection="1">
      <alignment horizontal="center" vertical="center" shrinkToFit="1"/>
      <protection locked="0"/>
    </xf>
    <xf numFmtId="0" fontId="33" fillId="0" borderId="115" xfId="0" applyFont="1" applyBorder="1" applyAlignment="1" applyProtection="1">
      <alignment horizontal="center" vertical="center" shrinkToFit="1"/>
      <protection locked="0"/>
    </xf>
    <xf numFmtId="0" fontId="33" fillId="0" borderId="130" xfId="0" applyFont="1" applyBorder="1" applyAlignment="1" applyProtection="1">
      <alignment horizontal="center" vertical="center" shrinkToFit="1"/>
      <protection locked="0"/>
    </xf>
    <xf numFmtId="0" fontId="33" fillId="0" borderId="177" xfId="0" applyFont="1" applyBorder="1" applyAlignment="1" applyProtection="1">
      <alignment horizontal="center" vertical="center" shrinkToFit="1"/>
      <protection locked="0"/>
    </xf>
    <xf numFmtId="0" fontId="33" fillId="0" borderId="178" xfId="0" applyFont="1" applyBorder="1" applyAlignment="1" applyProtection="1">
      <alignment horizontal="right" vertical="center" shrinkToFit="1"/>
      <protection locked="0"/>
    </xf>
    <xf numFmtId="0" fontId="34" fillId="26" borderId="177" xfId="0" applyFont="1" applyFill="1" applyBorder="1" applyAlignment="1" applyProtection="1">
      <alignment horizontal="center" vertical="center" shrinkToFit="1"/>
      <protection locked="0"/>
    </xf>
    <xf numFmtId="0" fontId="34" fillId="26" borderId="178" xfId="0" applyFont="1" applyFill="1" applyBorder="1" applyAlignment="1" applyProtection="1">
      <alignment horizontal="center" vertical="center" shrinkToFit="1"/>
      <protection locked="0"/>
    </xf>
    <xf numFmtId="0" fontId="34" fillId="26" borderId="13" xfId="0" applyFont="1" applyFill="1" applyBorder="1" applyAlignment="1" applyProtection="1">
      <alignment horizontal="center" vertical="center" shrinkToFit="1"/>
      <protection locked="0"/>
    </xf>
    <xf numFmtId="0" fontId="34" fillId="26" borderId="14" xfId="0" applyFont="1" applyFill="1" applyBorder="1" applyAlignment="1" applyProtection="1">
      <alignment horizontal="center" vertical="center" shrinkToFit="1"/>
      <protection locked="0"/>
    </xf>
    <xf numFmtId="0" fontId="34" fillId="26" borderId="11" xfId="0" applyFont="1" applyFill="1" applyBorder="1" applyAlignment="1" applyProtection="1">
      <alignment horizontal="center" vertical="center" shrinkToFit="1"/>
      <protection locked="0"/>
    </xf>
    <xf numFmtId="0" fontId="34" fillId="26" borderId="20" xfId="0" applyFont="1" applyFill="1" applyBorder="1" applyAlignment="1" applyProtection="1">
      <alignment horizontal="center" vertical="center" shrinkToFit="1"/>
      <protection locked="0"/>
    </xf>
    <xf numFmtId="38" fontId="33" fillId="0" borderId="177" xfId="43" applyFont="1" applyBorder="1" applyAlignment="1" applyProtection="1">
      <alignment vertical="center" shrinkToFit="1"/>
      <protection locked="0"/>
    </xf>
    <xf numFmtId="0" fontId="34" fillId="26" borderId="22" xfId="0" applyFont="1" applyFill="1" applyBorder="1" applyAlignment="1" applyProtection="1">
      <alignment horizontal="center" vertical="center" shrinkToFit="1"/>
      <protection locked="0"/>
    </xf>
    <xf numFmtId="0" fontId="34" fillId="26" borderId="19" xfId="0" applyFont="1" applyFill="1" applyBorder="1" applyAlignment="1" applyProtection="1">
      <alignment horizontal="center" vertical="center" shrinkToFit="1"/>
      <protection locked="0"/>
    </xf>
    <xf numFmtId="0" fontId="33" fillId="0" borderId="145" xfId="0" applyFont="1" applyBorder="1" applyAlignment="1" applyProtection="1">
      <alignment horizontal="center" vertical="center" textRotation="255" shrinkToFit="1"/>
      <protection locked="0"/>
    </xf>
    <xf numFmtId="57" fontId="33" fillId="26" borderId="18" xfId="0" applyNumberFormat="1" applyFont="1" applyFill="1" applyBorder="1" applyAlignment="1" applyProtection="1">
      <alignment horizontal="center" vertical="center" shrinkToFit="1"/>
      <protection locked="0"/>
    </xf>
    <xf numFmtId="57" fontId="33" fillId="26" borderId="21" xfId="0" applyNumberFormat="1" applyFont="1" applyFill="1" applyBorder="1" applyAlignment="1" applyProtection="1">
      <alignment horizontal="center" vertical="center" shrinkToFit="1"/>
      <protection locked="0"/>
    </xf>
    <xf numFmtId="0" fontId="33" fillId="0" borderId="165" xfId="0" applyFont="1" applyBorder="1" applyAlignment="1" applyProtection="1">
      <alignment horizontal="right" vertical="center" shrinkToFit="1"/>
      <protection locked="0"/>
    </xf>
    <xf numFmtId="0" fontId="34" fillId="26" borderId="166" xfId="0" applyFont="1" applyFill="1" applyBorder="1" applyAlignment="1" applyProtection="1">
      <alignment horizontal="center" vertical="center" shrinkToFit="1"/>
      <protection locked="0"/>
    </xf>
    <xf numFmtId="0" fontId="34" fillId="26" borderId="165" xfId="0" applyFont="1" applyFill="1" applyBorder="1" applyAlignment="1" applyProtection="1">
      <alignment horizontal="center" vertical="center" shrinkToFit="1"/>
      <protection locked="0"/>
    </xf>
    <xf numFmtId="38" fontId="33" fillId="0" borderId="166" xfId="43" applyFont="1" applyBorder="1" applyAlignment="1" applyProtection="1">
      <alignment vertical="center" shrinkToFit="1"/>
      <protection locked="0"/>
    </xf>
    <xf numFmtId="0" fontId="33" fillId="0" borderId="167" xfId="0" applyFont="1" applyBorder="1" applyAlignment="1" applyProtection="1">
      <alignment horizontal="center" vertical="center" textRotation="255" shrinkToFit="1"/>
      <protection locked="0"/>
    </xf>
    <xf numFmtId="0" fontId="33" fillId="0" borderId="22" xfId="0" applyFont="1" applyBorder="1" applyAlignment="1" applyProtection="1">
      <alignment vertical="center" shrinkToFit="1"/>
      <protection locked="0"/>
    </xf>
    <xf numFmtId="0" fontId="33" fillId="0" borderId="13" xfId="0" applyFont="1" applyBorder="1" applyAlignment="1" applyProtection="1">
      <alignment vertical="center" shrinkToFit="1"/>
      <protection locked="0"/>
    </xf>
    <xf numFmtId="0" fontId="33" fillId="0" borderId="11" xfId="0" applyFont="1" applyBorder="1" applyAlignment="1" applyProtection="1">
      <alignment vertical="center" shrinkToFit="1"/>
      <protection locked="0"/>
    </xf>
    <xf numFmtId="57" fontId="33" fillId="0" borderId="170" xfId="0" applyNumberFormat="1" applyFont="1" applyBorder="1" applyAlignment="1" applyProtection="1">
      <alignment horizontal="center" vertical="center" shrinkToFit="1"/>
      <protection locked="0"/>
    </xf>
    <xf numFmtId="57" fontId="33" fillId="0" borderId="172" xfId="0" applyNumberFormat="1" applyFont="1" applyBorder="1" applyAlignment="1" applyProtection="1">
      <alignment horizontal="center" vertical="center" shrinkToFit="1"/>
      <protection locked="0"/>
    </xf>
    <xf numFmtId="57" fontId="33" fillId="0" borderId="175" xfId="0" applyNumberFormat="1" applyFont="1" applyBorder="1" applyAlignment="1" applyProtection="1">
      <alignment horizontal="center" vertical="center" shrinkToFit="1"/>
      <protection locked="0"/>
    </xf>
    <xf numFmtId="57" fontId="33" fillId="26" borderId="185" xfId="0" applyNumberFormat="1" applyFont="1" applyFill="1" applyBorder="1" applyAlignment="1" applyProtection="1">
      <alignment horizontal="center" vertical="center" shrinkToFit="1"/>
      <protection locked="0"/>
    </xf>
    <xf numFmtId="0" fontId="33" fillId="0" borderId="166" xfId="0" applyFont="1" applyBorder="1" applyAlignment="1" applyProtection="1">
      <alignment horizontal="center" vertical="center" shrinkToFit="1"/>
      <protection locked="0"/>
    </xf>
    <xf numFmtId="0" fontId="33" fillId="0" borderId="14" xfId="0" applyFont="1" applyBorder="1" applyAlignment="1" applyProtection="1">
      <alignment horizontal="center" vertical="center" textRotation="255" shrinkToFit="1"/>
      <protection locked="0"/>
    </xf>
    <xf numFmtId="0" fontId="33" fillId="0" borderId="20" xfId="0" applyFont="1" applyBorder="1" applyAlignment="1" applyProtection="1">
      <alignment horizontal="center" vertical="center" textRotation="255" shrinkToFit="1"/>
      <protection locked="0"/>
    </xf>
    <xf numFmtId="57" fontId="33" fillId="26" borderId="61" xfId="0" applyNumberFormat="1" applyFont="1" applyFill="1" applyBorder="1" applyAlignment="1" applyProtection="1">
      <alignment horizontal="center" vertical="center" shrinkToFit="1"/>
      <protection locked="0"/>
    </xf>
    <xf numFmtId="0" fontId="33" fillId="0" borderId="19" xfId="0" applyFont="1" applyBorder="1" applyAlignment="1" applyProtection="1">
      <alignment horizontal="center" vertical="center" textRotation="255" shrinkToFit="1"/>
      <protection locked="0"/>
    </xf>
    <xf numFmtId="0" fontId="33" fillId="30" borderId="15" xfId="0" applyFont="1" applyFill="1" applyBorder="1" applyAlignment="1">
      <alignment horizontal="center" vertical="center" wrapText="1" shrinkToFit="1"/>
    </xf>
    <xf numFmtId="0" fontId="33" fillId="25" borderId="23" xfId="0" applyFont="1" applyFill="1" applyBorder="1" applyAlignment="1">
      <alignment horizontal="center" vertical="center" wrapText="1"/>
    </xf>
    <xf numFmtId="0" fontId="33" fillId="25" borderId="17" xfId="0" applyFont="1" applyFill="1" applyBorder="1" applyAlignment="1">
      <alignment horizontal="center" vertical="center" wrapText="1"/>
    </xf>
    <xf numFmtId="0" fontId="33" fillId="25" borderId="16" xfId="0" applyFont="1" applyFill="1" applyBorder="1" applyAlignment="1">
      <alignment horizontal="center" vertical="center" wrapText="1"/>
    </xf>
    <xf numFmtId="0" fontId="33" fillId="30" borderId="205" xfId="0" applyFont="1" applyFill="1" applyBorder="1" applyAlignment="1">
      <alignment horizontal="center" vertical="center" wrapText="1"/>
    </xf>
    <xf numFmtId="0" fontId="33" fillId="30" borderId="206" xfId="0" applyFont="1" applyFill="1" applyBorder="1" applyAlignment="1">
      <alignment horizontal="center" vertical="center" wrapText="1"/>
    </xf>
    <xf numFmtId="0" fontId="31" fillId="27" borderId="189" xfId="0" applyFont="1" applyFill="1" applyBorder="1" applyAlignment="1">
      <alignment horizontal="center" vertical="center"/>
    </xf>
    <xf numFmtId="0" fontId="31" fillId="27" borderId="17" xfId="0" applyFont="1" applyFill="1" applyBorder="1" applyAlignment="1">
      <alignment horizontal="center" vertical="center"/>
    </xf>
    <xf numFmtId="0" fontId="33" fillId="30" borderId="181" xfId="0" applyFont="1" applyFill="1" applyBorder="1" applyAlignment="1">
      <alignment horizontal="center" vertical="center" wrapText="1" shrinkToFit="1"/>
    </xf>
    <xf numFmtId="0" fontId="33" fillId="30" borderId="21" xfId="0" applyFont="1" applyFill="1" applyBorder="1" applyAlignment="1">
      <alignment horizontal="center" vertical="center" wrapText="1" shrinkToFit="1"/>
    </xf>
    <xf numFmtId="0" fontId="33" fillId="30" borderId="21" xfId="0" applyFont="1" applyFill="1" applyBorder="1" applyAlignment="1">
      <alignment horizontal="center" vertical="center" wrapText="1"/>
    </xf>
    <xf numFmtId="0" fontId="33" fillId="0" borderId="144" xfId="0" applyFont="1" applyBorder="1" applyAlignment="1">
      <alignment vertical="top" wrapText="1"/>
    </xf>
    <xf numFmtId="0" fontId="33" fillId="0" borderId="10" xfId="0" applyFont="1" applyBorder="1" applyAlignment="1">
      <alignment vertical="top" wrapText="1"/>
    </xf>
    <xf numFmtId="0" fontId="33" fillId="30" borderId="11" xfId="0" applyFont="1" applyFill="1" applyBorder="1" applyAlignment="1">
      <alignment horizontal="center" vertical="center" wrapText="1" shrinkToFit="1"/>
    </xf>
    <xf numFmtId="0" fontId="33" fillId="30" borderId="211" xfId="0" applyFont="1" applyFill="1" applyBorder="1" applyAlignment="1">
      <alignment horizontal="center" vertical="center" wrapText="1"/>
    </xf>
    <xf numFmtId="0" fontId="33" fillId="30" borderId="212" xfId="0" applyFont="1" applyFill="1" applyBorder="1" applyAlignment="1">
      <alignment horizontal="center" vertical="center" wrapText="1"/>
    </xf>
    <xf numFmtId="0" fontId="50" fillId="30" borderId="208" xfId="0" applyFont="1" applyFill="1" applyBorder="1" applyAlignment="1">
      <alignment horizontal="center" vertical="center" wrapText="1"/>
    </xf>
    <xf numFmtId="0" fontId="50" fillId="30" borderId="209" xfId="0" applyFont="1" applyFill="1" applyBorder="1" applyAlignment="1">
      <alignment horizontal="center" vertical="center" wrapText="1"/>
    </xf>
    <xf numFmtId="0" fontId="50" fillId="30" borderId="210" xfId="0" applyFont="1" applyFill="1" applyBorder="1" applyAlignment="1">
      <alignment horizontal="center" vertical="center" wrapText="1"/>
    </xf>
    <xf numFmtId="0" fontId="33" fillId="27" borderId="61" xfId="0" applyFont="1" applyFill="1" applyBorder="1" applyAlignment="1">
      <alignment vertical="center" shrinkToFit="1"/>
    </xf>
    <xf numFmtId="0" fontId="33" fillId="27" borderId="18" xfId="0" applyFont="1" applyFill="1" applyBorder="1" applyAlignment="1">
      <alignment vertical="center" shrinkToFit="1"/>
    </xf>
    <xf numFmtId="0" fontId="33" fillId="27" borderId="21" xfId="0" applyFont="1" applyFill="1" applyBorder="1" applyAlignment="1">
      <alignment vertical="center" shrinkToFit="1"/>
    </xf>
    <xf numFmtId="57" fontId="33" fillId="27" borderId="205" xfId="0" applyNumberFormat="1" applyFont="1" applyFill="1" applyBorder="1" applyAlignment="1">
      <alignment vertical="center" shrinkToFit="1"/>
    </xf>
    <xf numFmtId="57" fontId="33" fillId="27" borderId="207" xfId="0" applyNumberFormat="1" applyFont="1" applyFill="1" applyBorder="1" applyAlignment="1">
      <alignment vertical="center" shrinkToFit="1"/>
    </xf>
    <xf numFmtId="57" fontId="33" fillId="27" borderId="206" xfId="0" applyNumberFormat="1" applyFont="1" applyFill="1" applyBorder="1" applyAlignment="1">
      <alignment vertical="center" shrinkToFit="1"/>
    </xf>
    <xf numFmtId="0" fontId="33" fillId="0" borderId="144" xfId="0" applyFont="1" applyBorder="1" applyAlignment="1" applyProtection="1">
      <alignment horizontal="center" vertical="center" shrinkToFit="1"/>
      <protection locked="0"/>
    </xf>
    <xf numFmtId="0" fontId="33" fillId="0" borderId="146" xfId="0" applyFont="1" applyBorder="1" applyAlignment="1" applyProtection="1">
      <alignment horizontal="center" vertical="center" shrinkToFit="1"/>
      <protection locked="0"/>
    </xf>
    <xf numFmtId="0" fontId="33" fillId="0" borderId="148" xfId="0" applyFont="1" applyBorder="1" applyAlignment="1" applyProtection="1">
      <alignment horizontal="center" vertical="center" shrinkToFit="1"/>
      <protection locked="0"/>
    </xf>
    <xf numFmtId="0" fontId="33" fillId="0" borderId="19" xfId="0" applyFont="1" applyBorder="1" applyAlignment="1">
      <alignment horizontal="right" vertical="center" shrinkToFit="1"/>
    </xf>
    <xf numFmtId="0" fontId="33" fillId="0" borderId="14" xfId="0" applyFont="1" applyBorder="1" applyAlignment="1">
      <alignment horizontal="right" vertical="center" shrinkToFit="1"/>
    </xf>
    <xf numFmtId="0" fontId="33" fillId="0" borderId="20" xfId="0" applyFont="1" applyBorder="1" applyAlignment="1">
      <alignment horizontal="right" vertical="center" shrinkToFit="1"/>
    </xf>
    <xf numFmtId="0" fontId="33" fillId="0" borderId="145" xfId="0" applyFont="1" applyBorder="1" applyAlignment="1">
      <alignment horizontal="right" vertical="center" shrinkToFit="1"/>
    </xf>
    <xf numFmtId="0" fontId="33" fillId="0" borderId="147" xfId="0" applyFont="1" applyBorder="1" applyAlignment="1">
      <alignment horizontal="right" vertical="center" shrinkToFit="1"/>
    </xf>
    <xf numFmtId="0" fontId="33" fillId="0" borderId="149" xfId="0" applyFont="1" applyBorder="1" applyAlignment="1">
      <alignment horizontal="right" vertical="center" shrinkToFit="1"/>
    </xf>
    <xf numFmtId="57" fontId="33" fillId="27" borderId="61" xfId="0" applyNumberFormat="1" applyFont="1" applyFill="1" applyBorder="1" applyAlignment="1">
      <alignment vertical="center" shrinkToFit="1"/>
    </xf>
    <xf numFmtId="57" fontId="33" fillId="27" borderId="18" xfId="0" applyNumberFormat="1" applyFont="1" applyFill="1" applyBorder="1" applyAlignment="1">
      <alignment vertical="center" shrinkToFit="1"/>
    </xf>
    <xf numFmtId="57" fontId="33" fillId="27" borderId="21" xfId="0" applyNumberFormat="1" applyFont="1" applyFill="1" applyBorder="1" applyAlignment="1">
      <alignment vertical="center" shrinkToFit="1"/>
    </xf>
    <xf numFmtId="0" fontId="33" fillId="0" borderId="178" xfId="0" applyFont="1" applyBorder="1" applyAlignment="1">
      <alignment horizontal="right" vertical="center" shrinkToFit="1"/>
    </xf>
    <xf numFmtId="0" fontId="33" fillId="0" borderId="165" xfId="0" applyFont="1" applyBorder="1" applyAlignment="1">
      <alignment horizontal="right" vertical="center" shrinkToFit="1"/>
    </xf>
    <xf numFmtId="0" fontId="33" fillId="0" borderId="167" xfId="0" applyFont="1" applyBorder="1" applyAlignment="1">
      <alignment horizontal="right" vertical="center" shrinkToFit="1"/>
    </xf>
    <xf numFmtId="0" fontId="33" fillId="0" borderId="164" xfId="0" applyFont="1" applyBorder="1" applyAlignment="1" applyProtection="1">
      <alignment horizontal="center" vertical="center" shrinkToFit="1"/>
      <protection locked="0"/>
    </xf>
    <xf numFmtId="0" fontId="31" fillId="27" borderId="23" xfId="0" applyFont="1" applyFill="1" applyBorder="1" applyAlignment="1">
      <alignment horizontal="center" vertical="center"/>
    </xf>
    <xf numFmtId="0" fontId="33" fillId="30" borderId="11" xfId="0" applyFont="1" applyFill="1" applyBorder="1" applyAlignment="1">
      <alignment horizontal="center" vertical="center" wrapText="1"/>
    </xf>
    <xf numFmtId="0" fontId="33" fillId="0" borderId="0" xfId="0" applyFont="1" applyAlignment="1">
      <alignment vertical="top" wrapText="1"/>
    </xf>
    <xf numFmtId="0" fontId="50" fillId="30" borderId="23" xfId="0" applyFont="1" applyFill="1" applyBorder="1" applyAlignment="1">
      <alignment horizontal="center" vertical="center" wrapText="1"/>
    </xf>
    <xf numFmtId="0" fontId="50" fillId="30" borderId="17" xfId="0" applyFont="1" applyFill="1" applyBorder="1" applyAlignment="1">
      <alignment horizontal="center" vertical="center" wrapText="1"/>
    </xf>
    <xf numFmtId="0" fontId="50" fillId="30" borderId="16" xfId="0" applyFont="1" applyFill="1" applyBorder="1" applyAlignment="1">
      <alignment horizontal="center" vertical="center" wrapText="1"/>
    </xf>
    <xf numFmtId="0" fontId="33" fillId="25" borderId="11" xfId="0" applyFont="1" applyFill="1" applyBorder="1" applyAlignment="1">
      <alignment horizontal="center" vertical="center" wrapText="1"/>
    </xf>
    <xf numFmtId="0" fontId="33" fillId="27" borderId="61" xfId="0" applyFont="1" applyFill="1" applyBorder="1" applyAlignment="1">
      <alignment horizontal="center" vertical="center" shrinkToFit="1"/>
    </xf>
    <xf numFmtId="0" fontId="33" fillId="27" borderId="18" xfId="0" applyFont="1" applyFill="1" applyBorder="1" applyAlignment="1">
      <alignment horizontal="center" vertical="center" shrinkToFit="1"/>
    </xf>
    <xf numFmtId="0" fontId="33" fillId="27" borderId="21" xfId="0" applyFont="1" applyFill="1" applyBorder="1" applyAlignment="1">
      <alignment horizontal="center" vertical="center" shrinkToFit="1"/>
    </xf>
    <xf numFmtId="57" fontId="33" fillId="27" borderId="61" xfId="0" applyNumberFormat="1" applyFont="1" applyFill="1" applyBorder="1" applyAlignment="1">
      <alignment horizontal="center" vertical="center" shrinkToFit="1"/>
    </xf>
    <xf numFmtId="57" fontId="33" fillId="27" borderId="18" xfId="0" applyNumberFormat="1" applyFont="1" applyFill="1" applyBorder="1" applyAlignment="1">
      <alignment horizontal="center" vertical="center" shrinkToFit="1"/>
    </xf>
    <xf numFmtId="57" fontId="33" fillId="27" borderId="21" xfId="0" applyNumberFormat="1" applyFont="1" applyFill="1" applyBorder="1" applyAlignment="1">
      <alignment horizontal="center" vertical="center" shrinkToFit="1"/>
    </xf>
    <xf numFmtId="0" fontId="33" fillId="25" borderId="189" xfId="0" applyFont="1" applyFill="1" applyBorder="1" applyAlignment="1">
      <alignment horizontal="center" vertical="center" wrapText="1"/>
    </xf>
    <xf numFmtId="0" fontId="33" fillId="30" borderId="186" xfId="0" applyFont="1" applyFill="1" applyBorder="1" applyAlignment="1">
      <alignment horizontal="center" vertical="center" wrapText="1"/>
    </xf>
    <xf numFmtId="0" fontId="50" fillId="0" borderId="0" xfId="0" applyFont="1" applyAlignment="1">
      <alignment vertical="top" wrapText="1"/>
    </xf>
    <xf numFmtId="57" fontId="33" fillId="27" borderId="22" xfId="0" applyNumberFormat="1" applyFont="1" applyFill="1" applyBorder="1" applyAlignment="1">
      <alignment horizontal="center" vertical="center" shrinkToFit="1"/>
    </xf>
    <xf numFmtId="57" fontId="33" fillId="27" borderId="13" xfId="0" applyNumberFormat="1" applyFont="1" applyFill="1" applyBorder="1" applyAlignment="1">
      <alignment horizontal="center" vertical="center" shrinkToFit="1"/>
    </xf>
    <xf numFmtId="57" fontId="33" fillId="27" borderId="11" xfId="0" applyNumberFormat="1" applyFont="1" applyFill="1" applyBorder="1" applyAlignment="1">
      <alignment horizontal="center" vertical="center" shrinkToFit="1"/>
    </xf>
    <xf numFmtId="0" fontId="33" fillId="0" borderId="144" xfId="43" applyNumberFormat="1" applyFont="1" applyBorder="1" applyAlignment="1" applyProtection="1">
      <alignment vertical="center" shrinkToFit="1"/>
      <protection locked="0"/>
    </xf>
    <xf numFmtId="0" fontId="33" fillId="0" borderId="146" xfId="43" applyNumberFormat="1" applyFont="1" applyBorder="1" applyAlignment="1" applyProtection="1">
      <alignment vertical="center" shrinkToFit="1"/>
      <protection locked="0"/>
    </xf>
    <xf numFmtId="0" fontId="33" fillId="0" borderId="148" xfId="43" applyNumberFormat="1" applyFont="1" applyBorder="1" applyAlignment="1" applyProtection="1">
      <alignment vertical="center" shrinkToFit="1"/>
      <protection locked="0"/>
    </xf>
    <xf numFmtId="0" fontId="33" fillId="0" borderId="19" xfId="0" applyFont="1" applyBorder="1" applyAlignment="1">
      <alignment horizontal="center" vertical="center" shrinkToFit="1"/>
    </xf>
    <xf numFmtId="0" fontId="33" fillId="0" borderId="14" xfId="0" applyFont="1" applyBorder="1" applyAlignment="1">
      <alignment horizontal="center" vertical="center" shrinkToFit="1"/>
    </xf>
    <xf numFmtId="0" fontId="33" fillId="0" borderId="20" xfId="0" applyFont="1" applyBorder="1" applyAlignment="1">
      <alignment horizontal="center" vertical="center" shrinkToFit="1"/>
    </xf>
    <xf numFmtId="0" fontId="33" fillId="0" borderId="164" xfId="43" applyNumberFormat="1" applyFont="1" applyBorder="1" applyAlignment="1" applyProtection="1">
      <alignment vertical="center" shrinkToFit="1"/>
      <protection locked="0"/>
    </xf>
    <xf numFmtId="0" fontId="33" fillId="0" borderId="165" xfId="0" applyFont="1" applyBorder="1" applyAlignment="1">
      <alignment horizontal="center" vertical="center" shrinkToFit="1"/>
    </xf>
    <xf numFmtId="0" fontId="33" fillId="0" borderId="22" xfId="43" applyNumberFormat="1" applyFont="1" applyBorder="1" applyAlignment="1" applyProtection="1">
      <alignment vertical="center" shrinkToFit="1"/>
      <protection locked="0"/>
    </xf>
    <xf numFmtId="0" fontId="33" fillId="0" borderId="13" xfId="43" applyNumberFormat="1" applyFont="1" applyBorder="1" applyAlignment="1" applyProtection="1">
      <alignment vertical="center" shrinkToFit="1"/>
      <protection locked="0"/>
    </xf>
    <xf numFmtId="0" fontId="33" fillId="0" borderId="11" xfId="43" applyNumberFormat="1" applyFont="1" applyBorder="1" applyAlignment="1" applyProtection="1">
      <alignment vertical="center" shrinkToFit="1"/>
      <protection locked="0"/>
    </xf>
    <xf numFmtId="0" fontId="33" fillId="30" borderId="150" xfId="0" applyFont="1" applyFill="1" applyBorder="1" applyAlignment="1">
      <alignment horizontal="center" vertical="center" shrinkToFit="1"/>
    </xf>
    <xf numFmtId="0" fontId="33" fillId="30" borderId="187" xfId="0" applyFont="1" applyFill="1" applyBorder="1" applyAlignment="1">
      <alignment horizontal="center" vertical="center" shrinkToFit="1"/>
    </xf>
    <xf numFmtId="0" fontId="33" fillId="30" borderId="188" xfId="0" applyFont="1" applyFill="1" applyBorder="1" applyAlignment="1">
      <alignment horizontal="center" vertical="center" shrinkToFit="1"/>
    </xf>
    <xf numFmtId="0" fontId="33" fillId="30" borderId="17" xfId="0" applyFont="1" applyFill="1" applyBorder="1" applyAlignment="1">
      <alignment horizontal="center" vertical="center" shrinkToFit="1"/>
    </xf>
    <xf numFmtId="0" fontId="33" fillId="30" borderId="16" xfId="0" applyFont="1" applyFill="1" applyBorder="1" applyAlignment="1">
      <alignment horizontal="center" vertical="center" shrinkToFit="1"/>
    </xf>
    <xf numFmtId="191" fontId="26" fillId="0" borderId="23" xfId="0" applyNumberFormat="1" applyFont="1" applyBorder="1" applyAlignment="1" applyProtection="1">
      <alignment horizontal="left" vertical="top"/>
      <protection locked="0"/>
    </xf>
    <xf numFmtId="191" fontId="26" fillId="0" borderId="17" xfId="0" applyNumberFormat="1" applyFont="1" applyBorder="1" applyAlignment="1" applyProtection="1">
      <alignment horizontal="left" vertical="top"/>
      <protection locked="0"/>
    </xf>
    <xf numFmtId="191" fontId="26" fillId="0" borderId="16" xfId="0" applyNumberFormat="1" applyFont="1" applyBorder="1" applyAlignment="1" applyProtection="1">
      <alignment horizontal="left" vertical="top"/>
      <protection locked="0"/>
    </xf>
    <xf numFmtId="0" fontId="27" fillId="0" borderId="23" xfId="0" applyFont="1" applyBorder="1" applyAlignment="1" applyProtection="1">
      <alignment horizontal="left" vertical="top"/>
      <protection locked="0"/>
    </xf>
    <xf numFmtId="0" fontId="27" fillId="0" borderId="17" xfId="0" applyFont="1" applyBorder="1" applyAlignment="1" applyProtection="1">
      <alignment horizontal="left" vertical="top"/>
      <protection locked="0"/>
    </xf>
    <xf numFmtId="0" fontId="27" fillId="0" borderId="16" xfId="0" applyFont="1" applyBorder="1" applyAlignment="1" applyProtection="1">
      <alignment horizontal="left" vertical="top"/>
      <protection locked="0"/>
    </xf>
    <xf numFmtId="0" fontId="26" fillId="0" borderId="23" xfId="0" applyFont="1" applyBorder="1" applyAlignment="1" applyProtection="1">
      <alignment horizontal="right" vertical="top"/>
      <protection locked="0"/>
    </xf>
    <xf numFmtId="0" fontId="26" fillId="0" borderId="17" xfId="0" applyFont="1" applyBorder="1" applyAlignment="1" applyProtection="1">
      <alignment horizontal="right" vertical="top"/>
      <protection locked="0"/>
    </xf>
    <xf numFmtId="0" fontId="26" fillId="0" borderId="16" xfId="0" applyFont="1" applyBorder="1" applyAlignment="1" applyProtection="1">
      <alignment horizontal="right" vertical="top"/>
      <protection locked="0"/>
    </xf>
    <xf numFmtId="0" fontId="27" fillId="0" borderId="22" xfId="0" applyFont="1" applyBorder="1" applyAlignment="1" applyProtection="1">
      <alignment horizontal="left" vertical="center" wrapText="1"/>
      <protection locked="0"/>
    </xf>
    <xf numFmtId="0" fontId="27" fillId="0" borderId="10"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27" fillId="0" borderId="12" xfId="0" applyFont="1" applyBorder="1" applyAlignment="1" applyProtection="1">
      <alignment horizontal="left" vertical="center" wrapText="1"/>
      <protection locked="0"/>
    </xf>
    <xf numFmtId="0" fontId="27" fillId="0" borderId="20" xfId="0" applyFont="1" applyBorder="1" applyAlignment="1" applyProtection="1">
      <alignment horizontal="left" vertical="center" wrapText="1"/>
      <protection locked="0"/>
    </xf>
  </cellXfs>
  <cellStyles count="44">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xfId="43" builtinId="6"/>
    <cellStyle name="見出し 1 2" xfId="33" xr:uid="{00000000-0005-0000-0000-000021000000}"/>
    <cellStyle name="見出し 2 2" xfId="34" xr:uid="{00000000-0005-0000-0000-000022000000}"/>
    <cellStyle name="見出し 3 2" xfId="35" xr:uid="{00000000-0005-0000-0000-000023000000}"/>
    <cellStyle name="見出し 4 2" xfId="36" xr:uid="{00000000-0005-0000-0000-000024000000}"/>
    <cellStyle name="集計 2" xfId="37" xr:uid="{00000000-0005-0000-0000-000025000000}"/>
    <cellStyle name="出力 2" xfId="38" xr:uid="{00000000-0005-0000-0000-000026000000}"/>
    <cellStyle name="説明文 2" xfId="39" xr:uid="{00000000-0005-0000-0000-000027000000}"/>
    <cellStyle name="入力 2" xfId="40" xr:uid="{00000000-0005-0000-0000-000028000000}"/>
    <cellStyle name="標準" xfId="0" builtinId="0"/>
    <cellStyle name="標準 2" xfId="41" xr:uid="{00000000-0005-0000-0000-00002A000000}"/>
    <cellStyle name="良い 2" xfId="42" xr:uid="{00000000-0005-0000-0000-00002B000000}"/>
  </cellStyles>
  <dxfs count="12">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patternFill>
      </fill>
    </dxf>
    <dxf>
      <fill>
        <patternFill>
          <bgColor theme="1"/>
        </patternFill>
      </fill>
    </dxf>
    <dxf>
      <fill>
        <patternFill>
          <bgColor theme="3" tint="-0.2499465926084170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0000FF"/>
      <color rgb="FFFFFF99"/>
      <color rgb="FFCCFFFF"/>
      <color rgb="FFFFCCFF"/>
      <color rgb="FFFAC0B6"/>
      <color rgb="FFF6C0A2"/>
      <color rgb="FFFF99FF"/>
      <color rgb="FFF8BEB8"/>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160021</xdr:colOff>
      <xdr:row>766</xdr:row>
      <xdr:rowOff>86286</xdr:rowOff>
    </xdr:from>
    <xdr:to>
      <xdr:col>12</xdr:col>
      <xdr:colOff>98053</xdr:colOff>
      <xdr:row>770</xdr:row>
      <xdr:rowOff>0</xdr:rowOff>
    </xdr:to>
    <xdr:sp macro="" textlink="">
      <xdr:nvSpPr>
        <xdr:cNvPr id="2" name="右矢印 1">
          <a:extLst>
            <a:ext uri="{FF2B5EF4-FFF2-40B4-BE49-F238E27FC236}">
              <a16:creationId xmlns:a16="http://schemas.microsoft.com/office/drawing/2014/main" id="{00000000-0008-0000-0300-000002000000}"/>
            </a:ext>
          </a:extLst>
        </xdr:cNvPr>
        <xdr:cNvSpPr/>
      </xdr:nvSpPr>
      <xdr:spPr>
        <a:xfrm>
          <a:off x="5646421" y="133306746"/>
          <a:ext cx="1248672" cy="6376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手計算</a:t>
          </a:r>
        </a:p>
      </xdr:txBody>
    </xdr:sp>
    <xdr:clientData/>
  </xdr:twoCellAnchor>
  <xdr:twoCellAnchor>
    <xdr:from>
      <xdr:col>0</xdr:col>
      <xdr:colOff>43962</xdr:colOff>
      <xdr:row>731</xdr:row>
      <xdr:rowOff>153866</xdr:rowOff>
    </xdr:from>
    <xdr:to>
      <xdr:col>4</xdr:col>
      <xdr:colOff>2784232</xdr:colOff>
      <xdr:row>754</xdr:row>
      <xdr:rowOff>102577</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43962" y="127720286"/>
          <a:ext cx="5437750" cy="3667271"/>
        </a:xfrm>
        <a:prstGeom prst="rect">
          <a:avLst/>
        </a:prstGeom>
        <a:no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313764</xdr:colOff>
      <xdr:row>7</xdr:row>
      <xdr:rowOff>44824</xdr:rowOff>
    </xdr:from>
    <xdr:to>
      <xdr:col>24</xdr:col>
      <xdr:colOff>0</xdr:colOff>
      <xdr:row>11</xdr:row>
      <xdr:rowOff>67235</xdr:rowOff>
    </xdr:to>
    <xdr:sp macro="" textlink="">
      <xdr:nvSpPr>
        <xdr:cNvPr id="2" name="線吹き出し 1 (枠付き) 1">
          <a:extLst>
            <a:ext uri="{FF2B5EF4-FFF2-40B4-BE49-F238E27FC236}">
              <a16:creationId xmlns:a16="http://schemas.microsoft.com/office/drawing/2014/main" id="{00000000-0008-0000-0500-000002000000}"/>
            </a:ext>
          </a:extLst>
        </xdr:cNvPr>
        <xdr:cNvSpPr/>
      </xdr:nvSpPr>
      <xdr:spPr>
        <a:xfrm>
          <a:off x="10488705" y="2129118"/>
          <a:ext cx="1703295" cy="649941"/>
        </a:xfrm>
        <a:prstGeom prst="borderCallout1">
          <a:avLst>
            <a:gd name="adj1" fmla="val 40352"/>
            <a:gd name="adj2" fmla="val 100460"/>
            <a:gd name="adj3" fmla="val -8117"/>
            <a:gd name="adj4" fmla="val 12031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法人内で異動がある場合</a:t>
          </a:r>
          <a:endParaRPr kumimoji="1" lang="ja-JP" altLang="en-US" sz="1100"/>
        </a:p>
      </xdr:txBody>
    </xdr:sp>
    <xdr:clientData/>
  </xdr:twoCellAnchor>
  <xdr:twoCellAnchor>
    <xdr:from>
      <xdr:col>0</xdr:col>
      <xdr:colOff>44823</xdr:colOff>
      <xdr:row>2</xdr:row>
      <xdr:rowOff>17929</xdr:rowOff>
    </xdr:from>
    <xdr:to>
      <xdr:col>1</xdr:col>
      <xdr:colOff>951940</xdr:colOff>
      <xdr:row>2</xdr:row>
      <xdr:rowOff>374836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44823" y="636494"/>
          <a:ext cx="1131235"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xdr:col>
      <xdr:colOff>123265</xdr:colOff>
      <xdr:row>19</xdr:row>
      <xdr:rowOff>112060</xdr:rowOff>
    </xdr:from>
    <xdr:to>
      <xdr:col>13</xdr:col>
      <xdr:colOff>295834</xdr:colOff>
      <xdr:row>26</xdr:row>
      <xdr:rowOff>11207</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70915" y="4045885"/>
          <a:ext cx="8030694" cy="109929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endParaRPr kumimoji="1" lang="en-US" altLang="ja-JP" sz="1400" b="1">
            <a:solidFill>
              <a:srgbClr val="FF0000"/>
            </a:solidFill>
          </a:endParaRPr>
        </a:p>
        <a:p>
          <a:pPr algn="ctr"/>
          <a:r>
            <a:rPr kumimoji="1" lang="ja-JP" altLang="en-US" sz="1400" b="1">
              <a:solidFill>
                <a:srgbClr val="FF0000"/>
              </a:solidFill>
            </a:rPr>
            <a:t>例）指導監査実施月が</a:t>
          </a:r>
          <a:r>
            <a:rPr kumimoji="1" lang="en-US" altLang="ja-JP" sz="1400" b="1">
              <a:solidFill>
                <a:srgbClr val="FF0000"/>
              </a:solidFill>
            </a:rPr>
            <a:t>11</a:t>
          </a:r>
          <a:r>
            <a:rPr kumimoji="1" lang="ja-JP" altLang="en-US" sz="1400" b="1">
              <a:solidFill>
                <a:srgbClr val="FF0000"/>
              </a:solidFill>
            </a:rPr>
            <a:t>月　⇒　</a:t>
          </a:r>
          <a:r>
            <a:rPr kumimoji="1" lang="en-US" altLang="ja-JP" sz="1400" b="1">
              <a:solidFill>
                <a:srgbClr val="FF0000"/>
              </a:solidFill>
            </a:rPr>
            <a:t>9</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9</a:t>
          </a:r>
          <a:r>
            <a:rPr kumimoji="1" lang="ja-JP" altLang="en-US" sz="1400" b="1">
              <a:solidFill>
                <a:srgbClr val="FF0000"/>
              </a:solidFill>
            </a:rPr>
            <a:t>月の勤務日数、月間勤務時間、手当の支給内容</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156883</xdr:colOff>
      <xdr:row>16</xdr:row>
      <xdr:rowOff>78442</xdr:rowOff>
    </xdr:from>
    <xdr:to>
      <xdr:col>8</xdr:col>
      <xdr:colOff>89648</xdr:colOff>
      <xdr:row>19</xdr:row>
      <xdr:rowOff>100854</xdr:rowOff>
    </xdr:to>
    <xdr:sp macro="" textlink="">
      <xdr:nvSpPr>
        <xdr:cNvPr id="2" name="線吹き出し 1 (枠付き) 1">
          <a:extLst>
            <a:ext uri="{FF2B5EF4-FFF2-40B4-BE49-F238E27FC236}">
              <a16:creationId xmlns:a16="http://schemas.microsoft.com/office/drawing/2014/main" id="{00000000-0008-0000-0700-000002000000}"/>
            </a:ext>
          </a:extLst>
        </xdr:cNvPr>
        <xdr:cNvSpPr/>
      </xdr:nvSpPr>
      <xdr:spPr>
        <a:xfrm>
          <a:off x="3185833" y="3297892"/>
          <a:ext cx="2580715" cy="498662"/>
        </a:xfrm>
        <a:prstGeom prst="borderCallout1">
          <a:avLst>
            <a:gd name="adj1" fmla="val 4796"/>
            <a:gd name="adj2" fmla="val 1101"/>
            <a:gd name="adj3" fmla="val -14783"/>
            <a:gd name="adj4" fmla="val -597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派遣職員の場合、給与の額、手当の状況は空欄でかまいません。</a:t>
          </a:r>
          <a:endParaRPr lang="ja-JP" altLang="ja-JP">
            <a:solidFill>
              <a:sysClr val="windowText" lastClr="000000"/>
            </a:solidFill>
            <a:effectLst/>
          </a:endParaRPr>
        </a:p>
        <a:p>
          <a:pPr algn="l"/>
          <a:endParaRPr kumimoji="1" lang="ja-JP" altLang="en-US" sz="1100"/>
        </a:p>
      </xdr:txBody>
    </xdr:sp>
    <xdr:clientData/>
  </xdr:twoCellAnchor>
  <xdr:twoCellAnchor>
    <xdr:from>
      <xdr:col>19</xdr:col>
      <xdr:colOff>235324</xdr:colOff>
      <xdr:row>16</xdr:row>
      <xdr:rowOff>0</xdr:rowOff>
    </xdr:from>
    <xdr:to>
      <xdr:col>24</xdr:col>
      <xdr:colOff>168088</xdr:colOff>
      <xdr:row>22</xdr:row>
      <xdr:rowOff>123264</xdr:rowOff>
    </xdr:to>
    <xdr:sp macro="" textlink="">
      <xdr:nvSpPr>
        <xdr:cNvPr id="3" name="線吹き出し 1 (枠付き) 2">
          <a:extLst>
            <a:ext uri="{FF2B5EF4-FFF2-40B4-BE49-F238E27FC236}">
              <a16:creationId xmlns:a16="http://schemas.microsoft.com/office/drawing/2014/main" id="{00000000-0008-0000-0700-000003000000}"/>
            </a:ext>
          </a:extLst>
        </xdr:cNvPr>
        <xdr:cNvSpPr/>
      </xdr:nvSpPr>
      <xdr:spPr>
        <a:xfrm>
          <a:off x="9670677" y="3238500"/>
          <a:ext cx="1669676" cy="1109382"/>
        </a:xfrm>
        <a:prstGeom prst="borderCallout1">
          <a:avLst>
            <a:gd name="adj1" fmla="val 4796"/>
            <a:gd name="adj2" fmla="val 1101"/>
            <a:gd name="adj3" fmla="val 773"/>
            <a:gd name="adj4" fmla="val -1506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ysClr val="windowText" lastClr="000000"/>
              </a:solidFill>
              <a:effectLst/>
              <a:latin typeface="+mn-lt"/>
              <a:ea typeface="+mn-ea"/>
              <a:cs typeface="+mn-cs"/>
            </a:rPr>
            <a:t>契約書の内容に基づく</a:t>
          </a:r>
          <a:endParaRPr lang="ja-JP" altLang="ja-JP">
            <a:solidFill>
              <a:sysClr val="windowText" lastClr="000000"/>
            </a:solidFill>
            <a:effectLst/>
          </a:endParaRPr>
        </a:p>
        <a:p>
          <a:r>
            <a:rPr kumimoji="1" lang="ja-JP" altLang="ja-JP" sz="1100" b="1">
              <a:solidFill>
                <a:sysClr val="windowText" lastClr="000000"/>
              </a:solidFill>
              <a:effectLst/>
              <a:latin typeface="+mn-lt"/>
              <a:ea typeface="+mn-ea"/>
              <a:cs typeface="+mn-cs"/>
            </a:rPr>
            <a:t>日数、時間、給与を入力してください。</a:t>
          </a:r>
          <a:endParaRPr kumimoji="1" lang="en-US" altLang="ja-JP" sz="1100" b="1">
            <a:solidFill>
              <a:sysClr val="windowText" lastClr="000000"/>
            </a:solidFill>
            <a:effectLst/>
            <a:latin typeface="+mn-lt"/>
            <a:ea typeface="+mn-ea"/>
            <a:cs typeface="+mn-cs"/>
          </a:endParaRPr>
        </a:p>
        <a:p>
          <a:endParaRPr lang="ja-JP" altLang="ja-JP">
            <a:solidFill>
              <a:sysClr val="windowText" lastClr="000000"/>
            </a:solidFill>
            <a:effectLst/>
          </a:endParaRPr>
        </a:p>
        <a:p>
          <a:pPr algn="l"/>
          <a:endParaRPr kumimoji="1" lang="ja-JP" altLang="en-US" sz="1100"/>
        </a:p>
      </xdr:txBody>
    </xdr:sp>
    <xdr:clientData/>
  </xdr:twoCellAnchor>
  <xdr:twoCellAnchor>
    <xdr:from>
      <xdr:col>1</xdr:col>
      <xdr:colOff>246530</xdr:colOff>
      <xdr:row>20</xdr:row>
      <xdr:rowOff>33617</xdr:rowOff>
    </xdr:from>
    <xdr:to>
      <xdr:col>16</xdr:col>
      <xdr:colOff>138953</xdr:colOff>
      <xdr:row>26</xdr:row>
      <xdr:rowOff>63312</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494180" y="3900767"/>
          <a:ext cx="7636248" cy="105839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p>
        <a:p>
          <a:pPr algn="ctr"/>
          <a:r>
            <a:rPr kumimoji="1" lang="ja-JP" altLang="en-US" sz="1400" b="1">
              <a:solidFill>
                <a:srgbClr val="FF0000"/>
              </a:solidFill>
            </a:rPr>
            <a:t>例）指導監査実施月が</a:t>
          </a:r>
          <a:r>
            <a:rPr kumimoji="1" lang="en-US" altLang="ja-JP" sz="1400" b="1">
              <a:solidFill>
                <a:srgbClr val="FF0000"/>
              </a:solidFill>
            </a:rPr>
            <a:t>11</a:t>
          </a:r>
          <a:r>
            <a:rPr kumimoji="1" lang="ja-JP" altLang="en-US" sz="1400" b="1">
              <a:solidFill>
                <a:srgbClr val="FF0000"/>
              </a:solidFill>
            </a:rPr>
            <a:t>月　⇒　</a:t>
          </a:r>
          <a:r>
            <a:rPr kumimoji="1" lang="en-US" altLang="ja-JP" sz="1400" b="1">
              <a:solidFill>
                <a:srgbClr val="FF0000"/>
              </a:solidFill>
            </a:rPr>
            <a:t>9</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9</a:t>
          </a:r>
          <a:r>
            <a:rPr kumimoji="1" lang="ja-JP" altLang="en-US" sz="1400" b="1">
              <a:solidFill>
                <a:srgbClr val="FF0000"/>
              </a:solidFill>
            </a:rPr>
            <a:t>月の勤務日数、月間勤務時間、手当の支給内容</a:t>
          </a:r>
        </a:p>
      </xdr:txBody>
    </xdr:sp>
    <xdr:clientData/>
  </xdr:twoCellAnchor>
  <xdr:twoCellAnchor>
    <xdr:from>
      <xdr:col>0</xdr:col>
      <xdr:colOff>112058</xdr:colOff>
      <xdr:row>1</xdr:row>
      <xdr:rowOff>212913</xdr:rowOff>
    </xdr:from>
    <xdr:to>
      <xdr:col>1</xdr:col>
      <xdr:colOff>988695</xdr:colOff>
      <xdr:row>3</xdr:row>
      <xdr:rowOff>58831</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12058" y="445995"/>
          <a:ext cx="1100755" cy="365871"/>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15</xdr:col>
      <xdr:colOff>85725</xdr:colOff>
      <xdr:row>4</xdr:row>
      <xdr:rowOff>28574</xdr:rowOff>
    </xdr:from>
    <xdr:to>
      <xdr:col>18</xdr:col>
      <xdr:colOff>609600</xdr:colOff>
      <xdr:row>12</xdr:row>
      <xdr:rowOff>142875</xdr:rowOff>
    </xdr:to>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7343775" y="1495424"/>
          <a:ext cx="2581275" cy="133350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1</xdr:col>
      <xdr:colOff>542925</xdr:colOff>
      <xdr:row>21</xdr:row>
      <xdr:rowOff>9525</xdr:rowOff>
    </xdr:from>
    <xdr:to>
      <xdr:col>6</xdr:col>
      <xdr:colOff>647700</xdr:colOff>
      <xdr:row>27</xdr:row>
      <xdr:rowOff>133350</xdr:rowOff>
    </xdr:to>
    <xdr:sp macro="" textlink="">
      <xdr:nvSpPr>
        <xdr:cNvPr id="5" name="テキスト ボックス 4">
          <a:extLst>
            <a:ext uri="{FF2B5EF4-FFF2-40B4-BE49-F238E27FC236}">
              <a16:creationId xmlns:a16="http://schemas.microsoft.com/office/drawing/2014/main" id="{00000000-0008-0000-0900-000005000000}"/>
            </a:ext>
          </a:extLst>
        </xdr:cNvPr>
        <xdr:cNvSpPr txBox="1"/>
      </xdr:nvSpPr>
      <xdr:spPr>
        <a:xfrm>
          <a:off x="790575" y="4076700"/>
          <a:ext cx="4733925"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職員点検資料１を入力してからの記入をお願いします。</a:t>
          </a:r>
          <a:endParaRPr kumimoji="1" lang="en-US" altLang="ja-JP" sz="14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氏名から採用年月日までが自動で反映されます。</a:t>
          </a:r>
          <a:endParaRPr kumimoji="1" lang="en-US" altLang="ja-JP" sz="1400" b="0">
            <a:solidFill>
              <a:srgbClr val="FF0000"/>
            </a:solidFill>
          </a:endParaRPr>
        </a:p>
      </xdr:txBody>
    </xdr:sp>
    <xdr:clientData/>
  </xdr:twoCellAnchor>
  <xdr:twoCellAnchor>
    <xdr:from>
      <xdr:col>0</xdr:col>
      <xdr:colOff>66675</xdr:colOff>
      <xdr:row>1</xdr:row>
      <xdr:rowOff>200025</xdr:rowOff>
    </xdr:from>
    <xdr:to>
      <xdr:col>1</xdr:col>
      <xdr:colOff>972671</xdr:colOff>
      <xdr:row>2</xdr:row>
      <xdr:rowOff>328332</xdr:rowOff>
    </xdr:to>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66675" y="428625"/>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15</xdr:col>
      <xdr:colOff>85725</xdr:colOff>
      <xdr:row>13</xdr:row>
      <xdr:rowOff>57149</xdr:rowOff>
    </xdr:from>
    <xdr:to>
      <xdr:col>18</xdr:col>
      <xdr:colOff>585994</xdr:colOff>
      <xdr:row>32</xdr:row>
      <xdr:rowOff>95249</xdr:rowOff>
    </xdr:to>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8934450" y="2895599"/>
          <a:ext cx="2557669" cy="294322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latin typeface="+mn-ea"/>
              <a:ea typeface="+mn-ea"/>
            </a:rPr>
            <a:t>「</a:t>
          </a:r>
          <a:r>
            <a:rPr kumimoji="1" lang="en-US" altLang="ja-JP" sz="1100" b="0" i="0" u="none" strike="noStrike" kern="0" cap="none" spc="0" normalizeH="0" baseline="0" noProof="0">
              <a:ln>
                <a:noFill/>
              </a:ln>
              <a:solidFill>
                <a:srgbClr val="FF0000"/>
              </a:solidFill>
              <a:effectLst/>
              <a:uLnTx/>
              <a:uFillTx/>
              <a:latin typeface="+mn-ea"/>
              <a:ea typeface="+mn-ea"/>
              <a:cs typeface="+mn-cs"/>
            </a:rPr>
            <a:t>1</a:t>
          </a:r>
          <a:r>
            <a:rPr kumimoji="1" lang="ja-JP" altLang="en-US" sz="1100" b="0" i="0" u="none" strike="noStrike" kern="0" cap="none" spc="0" normalizeH="0" baseline="0" noProof="0">
              <a:ln>
                <a:noFill/>
              </a:ln>
              <a:solidFill>
                <a:srgbClr val="FF0000"/>
              </a:solidFill>
              <a:effectLst/>
              <a:uLnTx/>
              <a:uFillTx/>
              <a:latin typeface="+mn-ea"/>
              <a:ea typeface="+mn-ea"/>
              <a:cs typeface="+mn-cs"/>
            </a:rPr>
            <a:t>か月の勤務日数</a:t>
          </a:r>
          <a:r>
            <a:rPr kumimoji="1" lang="en-US" altLang="ja-JP" sz="1100" b="0" i="0" u="none" strike="noStrike" kern="0" cap="none" spc="0" normalizeH="0" baseline="0" noProof="0">
              <a:ln>
                <a:noFill/>
              </a:ln>
              <a:solidFill>
                <a:srgbClr val="0070C0"/>
              </a:solidFill>
              <a:effectLst/>
              <a:uLnTx/>
              <a:uFillTx/>
              <a:latin typeface="+mn-ea"/>
              <a:ea typeface="+mn-ea"/>
              <a:cs typeface="+mn-cs"/>
            </a:rPr>
            <a:t>【</a:t>
          </a:r>
          <a:r>
            <a:rPr kumimoji="1" lang="ja-JP" altLang="en-US" sz="1100" b="0" i="0" u="none" strike="noStrike" kern="0" cap="none" spc="0" normalizeH="0" baseline="0" noProof="0">
              <a:ln>
                <a:noFill/>
              </a:ln>
              <a:solidFill>
                <a:srgbClr val="0070C0"/>
              </a:solidFill>
              <a:effectLst/>
              <a:uLnTx/>
              <a:uFillTx/>
              <a:latin typeface="+mn-ea"/>
              <a:ea typeface="+mn-ea"/>
              <a:cs typeface="+mn-cs"/>
            </a:rPr>
            <a:t>予定</a:t>
          </a:r>
          <a:r>
            <a:rPr kumimoji="1" lang="en-US" altLang="ja-JP" sz="1100" b="0" i="0" u="none" strike="noStrike" kern="0" cap="none" spc="0" normalizeH="0" baseline="0" noProof="0">
              <a:ln>
                <a:noFill/>
              </a:ln>
              <a:solidFill>
                <a:srgbClr val="0070C0"/>
              </a:solidFill>
              <a:effectLst/>
              <a:uLnTx/>
              <a:uFillTx/>
              <a:latin typeface="+mn-ea"/>
              <a:ea typeface="+mn-ea"/>
              <a:cs typeface="+mn-cs"/>
            </a:rPr>
            <a:t>】</a:t>
          </a:r>
          <a:r>
            <a:rPr kumimoji="1" lang="ja-JP" altLang="en-US" sz="1100" b="0" i="0" u="none" strike="noStrike" kern="0" cap="none" spc="0" normalizeH="0" baseline="0">
              <a:ln>
                <a:noFill/>
              </a:ln>
              <a:solidFill>
                <a:srgbClr val="FF0000"/>
              </a:solidFill>
              <a:effectLst/>
              <a:uLnTx/>
              <a:uFillTx/>
              <a:latin typeface="+mn-ea"/>
              <a:ea typeface="+mn-ea"/>
              <a:cs typeface="+mn-cs"/>
            </a:rPr>
            <a:t>」と</a:t>
          </a:r>
          <a:r>
            <a:rPr kumimoji="1" lang="ja-JP" altLang="ja-JP" sz="1100" b="0" i="0" u="none" strike="noStrike" kern="0" cap="none" spc="0" normalizeH="0" baseline="0">
              <a:ln>
                <a:noFill/>
              </a:ln>
              <a:solidFill>
                <a:srgbClr val="FF0000"/>
              </a:solidFill>
              <a:effectLst/>
              <a:uLnTx/>
              <a:uFillTx/>
              <a:latin typeface="+mn-ea"/>
              <a:ea typeface="+mn-ea"/>
              <a:cs typeface="+mn-cs"/>
            </a:rPr>
            <a:t>「有給休暇取得日数</a:t>
          </a:r>
          <a:r>
            <a:rPr kumimoji="1" lang="en-US" altLang="ja-JP" sz="1100" b="0" i="0" u="none" strike="noStrike" kern="0" cap="none" spc="0" normalizeH="0" baseline="0">
              <a:ln>
                <a:noFill/>
              </a:ln>
              <a:solidFill>
                <a:srgbClr val="0070C0"/>
              </a:solidFill>
              <a:effectLst/>
              <a:uLnTx/>
              <a:uFillTx/>
              <a:latin typeface="+mn-ea"/>
              <a:ea typeface="+mn-ea"/>
              <a:cs typeface="+mn-cs"/>
            </a:rPr>
            <a:t>【</a:t>
          </a:r>
          <a:r>
            <a:rPr kumimoji="1" lang="ja-JP" altLang="en-US" sz="1100" b="0" i="0" u="none" strike="noStrike" kern="0" cap="none" spc="0" normalizeH="0" baseline="0">
              <a:ln>
                <a:noFill/>
              </a:ln>
              <a:solidFill>
                <a:srgbClr val="0070C0"/>
              </a:solidFill>
              <a:effectLst/>
              <a:uLnTx/>
              <a:uFillTx/>
              <a:latin typeface="+mn-ea"/>
              <a:ea typeface="+mn-ea"/>
              <a:cs typeface="+mn-cs"/>
            </a:rPr>
            <a:t>予定</a:t>
          </a:r>
          <a:r>
            <a:rPr kumimoji="1" lang="en-US" altLang="ja-JP" sz="1100" b="0" i="0" u="none" strike="noStrike" kern="0" cap="none" spc="0" normalizeH="0" baseline="0">
              <a:ln>
                <a:noFill/>
              </a:ln>
              <a:solidFill>
                <a:srgbClr val="0070C0"/>
              </a:solidFill>
              <a:effectLst/>
              <a:uLnTx/>
              <a:uFillTx/>
              <a:latin typeface="+mn-ea"/>
              <a:ea typeface="+mn-ea"/>
              <a:cs typeface="+mn-cs"/>
            </a:rPr>
            <a:t>】</a:t>
          </a:r>
          <a:r>
            <a:rPr kumimoji="1" lang="ja-JP" altLang="ja-JP" sz="1100" b="0" i="0" u="none" strike="noStrike" kern="0" cap="none" spc="0" normalizeH="0" baseline="0">
              <a:ln>
                <a:noFill/>
              </a:ln>
              <a:solidFill>
                <a:srgbClr val="FF0000"/>
              </a:solidFill>
              <a:effectLst/>
              <a:uLnTx/>
              <a:uFillTx/>
              <a:latin typeface="+mn-ea"/>
              <a:ea typeface="+mn-ea"/>
              <a:cs typeface="+mn-cs"/>
            </a:rPr>
            <a:t>」</a:t>
          </a:r>
          <a:r>
            <a:rPr kumimoji="1" lang="ja-JP" altLang="en-US" sz="1100" b="0" i="0" u="none" strike="noStrike" kern="0" cap="none" spc="0" normalizeH="0" baseline="0">
              <a:ln>
                <a:noFill/>
              </a:ln>
              <a:solidFill>
                <a:srgbClr val="FF0000"/>
              </a:solidFill>
              <a:effectLst/>
              <a:uLnTx/>
              <a:uFillTx/>
              <a:latin typeface="+mn-ea"/>
              <a:ea typeface="+mn-ea"/>
              <a:cs typeface="+mn-cs"/>
            </a:rPr>
            <a:t>には</a:t>
          </a:r>
          <a:r>
            <a:rPr kumimoji="1" lang="ja-JP" altLang="ja-JP" sz="1100" b="0" i="0" u="none" strike="noStrike" kern="0" cap="none" spc="0" normalizeH="0" baseline="0">
              <a:ln>
                <a:noFill/>
              </a:ln>
              <a:solidFill>
                <a:srgbClr val="FF0000"/>
              </a:solidFill>
              <a:effectLst/>
              <a:uLnTx/>
              <a:uFillTx/>
              <a:latin typeface="+mn-ea"/>
              <a:ea typeface="+mn-ea"/>
              <a:cs typeface="+mn-cs"/>
            </a:rPr>
            <a:t>対象月</a:t>
          </a:r>
          <a:r>
            <a:rPr kumimoji="1" lang="ja-JP" altLang="en-US" sz="1100" b="0" i="0" u="none" strike="noStrike" kern="0" cap="none" spc="0" normalizeH="0" baseline="0">
              <a:ln>
                <a:noFill/>
              </a:ln>
              <a:solidFill>
                <a:srgbClr val="FF0000"/>
              </a:solidFill>
              <a:effectLst/>
              <a:uLnTx/>
              <a:uFillTx/>
              <a:latin typeface="+mn-ea"/>
              <a:ea typeface="+mn-ea"/>
              <a:cs typeface="+mn-cs"/>
            </a:rPr>
            <a:t>の</a:t>
          </a:r>
          <a:r>
            <a:rPr kumimoji="1" lang="ja-JP" altLang="en-US" sz="1100" b="0" i="0" u="none" strike="noStrike" kern="0" cap="none" spc="0" normalizeH="0" baseline="0">
              <a:ln>
                <a:noFill/>
              </a:ln>
              <a:solidFill>
                <a:srgbClr val="0070C0"/>
              </a:solidFill>
              <a:effectLst/>
              <a:uLnTx/>
              <a:uFillTx/>
              <a:latin typeface="+mn-ea"/>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ea"/>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ea"/>
            <a:ea typeface="+mn-ea"/>
            <a:cs typeface="+mn-cs"/>
          </a:endParaRPr>
        </a:p>
        <a:p>
          <a:pPr algn="l"/>
          <a:endParaRPr kumimoji="1" lang="en-US" altLang="ja-JP" sz="1100" b="0">
            <a:solidFill>
              <a:srgbClr val="FF0000"/>
            </a:solidFill>
            <a:latin typeface="+mn-ea"/>
            <a:ea typeface="+mn-ea"/>
          </a:endParaRPr>
        </a:p>
        <a:p>
          <a:pPr algn="l"/>
          <a:r>
            <a:rPr kumimoji="1" lang="ja-JP" altLang="en-US" sz="1100" b="0">
              <a:solidFill>
                <a:srgbClr val="FF0000"/>
              </a:solidFill>
              <a:latin typeface="+mn-ea"/>
              <a:ea typeface="+mn-ea"/>
            </a:rPr>
            <a:t>「</a:t>
          </a:r>
          <a:r>
            <a:rPr kumimoji="1" lang="en-US" altLang="ja-JP" sz="1100" b="0">
              <a:solidFill>
                <a:srgbClr val="FF0000"/>
              </a:solidFill>
              <a:latin typeface="+mn-ea"/>
              <a:ea typeface="+mn-ea"/>
            </a:rPr>
            <a:t>1</a:t>
          </a:r>
          <a:r>
            <a:rPr kumimoji="1" lang="ja-JP" altLang="en-US" sz="1100" b="0">
              <a:solidFill>
                <a:srgbClr val="FF0000"/>
              </a:solidFill>
              <a:latin typeface="+mn-ea"/>
              <a:ea typeface="+mn-ea"/>
            </a:rPr>
            <a:t>か月の勤務日数</a:t>
          </a:r>
          <a:r>
            <a:rPr kumimoji="1" lang="en-US" altLang="ja-JP" sz="1100" b="0">
              <a:solidFill>
                <a:srgbClr val="FF0000"/>
              </a:solidFill>
              <a:latin typeface="+mn-ea"/>
              <a:ea typeface="+mn-ea"/>
            </a:rPr>
            <a:t>【</a:t>
          </a:r>
          <a:r>
            <a:rPr kumimoji="1" lang="ja-JP" altLang="en-US" sz="1100" b="0">
              <a:solidFill>
                <a:srgbClr val="FF0000"/>
              </a:solidFill>
              <a:latin typeface="+mn-ea"/>
              <a:ea typeface="+mn-ea"/>
            </a:rPr>
            <a:t>実績</a:t>
          </a:r>
          <a:r>
            <a:rPr kumimoji="1" lang="en-US" altLang="ja-JP" sz="1100" b="0">
              <a:solidFill>
                <a:srgbClr val="FF0000"/>
              </a:solidFill>
              <a:latin typeface="+mn-ea"/>
              <a:ea typeface="+mn-ea"/>
            </a:rPr>
            <a:t>】</a:t>
          </a:r>
          <a:r>
            <a:rPr kumimoji="1" lang="ja-JP" altLang="en-US" sz="1100" b="0">
              <a:solidFill>
                <a:srgbClr val="FF0000"/>
              </a:solidFill>
              <a:latin typeface="+mn-ea"/>
              <a:ea typeface="+mn-ea"/>
            </a:rPr>
            <a:t>」と「有給休暇取得日数</a:t>
          </a:r>
          <a:r>
            <a:rPr kumimoji="1" lang="en-US" altLang="ja-JP" sz="1100" b="0">
              <a:solidFill>
                <a:srgbClr val="FF0000"/>
              </a:solidFill>
              <a:latin typeface="+mn-ea"/>
              <a:ea typeface="+mn-ea"/>
            </a:rPr>
            <a:t>【</a:t>
          </a:r>
          <a:r>
            <a:rPr kumimoji="1" lang="ja-JP" altLang="en-US" sz="1100" b="0">
              <a:solidFill>
                <a:srgbClr val="FF0000"/>
              </a:solidFill>
              <a:latin typeface="+mn-ea"/>
              <a:ea typeface="+mn-ea"/>
            </a:rPr>
            <a:t>実績</a:t>
          </a:r>
          <a:r>
            <a:rPr kumimoji="1" lang="en-US" altLang="ja-JP" sz="1100" b="0">
              <a:solidFill>
                <a:srgbClr val="FF0000"/>
              </a:solidFill>
              <a:latin typeface="+mn-ea"/>
              <a:ea typeface="+mn-ea"/>
            </a:rPr>
            <a:t>】</a:t>
          </a:r>
          <a:r>
            <a:rPr kumimoji="1" lang="ja-JP" altLang="en-US" sz="1100" b="0">
              <a:solidFill>
                <a:srgbClr val="FF0000"/>
              </a:solidFill>
              <a:latin typeface="+mn-ea"/>
              <a:ea typeface="+mn-ea"/>
            </a:rPr>
            <a:t>」には対象月の実績を記入してください。</a:t>
          </a:r>
          <a:endParaRPr kumimoji="1" lang="en-US" altLang="ja-JP" sz="1100" b="0">
            <a:solidFill>
              <a:srgbClr val="FF0000"/>
            </a:solidFill>
            <a:latin typeface="+mn-ea"/>
            <a:ea typeface="+mn-ea"/>
          </a:endParaRPr>
        </a:p>
        <a:p>
          <a:pPr algn="l"/>
          <a:endParaRPr kumimoji="1" lang="en-US" altLang="ja-JP" sz="1100" b="0">
            <a:solidFill>
              <a:srgbClr val="FF0000"/>
            </a:solidFill>
            <a:latin typeface="+mn-ea"/>
            <a:ea typeface="+mn-ea"/>
          </a:endParaRPr>
        </a:p>
        <a:p>
          <a:pPr algn="l"/>
          <a:r>
            <a:rPr kumimoji="1" lang="ja-JP" altLang="ja-JP" sz="1100" b="0">
              <a:solidFill>
                <a:srgbClr val="FF0000"/>
              </a:solidFill>
              <a:effectLst/>
              <a:latin typeface="+mn-ea"/>
              <a:ea typeface="+mn-ea"/>
              <a:cs typeface="+mn-cs"/>
            </a:rPr>
            <a:t>「</a:t>
          </a:r>
          <a:r>
            <a:rPr kumimoji="1" lang="en-US" altLang="ja-JP" sz="1100" b="0">
              <a:solidFill>
                <a:srgbClr val="FF0000"/>
              </a:solidFill>
              <a:effectLst/>
              <a:latin typeface="+mn-ea"/>
              <a:ea typeface="+mn-ea"/>
              <a:cs typeface="+mn-cs"/>
            </a:rPr>
            <a:t>1</a:t>
          </a:r>
          <a:r>
            <a:rPr kumimoji="1" lang="ja-JP" altLang="ja-JP" sz="1100" b="0">
              <a:solidFill>
                <a:srgbClr val="FF0000"/>
              </a:solidFill>
              <a:effectLst/>
              <a:latin typeface="+mn-ea"/>
              <a:ea typeface="+mn-ea"/>
              <a:cs typeface="+mn-cs"/>
            </a:rPr>
            <a:t>か月の勤務日数」</a:t>
          </a:r>
          <a:r>
            <a:rPr kumimoji="1" lang="ja-JP" altLang="en-US" sz="1100" b="0">
              <a:solidFill>
                <a:srgbClr val="FF0000"/>
              </a:solidFill>
              <a:effectLst/>
              <a:latin typeface="+mn-ea"/>
              <a:ea typeface="+mn-ea"/>
              <a:cs typeface="+mn-cs"/>
            </a:rPr>
            <a:t>に</a:t>
          </a:r>
          <a:r>
            <a:rPr kumimoji="1" lang="ja-JP" altLang="ja-JP" sz="1100" b="0">
              <a:solidFill>
                <a:srgbClr val="FF0000"/>
              </a:solidFill>
              <a:effectLst/>
              <a:latin typeface="+mn-ea"/>
              <a:ea typeface="+mn-ea"/>
              <a:cs typeface="+mn-cs"/>
            </a:rPr>
            <a:t>「有給休暇取得日数」</a:t>
          </a:r>
          <a:r>
            <a:rPr kumimoji="1" lang="ja-JP" altLang="en-US" sz="1100" b="0">
              <a:solidFill>
                <a:srgbClr val="FF0000"/>
              </a:solidFill>
              <a:effectLst/>
              <a:latin typeface="+mn-ea"/>
              <a:ea typeface="+mn-ea"/>
              <a:cs typeface="+mn-cs"/>
            </a:rPr>
            <a:t>は含まれません。</a:t>
          </a:r>
          <a:endParaRPr kumimoji="1" lang="en-US" altLang="ja-JP" sz="1100" b="0">
            <a:solidFill>
              <a:srgbClr val="FF0000"/>
            </a:solidFill>
            <a:effectLst/>
            <a:latin typeface="+mn-ea"/>
            <a:ea typeface="+mn-ea"/>
            <a:cs typeface="+mn-cs"/>
          </a:endParaRPr>
        </a:p>
        <a:p>
          <a:pPr algn="l"/>
          <a:endParaRPr kumimoji="1" lang="en-US" altLang="ja-JP" sz="1100" b="0">
            <a:solidFill>
              <a:srgbClr val="FF0000"/>
            </a:solidFill>
            <a:effectLst/>
            <a:latin typeface="+mn-ea"/>
            <a:ea typeface="+mn-ea"/>
            <a:cs typeface="+mn-cs"/>
          </a:endParaRPr>
        </a:p>
        <a:p>
          <a:pPr algn="l"/>
          <a:r>
            <a:rPr kumimoji="1" lang="ja-JP" altLang="en-US" sz="1100" b="0">
              <a:solidFill>
                <a:srgbClr val="FF0000"/>
              </a:solidFill>
              <a:latin typeface="+mn-ea"/>
              <a:ea typeface="+mn-ea"/>
            </a:rPr>
            <a:t>無給休暇は対象となりませんので、日数に含めないでください。</a:t>
          </a:r>
          <a:endParaRPr kumimoji="1" lang="en-US" altLang="ja-JP" sz="1100" b="0">
            <a:solidFill>
              <a:srgbClr val="FF0000"/>
            </a:solidFill>
            <a:latin typeface="+mn-ea"/>
            <a:ea typeface="+mn-ea"/>
          </a:endParaRPr>
        </a:p>
      </xdr:txBody>
    </xdr:sp>
    <xdr:clientData/>
  </xdr:twoCellAnchor>
  <xdr:twoCellAnchor>
    <xdr:from>
      <xdr:col>15</xdr:col>
      <xdr:colOff>66675</xdr:colOff>
      <xdr:row>32</xdr:row>
      <xdr:rowOff>142875</xdr:rowOff>
    </xdr:from>
    <xdr:to>
      <xdr:col>18</xdr:col>
      <xdr:colOff>576469</xdr:colOff>
      <xdr:row>42</xdr:row>
      <xdr:rowOff>136250</xdr:rowOff>
    </xdr:to>
    <xdr:sp macro="" textlink="">
      <xdr:nvSpPr>
        <xdr:cNvPr id="11" name="テキスト ボックス 10">
          <a:extLst>
            <a:ext uri="{FF2B5EF4-FFF2-40B4-BE49-F238E27FC236}">
              <a16:creationId xmlns:a16="http://schemas.microsoft.com/office/drawing/2014/main" id="{00000000-0008-0000-0900-00000B000000}"/>
            </a:ext>
          </a:extLst>
        </xdr:cNvPr>
        <xdr:cNvSpPr txBox="1"/>
      </xdr:nvSpPr>
      <xdr:spPr>
        <a:xfrm>
          <a:off x="8915400" y="5886450"/>
          <a:ext cx="2567194" cy="15173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rPr>
            <a:t>有給の時間休をとった場合</a:t>
          </a:r>
          <a:endParaRPr kumimoji="1" lang="en-US" altLang="ja-JP" sz="1100" b="0">
            <a:solidFill>
              <a:srgbClr val="FF0000"/>
            </a:solidFill>
          </a:endParaRPr>
        </a:p>
        <a:p>
          <a:pPr algn="l"/>
          <a:r>
            <a:rPr kumimoji="1" lang="ja-JP" altLang="en-US" sz="1100" b="0">
              <a:solidFill>
                <a:srgbClr val="FF0000"/>
              </a:solidFill>
            </a:rPr>
            <a:t>その日の勤務時間と休暇時間のうち、長い方のもので計算します。</a:t>
          </a:r>
          <a:endParaRPr kumimoji="1" lang="en-US" altLang="ja-JP" sz="11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例</a:t>
          </a:r>
          <a:r>
            <a:rPr kumimoji="1" lang="ja-JP" altLang="en-US"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8</a:t>
          </a:r>
          <a:r>
            <a:rPr kumimoji="1" lang="ja-JP" altLang="ja-JP" sz="1100" b="0">
              <a:solidFill>
                <a:srgbClr val="FF0000"/>
              </a:solidFill>
              <a:effectLst/>
              <a:latin typeface="+mn-lt"/>
              <a:ea typeface="+mn-ea"/>
              <a:cs typeface="+mn-cs"/>
            </a:rPr>
            <a:t>時間勤務のうち</a:t>
          </a:r>
          <a:r>
            <a:rPr kumimoji="1" lang="en-US" altLang="ja-JP" sz="1100" b="0">
              <a:solidFill>
                <a:srgbClr val="FF0000"/>
              </a:solidFill>
              <a:effectLst/>
              <a:latin typeface="+mn-lt"/>
              <a:ea typeface="+mn-ea"/>
              <a:cs typeface="+mn-cs"/>
            </a:rPr>
            <a:t>2</a:t>
          </a:r>
          <a:r>
            <a:rPr kumimoji="1" lang="ja-JP" altLang="ja-JP" sz="1100" b="0">
              <a:solidFill>
                <a:srgbClr val="FF0000"/>
              </a:solidFill>
              <a:effectLst/>
              <a:latin typeface="+mn-lt"/>
              <a:ea typeface="+mn-ea"/>
              <a:cs typeface="+mn-cs"/>
            </a:rPr>
            <a:t>時間</a:t>
          </a:r>
          <a:r>
            <a:rPr kumimoji="1" lang="ja-JP" altLang="en-US" sz="1100" b="0">
              <a:solidFill>
                <a:srgbClr val="FF0000"/>
              </a:solidFill>
              <a:effectLst/>
              <a:latin typeface="+mn-lt"/>
              <a:ea typeface="+mn-ea"/>
              <a:cs typeface="+mn-cs"/>
            </a:rPr>
            <a:t>の</a:t>
          </a:r>
          <a:r>
            <a:rPr kumimoji="1" lang="ja-JP" altLang="ja-JP" sz="1100" b="0">
              <a:solidFill>
                <a:srgbClr val="FF0000"/>
              </a:solidFill>
              <a:effectLst/>
              <a:latin typeface="+mn-lt"/>
              <a:ea typeface="+mn-ea"/>
              <a:cs typeface="+mn-cs"/>
            </a:rPr>
            <a:t>時間休をとった</a:t>
          </a:r>
          <a:r>
            <a:rPr kumimoji="1" lang="ja-JP" altLang="en-US" sz="1100" b="0">
              <a:solidFill>
                <a:srgbClr val="FF0000"/>
              </a:solidFill>
              <a:effectLst/>
              <a:latin typeface="+mn-lt"/>
              <a:ea typeface="+mn-ea"/>
              <a:cs typeface="+mn-cs"/>
            </a:rPr>
            <a:t>場合は</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勤務時間の方が長いため、その日は</a:t>
          </a:r>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の</a:t>
          </a:r>
          <a:r>
            <a:rPr kumimoji="1" lang="en-US" altLang="ja-JP" sz="1100" b="0">
              <a:solidFill>
                <a:srgbClr val="FF0000"/>
              </a:solidFill>
              <a:effectLst/>
              <a:latin typeface="+mn-lt"/>
              <a:ea typeface="+mn-ea"/>
              <a:cs typeface="+mn-cs"/>
            </a:rPr>
            <a:t>1</a:t>
          </a:r>
          <a:r>
            <a:rPr kumimoji="1" lang="ja-JP" altLang="en-US" sz="1100" b="0">
              <a:solidFill>
                <a:srgbClr val="FF0000"/>
              </a:solidFill>
              <a:effectLst/>
              <a:latin typeface="+mn-lt"/>
              <a:ea typeface="+mn-ea"/>
              <a:cs typeface="+mn-cs"/>
            </a:rPr>
            <a:t>日分としてカウントします。</a:t>
          </a:r>
          <a:endParaRPr kumimoji="1" lang="en-US" altLang="ja-JP" sz="1100" b="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85725</xdr:colOff>
      <xdr:row>4</xdr:row>
      <xdr:rowOff>28574</xdr:rowOff>
    </xdr:from>
    <xdr:to>
      <xdr:col>18</xdr:col>
      <xdr:colOff>609600</xdr:colOff>
      <xdr:row>12</xdr:row>
      <xdr:rowOff>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7343775" y="1495424"/>
          <a:ext cx="2581275" cy="119062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15</xdr:col>
      <xdr:colOff>85725</xdr:colOff>
      <xdr:row>12</xdr:row>
      <xdr:rowOff>66675</xdr:rowOff>
    </xdr:from>
    <xdr:to>
      <xdr:col>18</xdr:col>
      <xdr:colOff>581024</xdr:colOff>
      <xdr:row>31</xdr:row>
      <xdr:rowOff>95250</xdr:rowOff>
    </xdr:to>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8934450" y="2752725"/>
          <a:ext cx="2552699" cy="29241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か月の勤務日数</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「有給休暇取得日数</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」と「有給休暇取得日数</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「有給休暇取得日数」</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無給休暇は対象となりませんので、日数に含めないでください。</a:t>
          </a:r>
          <a:endParaRPr kumimoji="1" lang="en-US" altLang="ja-JP" sz="1100" b="0">
            <a:solidFill>
              <a:srgbClr val="FF0000"/>
            </a:solidFill>
          </a:endParaRPr>
        </a:p>
      </xdr:txBody>
    </xdr:sp>
    <xdr:clientData/>
  </xdr:twoCellAnchor>
  <xdr:twoCellAnchor>
    <xdr:from>
      <xdr:col>15</xdr:col>
      <xdr:colOff>76200</xdr:colOff>
      <xdr:row>32</xdr:row>
      <xdr:rowOff>0</xdr:rowOff>
    </xdr:from>
    <xdr:to>
      <xdr:col>18</xdr:col>
      <xdr:colOff>581024</xdr:colOff>
      <xdr:row>42</xdr:row>
      <xdr:rowOff>85726</xdr:rowOff>
    </xdr:to>
    <xdr:sp macro="" textlink="">
      <xdr:nvSpPr>
        <xdr:cNvPr id="9" name="テキスト ボックス 8">
          <a:extLst>
            <a:ext uri="{FF2B5EF4-FFF2-40B4-BE49-F238E27FC236}">
              <a16:creationId xmlns:a16="http://schemas.microsoft.com/office/drawing/2014/main" id="{00000000-0008-0000-0A00-000009000000}"/>
            </a:ext>
          </a:extLst>
        </xdr:cNvPr>
        <xdr:cNvSpPr txBox="1"/>
      </xdr:nvSpPr>
      <xdr:spPr>
        <a:xfrm>
          <a:off x="8924925" y="5734050"/>
          <a:ext cx="2562224" cy="160972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solidFill>
                <a:srgbClr val="FF0000"/>
              </a:solidFill>
            </a:rPr>
            <a:t>有給の時間休をとった場合</a:t>
          </a:r>
          <a:endParaRPr kumimoji="1" lang="en-US" altLang="ja-JP" sz="1100" b="0">
            <a:solidFill>
              <a:srgbClr val="FF0000"/>
            </a:solidFill>
          </a:endParaRPr>
        </a:p>
        <a:p>
          <a:pPr algn="l"/>
          <a:r>
            <a:rPr kumimoji="1" lang="ja-JP" altLang="en-US" sz="1100" b="0">
              <a:solidFill>
                <a:srgbClr val="FF0000"/>
              </a:solidFill>
            </a:rPr>
            <a:t>その日の勤務時間と休暇時間のうち、長い方のもので計算します。</a:t>
          </a:r>
          <a:endParaRPr kumimoji="1" lang="en-US" altLang="ja-JP" sz="11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a:solidFill>
                <a:srgbClr val="FF0000"/>
              </a:solidFill>
              <a:effectLst/>
              <a:latin typeface="+mn-lt"/>
              <a:ea typeface="+mn-ea"/>
              <a:cs typeface="+mn-cs"/>
            </a:rPr>
            <a:t>例</a:t>
          </a:r>
          <a:r>
            <a:rPr kumimoji="1" lang="ja-JP" altLang="en-US"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8</a:t>
          </a:r>
          <a:r>
            <a:rPr kumimoji="1" lang="ja-JP" altLang="ja-JP" sz="1100" b="0">
              <a:solidFill>
                <a:srgbClr val="FF0000"/>
              </a:solidFill>
              <a:effectLst/>
              <a:latin typeface="+mn-lt"/>
              <a:ea typeface="+mn-ea"/>
              <a:cs typeface="+mn-cs"/>
            </a:rPr>
            <a:t>時間勤務のうち</a:t>
          </a:r>
          <a:r>
            <a:rPr kumimoji="1" lang="en-US" altLang="ja-JP" sz="1100" b="0">
              <a:solidFill>
                <a:srgbClr val="FF0000"/>
              </a:solidFill>
              <a:effectLst/>
              <a:latin typeface="+mn-lt"/>
              <a:ea typeface="+mn-ea"/>
              <a:cs typeface="+mn-cs"/>
            </a:rPr>
            <a:t>2</a:t>
          </a:r>
          <a:r>
            <a:rPr kumimoji="1" lang="ja-JP" altLang="ja-JP" sz="1100" b="0">
              <a:solidFill>
                <a:srgbClr val="FF0000"/>
              </a:solidFill>
              <a:effectLst/>
              <a:latin typeface="+mn-lt"/>
              <a:ea typeface="+mn-ea"/>
              <a:cs typeface="+mn-cs"/>
            </a:rPr>
            <a:t>時間</a:t>
          </a:r>
          <a:r>
            <a:rPr kumimoji="1" lang="ja-JP" altLang="en-US" sz="1100" b="0">
              <a:solidFill>
                <a:srgbClr val="FF0000"/>
              </a:solidFill>
              <a:effectLst/>
              <a:latin typeface="+mn-lt"/>
              <a:ea typeface="+mn-ea"/>
              <a:cs typeface="+mn-cs"/>
            </a:rPr>
            <a:t>の</a:t>
          </a:r>
          <a:r>
            <a:rPr kumimoji="1" lang="ja-JP" altLang="ja-JP" sz="1100" b="0">
              <a:solidFill>
                <a:srgbClr val="FF0000"/>
              </a:solidFill>
              <a:effectLst/>
              <a:latin typeface="+mn-lt"/>
              <a:ea typeface="+mn-ea"/>
              <a:cs typeface="+mn-cs"/>
            </a:rPr>
            <a:t>時間休をとった</a:t>
          </a:r>
          <a:r>
            <a:rPr kumimoji="1" lang="ja-JP" altLang="en-US" sz="1100" b="0">
              <a:solidFill>
                <a:srgbClr val="FF0000"/>
              </a:solidFill>
              <a:effectLst/>
              <a:latin typeface="+mn-lt"/>
              <a:ea typeface="+mn-ea"/>
              <a:cs typeface="+mn-cs"/>
            </a:rPr>
            <a:t>場合は</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勤務時間の方が長いため、その日は</a:t>
          </a:r>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か月の勤務日数」</a:t>
          </a:r>
          <a:r>
            <a:rPr kumimoji="1" lang="ja-JP" altLang="en-US" sz="1100" b="0">
              <a:solidFill>
                <a:srgbClr val="FF0000"/>
              </a:solidFill>
              <a:effectLst/>
              <a:latin typeface="+mn-lt"/>
              <a:ea typeface="+mn-ea"/>
              <a:cs typeface="+mn-cs"/>
            </a:rPr>
            <a:t>の</a:t>
          </a:r>
          <a:r>
            <a:rPr kumimoji="1" lang="en-US" altLang="ja-JP" sz="1100" b="0">
              <a:solidFill>
                <a:srgbClr val="FF0000"/>
              </a:solidFill>
              <a:effectLst/>
              <a:latin typeface="+mn-lt"/>
              <a:ea typeface="+mn-ea"/>
              <a:cs typeface="+mn-cs"/>
            </a:rPr>
            <a:t>1</a:t>
          </a:r>
          <a:r>
            <a:rPr kumimoji="1" lang="ja-JP" altLang="en-US" sz="1100" b="0">
              <a:solidFill>
                <a:srgbClr val="FF0000"/>
              </a:solidFill>
              <a:effectLst/>
              <a:latin typeface="+mn-lt"/>
              <a:ea typeface="+mn-ea"/>
              <a:cs typeface="+mn-cs"/>
            </a:rPr>
            <a:t>日分としてカウントします。</a:t>
          </a:r>
          <a:endParaRPr kumimoji="1" lang="en-US" altLang="ja-JP" sz="1100" b="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9525</xdr:colOff>
      <xdr:row>4</xdr:row>
      <xdr:rowOff>38099</xdr:rowOff>
    </xdr:from>
    <xdr:to>
      <xdr:col>20</xdr:col>
      <xdr:colOff>762000</xdr:colOff>
      <xdr:row>12</xdr:row>
      <xdr:rowOff>38100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8362950" y="1304924"/>
          <a:ext cx="2581275" cy="121920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職員点検資料２を入力してから記入してください。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氏名から契約期間までが自動で反映されます。</a:t>
          </a:r>
          <a:endParaRPr kumimoji="1" lang="en-US" altLang="ja-JP" sz="1200" b="0">
            <a:solidFill>
              <a:sysClr val="windowText" lastClr="000000"/>
            </a:solidFill>
          </a:endParaRPr>
        </a:p>
      </xdr:txBody>
    </xdr:sp>
    <xdr:clientData/>
  </xdr:twoCellAnchor>
  <xdr:twoCellAnchor>
    <xdr:from>
      <xdr:col>1</xdr:col>
      <xdr:colOff>400050</xdr:colOff>
      <xdr:row>17</xdr:row>
      <xdr:rowOff>9525</xdr:rowOff>
    </xdr:from>
    <xdr:to>
      <xdr:col>7</xdr:col>
      <xdr:colOff>495300</xdr:colOff>
      <xdr:row>23</xdr:row>
      <xdr:rowOff>133350</xdr:rowOff>
    </xdr:to>
    <xdr:sp macro="" textlink="">
      <xdr:nvSpPr>
        <xdr:cNvPr id="5" name="テキスト ボックス 4">
          <a:extLst>
            <a:ext uri="{FF2B5EF4-FFF2-40B4-BE49-F238E27FC236}">
              <a16:creationId xmlns:a16="http://schemas.microsoft.com/office/drawing/2014/main" id="{00000000-0008-0000-0B00-000005000000}"/>
            </a:ext>
          </a:extLst>
        </xdr:cNvPr>
        <xdr:cNvSpPr txBox="1"/>
      </xdr:nvSpPr>
      <xdr:spPr>
        <a:xfrm>
          <a:off x="647700" y="3267075"/>
          <a:ext cx="4733925"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職員点検資料</a:t>
          </a:r>
          <a:r>
            <a:rPr kumimoji="1" lang="en-US" altLang="ja-JP" sz="1400" b="1">
              <a:solidFill>
                <a:srgbClr val="FF0000"/>
              </a:solidFill>
            </a:rPr>
            <a:t>2</a:t>
          </a:r>
          <a:r>
            <a:rPr kumimoji="1" lang="ja-JP" altLang="en-US" sz="1400" b="1">
              <a:solidFill>
                <a:srgbClr val="FF0000"/>
              </a:solidFill>
            </a:rPr>
            <a:t>を入力してからの記入をお願いします。</a:t>
          </a:r>
          <a:endParaRPr kumimoji="1" lang="en-US" altLang="ja-JP" sz="14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氏名から契約期間までが自動で反映されます。</a:t>
          </a:r>
          <a:endParaRPr kumimoji="1" lang="en-US" altLang="ja-JP" sz="1400" b="0">
            <a:solidFill>
              <a:srgbClr val="FF0000"/>
            </a:solidFill>
          </a:endParaRPr>
        </a:p>
      </xdr:txBody>
    </xdr:sp>
    <xdr:clientData/>
  </xdr:twoCellAnchor>
  <xdr:twoCellAnchor>
    <xdr:from>
      <xdr:col>0</xdr:col>
      <xdr:colOff>47625</xdr:colOff>
      <xdr:row>0</xdr:row>
      <xdr:rowOff>19050</xdr:rowOff>
    </xdr:from>
    <xdr:to>
      <xdr:col>1</xdr:col>
      <xdr:colOff>953621</xdr:colOff>
      <xdr:row>1</xdr:row>
      <xdr:rowOff>147357</xdr:rowOff>
    </xdr:to>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47625" y="19050"/>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17</xdr:col>
      <xdr:colOff>28575</xdr:colOff>
      <xdr:row>12</xdr:row>
      <xdr:rowOff>95250</xdr:rowOff>
    </xdr:from>
    <xdr:to>
      <xdr:col>20</xdr:col>
      <xdr:colOff>757444</xdr:colOff>
      <xdr:row>32</xdr:row>
      <xdr:rowOff>142875</xdr:rowOff>
    </xdr:to>
    <xdr:sp macro="" textlink="">
      <xdr:nvSpPr>
        <xdr:cNvPr id="7" name="テキスト ボックス 6">
          <a:extLst>
            <a:ext uri="{FF2B5EF4-FFF2-40B4-BE49-F238E27FC236}">
              <a16:creationId xmlns:a16="http://schemas.microsoft.com/office/drawing/2014/main" id="{00000000-0008-0000-0B00-000007000000}"/>
            </a:ext>
          </a:extLst>
        </xdr:cNvPr>
        <xdr:cNvSpPr txBox="1"/>
      </xdr:nvSpPr>
      <xdr:spPr>
        <a:xfrm>
          <a:off x="10420350" y="2581275"/>
          <a:ext cx="2557669" cy="31051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a:t>
          </a:r>
          <a:r>
            <a:rPr kumimoji="1" lang="ja-JP" altLang="en-US" sz="1100" b="0" i="0" u="none" strike="noStrike" kern="0" cap="none" spc="0" normalizeH="0" baseline="0">
              <a:ln>
                <a:noFill/>
              </a:ln>
              <a:solidFill>
                <a:srgbClr val="FF0000"/>
              </a:solidFill>
              <a:effectLst/>
              <a:uLnTx/>
              <a:uFillTx/>
              <a:latin typeface="+mn-lt"/>
              <a:ea typeface="+mn-ea"/>
              <a:cs typeface="+mn-cs"/>
            </a:rPr>
            <a:t>時間</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無給休暇は対象となりませんので、時間に含めないでください。</a:t>
          </a:r>
          <a:endParaRPr kumimoji="1" lang="en-US" altLang="ja-JP" sz="1100" b="0">
            <a:solidFill>
              <a:srgbClr val="FF0000"/>
            </a:solidFill>
          </a:endParaRPr>
        </a:p>
      </xdr:txBody>
    </xdr:sp>
    <xdr:clientData/>
  </xdr:twoCellAnchor>
  <xdr:twoCellAnchor>
    <xdr:from>
      <xdr:col>17</xdr:col>
      <xdr:colOff>28575</xdr:colOff>
      <xdr:row>33</xdr:row>
      <xdr:rowOff>57150</xdr:rowOff>
    </xdr:from>
    <xdr:to>
      <xdr:col>20</xdr:col>
      <xdr:colOff>761999</xdr:colOff>
      <xdr:row>38</xdr:row>
      <xdr:rowOff>85725</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0420350" y="5753100"/>
          <a:ext cx="2562224" cy="790575"/>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rgbClr val="FF0000"/>
              </a:solidFill>
              <a:effectLst/>
              <a:latin typeface="+mn-lt"/>
              <a:ea typeface="+mn-ea"/>
              <a:cs typeface="+mn-cs"/>
            </a:rPr>
            <a:t>分は時間に換算してください。</a:t>
          </a:r>
          <a:endParaRPr lang="ja-JP" altLang="ja-JP" sz="1200">
            <a:solidFill>
              <a:srgbClr val="FF0000"/>
            </a:solidFill>
            <a:effectLst/>
          </a:endParaRPr>
        </a:p>
        <a:p>
          <a:r>
            <a:rPr kumimoji="1" lang="ja-JP" altLang="ja-JP" sz="1100" b="0">
              <a:solidFill>
                <a:srgbClr val="FF0000"/>
              </a:solidFill>
              <a:effectLst/>
              <a:latin typeface="+mn-lt"/>
              <a:ea typeface="+mn-ea"/>
              <a:cs typeface="+mn-cs"/>
            </a:rPr>
            <a:t>例：　</a:t>
          </a:r>
          <a:r>
            <a:rPr kumimoji="1" lang="en-US" altLang="ja-JP" sz="1100" b="0">
              <a:solidFill>
                <a:srgbClr val="FF0000"/>
              </a:solidFill>
              <a:effectLst/>
              <a:latin typeface="+mn-lt"/>
              <a:ea typeface="+mn-ea"/>
              <a:cs typeface="+mn-cs"/>
            </a:rPr>
            <a:t>30</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0.5</a:t>
          </a:r>
          <a:r>
            <a:rPr kumimoji="1" lang="ja-JP" altLang="ja-JP" sz="1100" b="0">
              <a:solidFill>
                <a:srgbClr val="FF0000"/>
              </a:solidFill>
              <a:effectLst/>
              <a:latin typeface="+mn-lt"/>
              <a:ea typeface="+mn-ea"/>
              <a:cs typeface="+mn-cs"/>
            </a:rPr>
            <a:t>時間</a:t>
          </a:r>
          <a:endParaRPr lang="ja-JP" altLang="ja-JP" sz="1200">
            <a:solidFill>
              <a:srgbClr val="FF0000"/>
            </a:solidFill>
            <a:effectLst/>
          </a:endParaRPr>
        </a:p>
        <a:p>
          <a:r>
            <a:rPr kumimoji="1" lang="ja-JP" altLang="ja-JP" sz="1100" b="0">
              <a:solidFill>
                <a:srgbClr val="FF0000"/>
              </a:solidFill>
              <a:effectLst/>
              <a:latin typeface="+mn-lt"/>
              <a:ea typeface="+mn-ea"/>
              <a:cs typeface="+mn-cs"/>
            </a:rPr>
            <a:t>　　　 </a:t>
          </a:r>
          <a:r>
            <a:rPr kumimoji="1" lang="en-US" altLang="ja-JP" sz="1100" b="0">
              <a:solidFill>
                <a:srgbClr val="FF0000"/>
              </a:solidFill>
              <a:effectLst/>
              <a:latin typeface="+mn-lt"/>
              <a:ea typeface="+mn-ea"/>
              <a:cs typeface="+mn-cs"/>
            </a:rPr>
            <a:t>15</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0.25</a:t>
          </a:r>
          <a:r>
            <a:rPr kumimoji="1" lang="ja-JP" altLang="ja-JP" sz="1100" b="0">
              <a:solidFill>
                <a:srgbClr val="FF0000"/>
              </a:solidFill>
              <a:effectLst/>
              <a:latin typeface="+mn-lt"/>
              <a:ea typeface="+mn-ea"/>
              <a:cs typeface="+mn-cs"/>
            </a:rPr>
            <a:t>時間　</a:t>
          </a:r>
          <a:endParaRPr lang="ja-JP" altLang="ja-JP" sz="1200">
            <a:solidFill>
              <a:srgbClr val="FF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47626</xdr:colOff>
      <xdr:row>34</xdr:row>
      <xdr:rowOff>142875</xdr:rowOff>
    </xdr:from>
    <xdr:to>
      <xdr:col>20</xdr:col>
      <xdr:colOff>781050</xdr:colOff>
      <xdr:row>39</xdr:row>
      <xdr:rowOff>123825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0439401" y="5981700"/>
          <a:ext cx="2562224" cy="7429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rgbClr val="FF0000"/>
              </a:solidFill>
              <a:effectLst/>
              <a:latin typeface="+mn-lt"/>
              <a:ea typeface="+mn-ea"/>
              <a:cs typeface="+mn-cs"/>
            </a:rPr>
            <a:t>分は時間に換算してください。</a:t>
          </a:r>
          <a:endParaRPr lang="ja-JP" altLang="ja-JP" sz="1200">
            <a:solidFill>
              <a:srgbClr val="FF0000"/>
            </a:solidFill>
            <a:effectLst/>
          </a:endParaRPr>
        </a:p>
        <a:p>
          <a:r>
            <a:rPr kumimoji="1" lang="ja-JP" altLang="ja-JP" sz="1100" b="0">
              <a:solidFill>
                <a:srgbClr val="FF0000"/>
              </a:solidFill>
              <a:effectLst/>
              <a:latin typeface="+mn-lt"/>
              <a:ea typeface="+mn-ea"/>
              <a:cs typeface="+mn-cs"/>
            </a:rPr>
            <a:t>例：　</a:t>
          </a:r>
          <a:r>
            <a:rPr kumimoji="1" lang="en-US" altLang="ja-JP" sz="1100" b="0">
              <a:solidFill>
                <a:srgbClr val="FF0000"/>
              </a:solidFill>
              <a:effectLst/>
              <a:latin typeface="+mn-lt"/>
              <a:ea typeface="+mn-ea"/>
              <a:cs typeface="+mn-cs"/>
            </a:rPr>
            <a:t>30</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0.5</a:t>
          </a:r>
          <a:r>
            <a:rPr kumimoji="1" lang="ja-JP" altLang="ja-JP" sz="1100" b="0">
              <a:solidFill>
                <a:srgbClr val="FF0000"/>
              </a:solidFill>
              <a:effectLst/>
              <a:latin typeface="+mn-lt"/>
              <a:ea typeface="+mn-ea"/>
              <a:cs typeface="+mn-cs"/>
            </a:rPr>
            <a:t>時間</a:t>
          </a:r>
          <a:endParaRPr lang="ja-JP" altLang="ja-JP" sz="1200">
            <a:solidFill>
              <a:srgbClr val="FF0000"/>
            </a:solidFill>
            <a:effectLst/>
          </a:endParaRPr>
        </a:p>
        <a:p>
          <a:r>
            <a:rPr kumimoji="1" lang="ja-JP" altLang="ja-JP" sz="1100" b="0">
              <a:solidFill>
                <a:srgbClr val="FF0000"/>
              </a:solidFill>
              <a:effectLst/>
              <a:latin typeface="+mn-lt"/>
              <a:ea typeface="+mn-ea"/>
              <a:cs typeface="+mn-cs"/>
            </a:rPr>
            <a:t>　　　 </a:t>
          </a:r>
          <a:r>
            <a:rPr kumimoji="1" lang="en-US" altLang="ja-JP" sz="1100" b="0">
              <a:solidFill>
                <a:srgbClr val="FF0000"/>
              </a:solidFill>
              <a:effectLst/>
              <a:latin typeface="+mn-lt"/>
              <a:ea typeface="+mn-ea"/>
              <a:cs typeface="+mn-cs"/>
            </a:rPr>
            <a:t>15</a:t>
          </a:r>
          <a:r>
            <a:rPr kumimoji="1" lang="ja-JP" altLang="ja-JP" sz="1100" b="0">
              <a:solidFill>
                <a:srgbClr val="FF0000"/>
              </a:solidFill>
              <a:effectLst/>
              <a:latin typeface="+mn-lt"/>
              <a:ea typeface="+mn-ea"/>
              <a:cs typeface="+mn-cs"/>
            </a:rPr>
            <a:t>分　</a:t>
          </a:r>
          <a:r>
            <a:rPr kumimoji="1" lang="en-US" altLang="ja-JP" sz="1100" b="0">
              <a:solidFill>
                <a:srgbClr val="FF0000"/>
              </a:solidFill>
              <a:effectLst/>
              <a:latin typeface="+mn-lt"/>
              <a:ea typeface="+mn-ea"/>
              <a:cs typeface="+mn-cs"/>
            </a:rPr>
            <a:t>0.25</a:t>
          </a:r>
          <a:r>
            <a:rPr kumimoji="1" lang="ja-JP" altLang="ja-JP" sz="1100" b="0">
              <a:solidFill>
                <a:srgbClr val="FF0000"/>
              </a:solidFill>
              <a:effectLst/>
              <a:latin typeface="+mn-lt"/>
              <a:ea typeface="+mn-ea"/>
              <a:cs typeface="+mn-cs"/>
            </a:rPr>
            <a:t>時間　</a:t>
          </a:r>
          <a:endParaRPr lang="ja-JP" altLang="ja-JP" sz="1200">
            <a:solidFill>
              <a:srgbClr val="FF0000"/>
            </a:solidFill>
            <a:effectLst/>
          </a:endParaRPr>
        </a:p>
      </xdr:txBody>
    </xdr:sp>
    <xdr:clientData/>
  </xdr:twoCellAnchor>
  <xdr:twoCellAnchor>
    <xdr:from>
      <xdr:col>17</xdr:col>
      <xdr:colOff>28575</xdr:colOff>
      <xdr:row>4</xdr:row>
      <xdr:rowOff>38099</xdr:rowOff>
    </xdr:from>
    <xdr:to>
      <xdr:col>20</xdr:col>
      <xdr:colOff>781050</xdr:colOff>
      <xdr:row>12</xdr:row>
      <xdr:rowOff>19050</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8382000" y="1304924"/>
          <a:ext cx="2581275" cy="1200151"/>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職員点検資料２を入力してから記入してください。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氏名から契約期間までが自動で反映されます。</a:t>
          </a:r>
          <a:endParaRPr kumimoji="1" lang="en-US" altLang="ja-JP" sz="1200" b="0">
            <a:solidFill>
              <a:sysClr val="windowText" lastClr="000000"/>
            </a:solidFill>
          </a:endParaRPr>
        </a:p>
      </xdr:txBody>
    </xdr:sp>
    <xdr:clientData/>
  </xdr:twoCellAnchor>
  <xdr:twoCellAnchor>
    <xdr:from>
      <xdr:col>17</xdr:col>
      <xdr:colOff>38101</xdr:colOff>
      <xdr:row>12</xdr:row>
      <xdr:rowOff>57150</xdr:rowOff>
    </xdr:from>
    <xdr:to>
      <xdr:col>20</xdr:col>
      <xdr:colOff>769086</xdr:colOff>
      <xdr:row>34</xdr:row>
      <xdr:rowOff>68792</xdr:rowOff>
    </xdr:to>
    <xdr:sp macro="" textlink="">
      <xdr:nvSpPr>
        <xdr:cNvPr id="5" name="テキスト ボックス 4">
          <a:extLst>
            <a:ext uri="{FF2B5EF4-FFF2-40B4-BE49-F238E27FC236}">
              <a16:creationId xmlns:a16="http://schemas.microsoft.com/office/drawing/2014/main" id="{00000000-0008-0000-0C00-000005000000}"/>
            </a:ext>
          </a:extLst>
        </xdr:cNvPr>
        <xdr:cNvSpPr txBox="1"/>
      </xdr:nvSpPr>
      <xdr:spPr>
        <a:xfrm>
          <a:off x="10429876" y="2543175"/>
          <a:ext cx="2559785" cy="336444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100" b="0" i="0" u="none" strike="noStrike" kern="0" cap="none" spc="0" normalizeH="0" baseline="0" noProof="0">
              <a:ln>
                <a:noFill/>
              </a:ln>
              <a:solidFill>
                <a:srgbClr val="FF0000"/>
              </a:solidFill>
              <a:effectLst/>
              <a:uLnTx/>
              <a:uFillTx/>
              <a:latin typeface="+mn-lt"/>
              <a:ea typeface="+mn-ea"/>
              <a:cs typeface="+mn-cs"/>
            </a:rPr>
            <a:t>1</a:t>
          </a:r>
          <a:r>
            <a:rPr kumimoji="1" lang="ja-JP" altLang="en-US" sz="1100" b="0" i="0" u="none" strike="noStrike" kern="0" cap="none" spc="0" normalizeH="0" baseline="0" noProof="0">
              <a:ln>
                <a:noFill/>
              </a:ln>
              <a:solidFill>
                <a:srgbClr val="FF0000"/>
              </a:solidFill>
              <a:effectLst/>
              <a:uLnTx/>
              <a:uFillTx/>
              <a:latin typeface="+mn-lt"/>
              <a:ea typeface="+mn-ea"/>
              <a:cs typeface="+mn-cs"/>
            </a:rPr>
            <a:t>か月の勤務時間</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noProof="0">
              <a:ln>
                <a:noFill/>
              </a:ln>
              <a:solidFill>
                <a:srgbClr val="0070C0"/>
              </a:solidFill>
              <a:effectLst/>
              <a:uLnTx/>
              <a:uFillTx/>
              <a:latin typeface="+mn-lt"/>
              <a:ea typeface="+mn-ea"/>
              <a:cs typeface="+mn-cs"/>
            </a:rPr>
            <a:t>予定</a:t>
          </a:r>
          <a:r>
            <a:rPr kumimoji="1" lang="en-US" altLang="ja-JP" sz="1100" b="0" i="0" u="none" strike="noStrike" kern="0" cap="none" spc="0" normalizeH="0" baseline="0" noProof="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」と</a:t>
          </a:r>
          <a:r>
            <a:rPr kumimoji="1" lang="ja-JP" altLang="ja-JP" sz="1100" b="0" i="0" u="none" strike="noStrike" kern="0" cap="none" spc="0" normalizeH="0" baseline="0">
              <a:ln>
                <a:noFill/>
              </a:ln>
              <a:solidFill>
                <a:srgbClr val="FF0000"/>
              </a:solidFill>
              <a:effectLst/>
              <a:uLnTx/>
              <a:uFillTx/>
              <a:latin typeface="+mn-lt"/>
              <a:ea typeface="+mn-ea"/>
              <a:cs typeface="+mn-cs"/>
            </a:rPr>
            <a:t>「有給休暇取得</a:t>
          </a:r>
          <a:r>
            <a:rPr kumimoji="1" lang="ja-JP" altLang="en-US" sz="1100" b="0" i="0" u="none" strike="noStrike" kern="0" cap="none" spc="0" normalizeH="0" baseline="0">
              <a:ln>
                <a:noFill/>
              </a:ln>
              <a:solidFill>
                <a:srgbClr val="FF0000"/>
              </a:solidFill>
              <a:effectLst/>
              <a:uLnTx/>
              <a:uFillTx/>
              <a:latin typeface="+mn-lt"/>
              <a:ea typeface="+mn-ea"/>
              <a:cs typeface="+mn-cs"/>
            </a:rPr>
            <a:t>時間</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en-US" sz="1100" b="0" i="0" u="none" strike="noStrike" kern="0" cap="none" spc="0" normalizeH="0" baseline="0">
              <a:ln>
                <a:noFill/>
              </a:ln>
              <a:solidFill>
                <a:srgbClr val="0070C0"/>
              </a:solidFill>
              <a:effectLst/>
              <a:uLnTx/>
              <a:uFillTx/>
              <a:latin typeface="+mn-lt"/>
              <a:ea typeface="+mn-ea"/>
              <a:cs typeface="+mn-cs"/>
            </a:rPr>
            <a:t>予定</a:t>
          </a:r>
          <a:r>
            <a:rPr kumimoji="1" lang="en-US" altLang="ja-JP" sz="1100" b="0" i="0" u="none" strike="noStrike" kern="0" cap="none" spc="0" normalizeH="0" baseline="0">
              <a:ln>
                <a:noFill/>
              </a:ln>
              <a:solidFill>
                <a:srgbClr val="0070C0"/>
              </a:solidFill>
              <a:effectLst/>
              <a:uLnTx/>
              <a:uFillTx/>
              <a:latin typeface="+mn-lt"/>
              <a:ea typeface="+mn-ea"/>
              <a:cs typeface="+mn-cs"/>
            </a:rPr>
            <a:t>】</a:t>
          </a:r>
          <a:r>
            <a:rPr kumimoji="1" lang="ja-JP" altLang="ja-JP" sz="1100" b="0" i="0" u="none" strike="noStrike" kern="0" cap="none" spc="0" normalizeH="0" baseline="0">
              <a:ln>
                <a:noFill/>
              </a:ln>
              <a:solidFill>
                <a:srgbClr val="FF0000"/>
              </a:solidFill>
              <a:effectLst/>
              <a:uLnTx/>
              <a:uFillTx/>
              <a:latin typeface="+mn-lt"/>
              <a:ea typeface="+mn-ea"/>
              <a:cs typeface="+mn-cs"/>
            </a:rPr>
            <a:t>」</a:t>
          </a:r>
          <a:r>
            <a:rPr kumimoji="1" lang="ja-JP" altLang="en-US" sz="1100" b="0" i="0" u="none" strike="noStrike" kern="0" cap="none" spc="0" normalizeH="0" baseline="0">
              <a:ln>
                <a:noFill/>
              </a:ln>
              <a:solidFill>
                <a:srgbClr val="FF0000"/>
              </a:solidFill>
              <a:effectLst/>
              <a:uLnTx/>
              <a:uFillTx/>
              <a:latin typeface="+mn-lt"/>
              <a:ea typeface="+mn-ea"/>
              <a:cs typeface="+mn-cs"/>
            </a:rPr>
            <a:t>には</a:t>
          </a:r>
          <a:r>
            <a:rPr kumimoji="1" lang="ja-JP" altLang="ja-JP" sz="1100" b="0" i="0" u="none" strike="noStrike" kern="0" cap="none" spc="0" normalizeH="0" baseline="0">
              <a:ln>
                <a:noFill/>
              </a:ln>
              <a:solidFill>
                <a:srgbClr val="FF0000"/>
              </a:solidFill>
              <a:effectLst/>
              <a:uLnTx/>
              <a:uFillTx/>
              <a:latin typeface="+mn-lt"/>
              <a:ea typeface="+mn-ea"/>
              <a:cs typeface="+mn-cs"/>
            </a:rPr>
            <a:t>対象月</a:t>
          </a:r>
          <a:r>
            <a:rPr kumimoji="1" lang="ja-JP" altLang="en-US" sz="1100" b="0" i="0" u="none" strike="noStrike" kern="0" cap="none" spc="0" normalizeH="0" baseline="0">
              <a:ln>
                <a:noFill/>
              </a:ln>
              <a:solidFill>
                <a:srgbClr val="FF0000"/>
              </a:solidFill>
              <a:effectLst/>
              <a:uLnTx/>
              <a:uFillTx/>
              <a:latin typeface="+mn-lt"/>
              <a:ea typeface="+mn-ea"/>
              <a:cs typeface="+mn-cs"/>
            </a:rPr>
            <a:t>の</a:t>
          </a:r>
          <a:r>
            <a:rPr kumimoji="1" lang="ja-JP" altLang="en-US" sz="1100" b="0" i="0" u="none" strike="noStrike" kern="0" cap="none" spc="0" normalizeH="0" baseline="0">
              <a:ln>
                <a:noFill/>
              </a:ln>
              <a:solidFill>
                <a:srgbClr val="0070C0"/>
              </a:solidFill>
              <a:effectLst/>
              <a:uLnTx/>
              <a:uFillTx/>
              <a:latin typeface="+mn-lt"/>
              <a:ea typeface="+mn-ea"/>
              <a:cs typeface="+mn-cs"/>
            </a:rPr>
            <a:t>シフト作成時の予定</a:t>
          </a:r>
          <a:r>
            <a:rPr kumimoji="1" lang="ja-JP" altLang="en-US" sz="1100" b="0" i="0" u="none" strike="noStrike" kern="0" cap="none" spc="0" normalizeH="0" baseline="0">
              <a:ln>
                <a:noFill/>
              </a:ln>
              <a:solidFill>
                <a:srgbClr val="FF0000"/>
              </a:solidFill>
              <a:effectLst/>
              <a:uLnTx/>
              <a:uFillTx/>
              <a:latin typeface="+mn-lt"/>
              <a:ea typeface="+mn-ea"/>
              <a:cs typeface="+mn-cs"/>
            </a:rPr>
            <a:t>を記入してください。</a:t>
          </a:r>
          <a:endParaRPr kumimoji="1" lang="en-US" altLang="ja-JP" sz="1100" b="0" i="0" u="none" strike="noStrike" kern="0" cap="none" spc="0" normalizeH="0" baseline="0">
            <a:ln>
              <a:noFill/>
            </a:ln>
            <a:solidFill>
              <a:srgbClr val="FF0000"/>
            </a:solidFill>
            <a:effectLst/>
            <a:uLnTx/>
            <a:uFillTx/>
            <a:latin typeface="+mn-lt"/>
            <a:ea typeface="+mn-ea"/>
            <a:cs typeface="+mn-cs"/>
          </a:endParaRPr>
        </a:p>
        <a:p>
          <a:pPr algn="l"/>
          <a:endParaRPr kumimoji="1" lang="en-US" altLang="ja-JP" sz="1100" b="0">
            <a:solidFill>
              <a:srgbClr val="FF0000"/>
            </a:solidFill>
          </a:endParaRPr>
        </a:p>
        <a:p>
          <a:pPr algn="l"/>
          <a:r>
            <a:rPr kumimoji="1" lang="ja-JP" altLang="en-US" sz="1100" b="0">
              <a:solidFill>
                <a:srgbClr val="FF0000"/>
              </a:solidFill>
            </a:rPr>
            <a:t>「</a:t>
          </a:r>
          <a:r>
            <a:rPr kumimoji="1" lang="en-US" altLang="ja-JP" sz="1100" b="0">
              <a:solidFill>
                <a:srgbClr val="FF0000"/>
              </a:solidFill>
            </a:rPr>
            <a:t>1</a:t>
          </a:r>
          <a:r>
            <a:rPr kumimoji="1" lang="ja-JP" altLang="en-US" sz="1100" b="0">
              <a:solidFill>
                <a:srgbClr val="FF0000"/>
              </a:solidFill>
            </a:rPr>
            <a:t>か月の勤務時間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」と「有給休暇取得時間</a:t>
          </a:r>
          <a:r>
            <a:rPr kumimoji="1" lang="en-US" altLang="ja-JP" sz="1100" b="0">
              <a:solidFill>
                <a:srgbClr val="FF0000"/>
              </a:solidFill>
            </a:rPr>
            <a:t>【</a:t>
          </a:r>
          <a:r>
            <a:rPr kumimoji="1" lang="ja-JP" altLang="en-US" sz="1100" b="0">
              <a:solidFill>
                <a:srgbClr val="FF0000"/>
              </a:solidFill>
            </a:rPr>
            <a:t>実績</a:t>
          </a:r>
          <a:r>
            <a:rPr kumimoji="1" lang="en-US" altLang="ja-JP" sz="1100" b="0">
              <a:solidFill>
                <a:srgbClr val="FF0000"/>
              </a:solidFill>
            </a:rPr>
            <a:t>】</a:t>
          </a:r>
          <a:r>
            <a:rPr kumimoji="1" lang="ja-JP" altLang="en-US" sz="1100" b="0">
              <a:solidFill>
                <a:srgbClr val="FF0000"/>
              </a:solidFill>
            </a:rPr>
            <a:t>」には対象月の実績を記入してください。</a:t>
          </a:r>
          <a:endParaRPr kumimoji="1" lang="en-US" altLang="ja-JP" sz="1100" b="0">
            <a:solidFill>
              <a:srgbClr val="FF0000"/>
            </a:solidFill>
          </a:endParaRPr>
        </a:p>
        <a:p>
          <a:pPr algn="l"/>
          <a:endParaRPr kumimoji="1" lang="en-US" altLang="ja-JP" sz="1100" b="0">
            <a:solidFill>
              <a:srgbClr val="FF0000"/>
            </a:solidFill>
          </a:endParaRPr>
        </a:p>
        <a:p>
          <a:pPr algn="l"/>
          <a:r>
            <a:rPr kumimoji="1" lang="ja-JP" altLang="ja-JP" sz="1100" b="0">
              <a:solidFill>
                <a:srgbClr val="FF0000"/>
              </a:solidFill>
              <a:effectLst/>
              <a:latin typeface="+mn-lt"/>
              <a:ea typeface="+mn-ea"/>
              <a:cs typeface="+mn-cs"/>
            </a:rPr>
            <a:t>「</a:t>
          </a:r>
          <a:r>
            <a:rPr kumimoji="1" lang="en-US" altLang="ja-JP" sz="1100" b="0">
              <a:solidFill>
                <a:srgbClr val="FF0000"/>
              </a:solidFill>
              <a:effectLst/>
              <a:latin typeface="+mn-lt"/>
              <a:ea typeface="+mn-ea"/>
              <a:cs typeface="+mn-cs"/>
            </a:rPr>
            <a:t>1</a:t>
          </a:r>
          <a:r>
            <a:rPr kumimoji="1" lang="ja-JP" altLang="ja-JP" sz="1100" b="0">
              <a:solidFill>
                <a:srgbClr val="FF0000"/>
              </a:solidFill>
              <a:effectLst/>
              <a:latin typeface="+mn-lt"/>
              <a:ea typeface="+mn-ea"/>
              <a:cs typeface="+mn-cs"/>
            </a:rPr>
            <a:t>か月の勤務</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に</a:t>
          </a:r>
          <a:r>
            <a:rPr kumimoji="1" lang="ja-JP" altLang="ja-JP" sz="1100" b="0">
              <a:solidFill>
                <a:srgbClr val="FF0000"/>
              </a:solidFill>
              <a:effectLst/>
              <a:latin typeface="+mn-lt"/>
              <a:ea typeface="+mn-ea"/>
              <a:cs typeface="+mn-cs"/>
            </a:rPr>
            <a:t>「有給休暇取得</a:t>
          </a:r>
          <a:r>
            <a:rPr kumimoji="1" lang="ja-JP" altLang="en-US" sz="1100" b="0">
              <a:solidFill>
                <a:srgbClr val="FF0000"/>
              </a:solidFill>
              <a:effectLst/>
              <a:latin typeface="+mn-lt"/>
              <a:ea typeface="+mn-ea"/>
              <a:cs typeface="+mn-cs"/>
            </a:rPr>
            <a:t>時間</a:t>
          </a:r>
          <a:r>
            <a:rPr kumimoji="1" lang="ja-JP" altLang="ja-JP" sz="1100" b="0">
              <a:solidFill>
                <a:srgbClr val="FF0000"/>
              </a:solidFill>
              <a:effectLst/>
              <a:latin typeface="+mn-lt"/>
              <a:ea typeface="+mn-ea"/>
              <a:cs typeface="+mn-cs"/>
            </a:rPr>
            <a:t>」</a:t>
          </a:r>
          <a:r>
            <a:rPr kumimoji="1" lang="ja-JP" altLang="en-US" sz="1100" b="0">
              <a:solidFill>
                <a:srgbClr val="FF0000"/>
              </a:solidFill>
              <a:effectLst/>
              <a:latin typeface="+mn-lt"/>
              <a:ea typeface="+mn-ea"/>
              <a:cs typeface="+mn-cs"/>
            </a:rPr>
            <a:t>は含まれません。</a:t>
          </a:r>
          <a:endParaRPr kumimoji="1" lang="en-US" altLang="ja-JP" sz="1100" b="0">
            <a:solidFill>
              <a:srgbClr val="FF0000"/>
            </a:solidFill>
            <a:effectLst/>
            <a:latin typeface="+mn-lt"/>
            <a:ea typeface="+mn-ea"/>
            <a:cs typeface="+mn-cs"/>
          </a:endParaRPr>
        </a:p>
        <a:p>
          <a:pPr algn="l"/>
          <a:endParaRPr kumimoji="1" lang="en-US" altLang="ja-JP" sz="1100" b="0">
            <a:solidFill>
              <a:srgbClr val="FF0000"/>
            </a:solidFill>
            <a:effectLst/>
            <a:latin typeface="+mn-lt"/>
            <a:ea typeface="+mn-ea"/>
            <a:cs typeface="+mn-cs"/>
          </a:endParaRPr>
        </a:p>
        <a:p>
          <a:pPr algn="l"/>
          <a:r>
            <a:rPr kumimoji="1" lang="ja-JP" altLang="en-US" sz="1100" b="0">
              <a:solidFill>
                <a:srgbClr val="FF0000"/>
              </a:solidFill>
            </a:rPr>
            <a:t>無給休暇は対象となりませんので、時間に含めないでください。</a:t>
          </a:r>
          <a:endParaRPr kumimoji="1" lang="en-US" altLang="ja-JP" sz="1100" b="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31"/>
  <sheetViews>
    <sheetView showGridLines="0" view="pageBreakPreview" zoomScaleNormal="100" zoomScaleSheetLayoutView="100" workbookViewId="0">
      <selection activeCell="AI14" sqref="AI14"/>
    </sheetView>
  </sheetViews>
  <sheetFormatPr defaultColWidth="2.6640625" defaultRowHeight="13.2"/>
  <cols>
    <col min="1" max="6" width="2.6640625" style="3" customWidth="1"/>
    <col min="7" max="7" width="5.21875" style="3" customWidth="1"/>
    <col min="8" max="16384" width="2.6640625" style="3"/>
  </cols>
  <sheetData>
    <row r="1" spans="1:50" ht="25.8">
      <c r="A1" s="2"/>
      <c r="B1" s="631" t="s">
        <v>1337</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2"/>
    </row>
    <row r="2" spans="1:50" ht="21.75" customHeight="1">
      <c r="AG2" s="638" t="s">
        <v>1272</v>
      </c>
      <c r="AH2" s="638"/>
      <c r="AI2" s="638"/>
      <c r="AJ2" s="638"/>
      <c r="AK2" s="638"/>
      <c r="AL2" s="638"/>
      <c r="AM2" s="638"/>
      <c r="AN2" s="638"/>
      <c r="AO2" s="638"/>
      <c r="AP2" s="638"/>
      <c r="AQ2" s="638"/>
      <c r="AR2" s="638"/>
      <c r="AS2" s="638"/>
      <c r="AT2" s="638"/>
      <c r="AU2" s="638"/>
      <c r="AV2" s="638"/>
      <c r="AW2" s="638"/>
    </row>
    <row r="3" spans="1:50" ht="19.2">
      <c r="A3" s="1"/>
      <c r="B3" s="640" t="s">
        <v>60</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1"/>
    </row>
    <row r="4" spans="1:50" ht="24" customHeight="1">
      <c r="B4" s="632" t="s">
        <v>751</v>
      </c>
      <c r="C4" s="632"/>
      <c r="D4" s="632"/>
      <c r="E4" s="632"/>
      <c r="F4" s="632"/>
      <c r="G4" s="632"/>
      <c r="H4" s="635"/>
      <c r="I4" s="636"/>
      <c r="J4" s="636"/>
      <c r="K4" s="636"/>
      <c r="L4" s="636"/>
      <c r="M4" s="636"/>
      <c r="N4" s="636"/>
      <c r="O4" s="636"/>
      <c r="P4" s="636"/>
      <c r="Q4" s="636"/>
      <c r="R4" s="636"/>
      <c r="S4" s="636"/>
      <c r="T4" s="636"/>
      <c r="U4" s="636"/>
      <c r="V4" s="636"/>
      <c r="W4" s="636"/>
      <c r="X4" s="636"/>
      <c r="Y4" s="636"/>
      <c r="Z4" s="632" t="s">
        <v>152</v>
      </c>
      <c r="AA4" s="632"/>
      <c r="AB4" s="632"/>
      <c r="AC4" s="632"/>
      <c r="AD4" s="632"/>
      <c r="AE4" s="632"/>
      <c r="AF4" s="637"/>
      <c r="AG4" s="637"/>
      <c r="AH4" s="637"/>
      <c r="AI4" s="637"/>
      <c r="AJ4" s="637"/>
      <c r="AK4" s="637"/>
      <c r="AL4" s="637"/>
      <c r="AM4" s="637"/>
      <c r="AN4" s="637"/>
      <c r="AO4" s="637"/>
      <c r="AP4" s="637"/>
      <c r="AQ4" s="637"/>
      <c r="AR4" s="637"/>
      <c r="AS4" s="637"/>
      <c r="AT4" s="637"/>
      <c r="AU4" s="637"/>
      <c r="AV4" s="637"/>
      <c r="AW4" s="637"/>
    </row>
    <row r="5" spans="1:50" ht="24" customHeight="1">
      <c r="B5" s="632" t="s">
        <v>13</v>
      </c>
      <c r="C5" s="632"/>
      <c r="D5" s="632"/>
      <c r="E5" s="632"/>
      <c r="F5" s="632"/>
      <c r="G5" s="632"/>
      <c r="H5" s="4" t="s">
        <v>53</v>
      </c>
      <c r="I5" s="633"/>
      <c r="J5" s="633"/>
      <c r="K5" s="633"/>
      <c r="L5" s="633"/>
      <c r="M5" s="634"/>
      <c r="N5" s="635"/>
      <c r="O5" s="636"/>
      <c r="P5" s="636"/>
      <c r="Q5" s="636"/>
      <c r="R5" s="636"/>
      <c r="S5" s="636"/>
      <c r="T5" s="636"/>
      <c r="U5" s="636"/>
      <c r="V5" s="636"/>
      <c r="W5" s="636"/>
      <c r="X5" s="636"/>
      <c r="Y5" s="636"/>
      <c r="Z5" s="636"/>
      <c r="AA5" s="636"/>
      <c r="AB5" s="636"/>
      <c r="AC5" s="636"/>
      <c r="AD5" s="636"/>
      <c r="AE5" s="636"/>
      <c r="AF5" s="636"/>
      <c r="AG5" s="636"/>
      <c r="AH5" s="636"/>
      <c r="AI5" s="636"/>
      <c r="AJ5" s="636"/>
      <c r="AK5" s="636"/>
      <c r="AL5" s="636"/>
      <c r="AM5" s="636"/>
      <c r="AN5" s="636"/>
      <c r="AO5" s="636"/>
      <c r="AP5" s="636"/>
      <c r="AQ5" s="636"/>
      <c r="AR5" s="636"/>
      <c r="AS5" s="636"/>
      <c r="AT5" s="636"/>
      <c r="AU5" s="636"/>
      <c r="AV5" s="636"/>
      <c r="AW5" s="639"/>
    </row>
    <row r="6" spans="1:50" ht="24" customHeight="1">
      <c r="B6" s="632" t="s">
        <v>14</v>
      </c>
      <c r="C6" s="632"/>
      <c r="D6" s="632"/>
      <c r="E6" s="632"/>
      <c r="F6" s="632"/>
      <c r="G6" s="632"/>
      <c r="H6" s="656"/>
      <c r="I6" s="657"/>
      <c r="J6" s="657"/>
      <c r="K6" s="657"/>
      <c r="L6" s="657"/>
      <c r="M6" s="657"/>
      <c r="N6" s="657"/>
      <c r="O6" s="657"/>
      <c r="P6" s="657"/>
      <c r="Q6" s="657"/>
      <c r="R6" s="657"/>
      <c r="S6" s="657"/>
      <c r="T6" s="657"/>
      <c r="U6" s="657"/>
      <c r="V6" s="657"/>
      <c r="W6" s="657"/>
      <c r="X6" s="657"/>
      <c r="Y6" s="658"/>
      <c r="Z6" s="632" t="s">
        <v>151</v>
      </c>
      <c r="AA6" s="632"/>
      <c r="AB6" s="632"/>
      <c r="AC6" s="632"/>
      <c r="AD6" s="632"/>
      <c r="AE6" s="632"/>
      <c r="AF6" s="635"/>
      <c r="AG6" s="636"/>
      <c r="AH6" s="636"/>
      <c r="AI6" s="636"/>
      <c r="AJ6" s="636"/>
      <c r="AK6" s="636"/>
      <c r="AL6" s="636"/>
      <c r="AM6" s="636"/>
      <c r="AN6" s="636"/>
      <c r="AO6" s="636"/>
      <c r="AP6" s="636"/>
      <c r="AQ6" s="636"/>
      <c r="AR6" s="636"/>
      <c r="AS6" s="636"/>
      <c r="AT6" s="636"/>
      <c r="AU6" s="636"/>
      <c r="AV6" s="636"/>
      <c r="AW6" s="639"/>
    </row>
    <row r="7" spans="1:50" ht="24" customHeight="1">
      <c r="B7" s="632" t="s">
        <v>15</v>
      </c>
      <c r="C7" s="632"/>
      <c r="D7" s="632"/>
      <c r="E7" s="632"/>
      <c r="F7" s="632"/>
      <c r="G7" s="632"/>
      <c r="H7" s="656"/>
      <c r="I7" s="657"/>
      <c r="J7" s="657"/>
      <c r="K7" s="657"/>
      <c r="L7" s="657"/>
      <c r="M7" s="657"/>
      <c r="N7" s="657"/>
      <c r="O7" s="657"/>
      <c r="P7" s="657"/>
      <c r="Q7" s="657"/>
      <c r="R7" s="657"/>
      <c r="S7" s="657"/>
      <c r="T7" s="657"/>
      <c r="U7" s="657"/>
      <c r="V7" s="657"/>
      <c r="W7" s="657"/>
      <c r="X7" s="657"/>
      <c r="Y7" s="658"/>
      <c r="Z7" s="632" t="s">
        <v>57</v>
      </c>
      <c r="AA7" s="632"/>
      <c r="AB7" s="632"/>
      <c r="AC7" s="632"/>
      <c r="AD7" s="632"/>
      <c r="AE7" s="632"/>
      <c r="AF7" s="635"/>
      <c r="AG7" s="636"/>
      <c r="AH7" s="636"/>
      <c r="AI7" s="636"/>
      <c r="AJ7" s="636"/>
      <c r="AK7" s="636"/>
      <c r="AL7" s="636"/>
      <c r="AM7" s="636"/>
      <c r="AN7" s="636"/>
      <c r="AO7" s="636"/>
      <c r="AP7" s="636"/>
      <c r="AQ7" s="636"/>
      <c r="AR7" s="636"/>
      <c r="AS7" s="636"/>
      <c r="AT7" s="636"/>
      <c r="AU7" s="636"/>
      <c r="AV7" s="636"/>
      <c r="AW7" s="639"/>
    </row>
    <row r="8" spans="1:50" ht="9.75" customHeight="1">
      <c r="B8" s="5"/>
      <c r="C8" s="5"/>
      <c r="D8" s="5"/>
      <c r="E8" s="5"/>
      <c r="F8" s="5"/>
      <c r="G8" s="5"/>
      <c r="H8" s="6"/>
      <c r="I8" s="6"/>
      <c r="J8" s="6"/>
      <c r="K8" s="6"/>
      <c r="L8" s="6"/>
      <c r="M8" s="6"/>
      <c r="N8" s="6"/>
      <c r="O8" s="6"/>
      <c r="P8" s="6"/>
      <c r="Q8" s="6"/>
      <c r="R8" s="6"/>
      <c r="S8" s="6"/>
      <c r="T8" s="6"/>
      <c r="U8" s="6"/>
      <c r="V8" s="6"/>
      <c r="W8" s="6"/>
      <c r="X8" s="6"/>
      <c r="Y8" s="6"/>
      <c r="Z8" s="5"/>
      <c r="AA8" s="5"/>
      <c r="AB8" s="5"/>
      <c r="AC8" s="5"/>
      <c r="AD8" s="5"/>
      <c r="AE8" s="5"/>
      <c r="AF8" s="7"/>
      <c r="AG8" s="7"/>
      <c r="AH8" s="7"/>
      <c r="AI8" s="7"/>
      <c r="AJ8" s="7"/>
      <c r="AK8" s="7"/>
      <c r="AL8" s="7"/>
      <c r="AM8" s="7"/>
      <c r="AN8" s="7"/>
      <c r="AO8" s="7"/>
      <c r="AP8" s="7"/>
      <c r="AQ8" s="7"/>
      <c r="AR8" s="7"/>
      <c r="AS8" s="7"/>
      <c r="AT8" s="7"/>
      <c r="AU8" s="7"/>
      <c r="AV8" s="7"/>
      <c r="AW8" s="7"/>
    </row>
    <row r="9" spans="1:50" ht="14.4">
      <c r="B9" s="655" t="s">
        <v>100</v>
      </c>
      <c r="C9" s="655"/>
      <c r="D9" s="655"/>
      <c r="E9" s="655"/>
      <c r="F9" s="655"/>
      <c r="G9" s="655"/>
      <c r="H9" s="655"/>
      <c r="I9" s="655"/>
      <c r="J9" s="655"/>
      <c r="K9" s="655"/>
      <c r="L9" s="655"/>
      <c r="M9" s="655"/>
      <c r="N9" s="655"/>
      <c r="O9" s="655"/>
      <c r="P9" s="655"/>
      <c r="Q9" s="655"/>
      <c r="R9" s="655"/>
      <c r="S9" s="655"/>
      <c r="T9" s="655"/>
      <c r="U9" s="655"/>
      <c r="V9" s="655"/>
      <c r="W9" s="655"/>
      <c r="X9" s="655"/>
      <c r="Y9" s="655"/>
      <c r="Z9" s="655"/>
      <c r="AA9" s="655"/>
      <c r="AB9" s="655"/>
      <c r="AC9" s="655"/>
      <c r="AD9" s="655"/>
      <c r="AE9" s="655"/>
      <c r="AF9" s="655"/>
      <c r="AG9" s="655"/>
      <c r="AH9" s="655"/>
      <c r="AI9" s="655"/>
      <c r="AJ9" s="655"/>
      <c r="AK9" s="655"/>
      <c r="AL9" s="655"/>
      <c r="AM9" s="655"/>
      <c r="AN9" s="655"/>
      <c r="AO9" s="655"/>
      <c r="AP9" s="655"/>
      <c r="AQ9" s="655"/>
      <c r="AR9" s="655"/>
      <c r="AS9" s="655"/>
      <c r="AT9" s="655"/>
      <c r="AU9" s="655"/>
      <c r="AV9" s="655"/>
      <c r="AW9" s="655"/>
    </row>
    <row r="10" spans="1:50" ht="14.4">
      <c r="B10" s="3">
        <v>1</v>
      </c>
      <c r="C10" s="3" t="s">
        <v>58</v>
      </c>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row>
    <row r="11" spans="1:50">
      <c r="C11" s="642" t="s">
        <v>59</v>
      </c>
      <c r="D11" s="642"/>
      <c r="E11" s="642"/>
      <c r="F11" s="642"/>
      <c r="G11" s="642"/>
      <c r="H11" s="646" t="s">
        <v>54</v>
      </c>
      <c r="I11" s="647"/>
      <c r="J11" s="647"/>
      <c r="K11" s="647"/>
      <c r="L11" s="647"/>
      <c r="M11" s="648"/>
      <c r="N11" s="643" t="s">
        <v>55</v>
      </c>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5"/>
    </row>
    <row r="12" spans="1:50" ht="27" customHeight="1">
      <c r="C12" s="642"/>
      <c r="D12" s="642"/>
      <c r="E12" s="642"/>
      <c r="F12" s="642"/>
      <c r="G12" s="642"/>
      <c r="H12" s="649" t="s">
        <v>56</v>
      </c>
      <c r="I12" s="650"/>
      <c r="J12" s="650"/>
      <c r="K12" s="650"/>
      <c r="L12" s="650"/>
      <c r="M12" s="651"/>
      <c r="N12" s="652" t="s">
        <v>153</v>
      </c>
      <c r="O12" s="653"/>
      <c r="P12" s="653"/>
      <c r="Q12" s="653"/>
      <c r="R12" s="653"/>
      <c r="S12" s="653"/>
      <c r="T12" s="653"/>
      <c r="U12" s="653"/>
      <c r="V12" s="653"/>
      <c r="W12" s="653"/>
      <c r="X12" s="653"/>
      <c r="Y12" s="653"/>
      <c r="Z12" s="653"/>
      <c r="AA12" s="653"/>
      <c r="AB12" s="653"/>
      <c r="AC12" s="653"/>
      <c r="AD12" s="653"/>
      <c r="AE12" s="653"/>
      <c r="AF12" s="653"/>
      <c r="AG12" s="653"/>
      <c r="AH12" s="653"/>
      <c r="AI12" s="653"/>
      <c r="AJ12" s="653"/>
      <c r="AK12" s="653"/>
      <c r="AL12" s="653"/>
      <c r="AM12" s="653"/>
      <c r="AN12" s="653"/>
      <c r="AO12" s="653"/>
      <c r="AP12" s="653"/>
      <c r="AQ12" s="653"/>
      <c r="AR12" s="653"/>
      <c r="AS12" s="653"/>
      <c r="AT12" s="653"/>
      <c r="AU12" s="653"/>
      <c r="AV12" s="653"/>
      <c r="AW12" s="654"/>
    </row>
    <row r="13" spans="1:50" ht="27" customHeight="1">
      <c r="C13" s="642"/>
      <c r="D13" s="642"/>
      <c r="E13" s="642"/>
      <c r="F13" s="642"/>
      <c r="G13" s="642"/>
      <c r="H13" s="641" t="s">
        <v>1111</v>
      </c>
      <c r="I13" s="641"/>
      <c r="J13" s="641"/>
      <c r="K13" s="641"/>
      <c r="L13" s="641"/>
      <c r="M13" s="641"/>
      <c r="N13" s="659" t="s">
        <v>704</v>
      </c>
      <c r="O13" s="659"/>
      <c r="P13" s="659"/>
      <c r="Q13" s="659"/>
      <c r="R13" s="659"/>
      <c r="S13" s="659"/>
      <c r="T13" s="659"/>
      <c r="U13" s="659"/>
      <c r="V13" s="659"/>
      <c r="W13" s="659"/>
      <c r="X13" s="659"/>
      <c r="Y13" s="659"/>
      <c r="Z13" s="659"/>
      <c r="AA13" s="659"/>
      <c r="AB13" s="659"/>
      <c r="AC13" s="659"/>
      <c r="AD13" s="659"/>
      <c r="AE13" s="659"/>
      <c r="AF13" s="659"/>
      <c r="AG13" s="659"/>
      <c r="AH13" s="659"/>
      <c r="AI13" s="659"/>
      <c r="AJ13" s="659"/>
      <c r="AK13" s="659"/>
      <c r="AL13" s="659"/>
      <c r="AM13" s="659"/>
      <c r="AN13" s="659"/>
      <c r="AO13" s="659"/>
      <c r="AP13" s="659"/>
      <c r="AQ13" s="659"/>
      <c r="AR13" s="659"/>
      <c r="AS13" s="659"/>
      <c r="AT13" s="659"/>
      <c r="AU13" s="659"/>
      <c r="AV13" s="659"/>
      <c r="AW13" s="659"/>
    </row>
    <row r="14" spans="1:50" ht="14.25" customHeight="1">
      <c r="B14" s="3">
        <v>2</v>
      </c>
      <c r="C14" s="3" t="s">
        <v>101</v>
      </c>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row>
    <row r="16" spans="1:50" ht="14.4">
      <c r="B16" s="655" t="s">
        <v>694</v>
      </c>
      <c r="C16" s="655"/>
      <c r="D16" s="655"/>
      <c r="E16" s="655"/>
      <c r="F16" s="655"/>
      <c r="G16" s="655"/>
      <c r="H16" s="655"/>
      <c r="I16" s="655"/>
      <c r="J16" s="655"/>
      <c r="K16" s="655"/>
      <c r="L16" s="655"/>
      <c r="M16" s="655"/>
      <c r="N16" s="655"/>
      <c r="O16" s="655"/>
      <c r="P16" s="655"/>
      <c r="Q16" s="655"/>
      <c r="R16" s="655"/>
      <c r="S16" s="655"/>
      <c r="T16" s="655"/>
      <c r="U16" s="655"/>
      <c r="V16" s="655"/>
      <c r="W16" s="655"/>
      <c r="X16" s="655"/>
      <c r="Y16" s="655"/>
      <c r="Z16" s="655"/>
      <c r="AA16" s="655"/>
      <c r="AB16" s="655"/>
      <c r="AC16" s="655"/>
      <c r="AD16" s="655"/>
      <c r="AE16" s="655"/>
      <c r="AF16" s="655"/>
      <c r="AG16" s="655"/>
      <c r="AH16" s="655"/>
      <c r="AI16" s="655"/>
      <c r="AJ16" s="655"/>
      <c r="AK16" s="655"/>
      <c r="AL16" s="655"/>
      <c r="AM16" s="655"/>
      <c r="AN16" s="655"/>
      <c r="AO16" s="655"/>
      <c r="AP16" s="655"/>
      <c r="AQ16" s="655"/>
      <c r="AR16" s="655"/>
      <c r="AS16" s="655"/>
      <c r="AT16" s="655"/>
      <c r="AU16" s="655"/>
      <c r="AV16" s="655"/>
      <c r="AW16" s="655"/>
    </row>
    <row r="17" spans="2:51" ht="15.9" customHeight="1">
      <c r="B17" s="8"/>
      <c r="C17" s="660"/>
      <c r="D17" s="661"/>
      <c r="E17" s="661"/>
      <c r="F17" s="661"/>
      <c r="G17" s="662"/>
      <c r="H17" s="663" t="s">
        <v>50</v>
      </c>
      <c r="I17" s="664"/>
      <c r="J17" s="664"/>
      <c r="K17" s="665"/>
      <c r="L17" s="666" t="s">
        <v>1203</v>
      </c>
      <c r="M17" s="667"/>
      <c r="N17" s="667"/>
      <c r="O17" s="667"/>
      <c r="P17" s="667"/>
      <c r="Q17" s="667"/>
      <c r="R17" s="667"/>
      <c r="S17" s="667"/>
      <c r="T17" s="667"/>
      <c r="U17" s="667"/>
      <c r="V17" s="667"/>
      <c r="W17" s="667"/>
      <c r="X17" s="667"/>
      <c r="Y17" s="667"/>
      <c r="Z17" s="667"/>
      <c r="AA17" s="667"/>
      <c r="AB17" s="667"/>
      <c r="AC17" s="667"/>
      <c r="AD17" s="667"/>
      <c r="AE17" s="667"/>
      <c r="AF17" s="667"/>
      <c r="AG17" s="667"/>
      <c r="AH17" s="667"/>
      <c r="AI17" s="667"/>
      <c r="AJ17" s="667"/>
      <c r="AK17" s="667"/>
      <c r="AL17" s="667"/>
      <c r="AM17" s="667"/>
      <c r="AN17" s="667"/>
      <c r="AO17" s="667"/>
      <c r="AP17" s="667"/>
      <c r="AQ17" s="667"/>
      <c r="AR17" s="667"/>
      <c r="AS17" s="667"/>
      <c r="AT17" s="667"/>
      <c r="AU17" s="667"/>
      <c r="AV17" s="667"/>
      <c r="AW17" s="668"/>
    </row>
    <row r="18" spans="2:51" ht="15.9" customHeight="1">
      <c r="B18" s="8"/>
      <c r="C18" s="605" t="s">
        <v>695</v>
      </c>
      <c r="D18" s="606"/>
      <c r="E18" s="606"/>
      <c r="F18" s="606"/>
      <c r="G18" s="607"/>
      <c r="H18" s="675">
        <v>5</v>
      </c>
      <c r="I18" s="676"/>
      <c r="J18" s="676"/>
      <c r="K18" s="677"/>
      <c r="L18" s="669" t="s">
        <v>1360</v>
      </c>
      <c r="M18" s="670"/>
      <c r="N18" s="670"/>
      <c r="O18" s="670"/>
      <c r="P18" s="670"/>
      <c r="Q18" s="670"/>
      <c r="R18" s="670"/>
      <c r="S18" s="670"/>
      <c r="T18" s="670"/>
      <c r="U18" s="670"/>
      <c r="V18" s="670"/>
      <c r="W18" s="670"/>
      <c r="X18" s="670"/>
      <c r="Y18" s="670"/>
      <c r="Z18" s="670"/>
      <c r="AA18" s="670"/>
      <c r="AB18" s="670"/>
      <c r="AC18" s="670"/>
      <c r="AD18" s="670"/>
      <c r="AE18" s="670"/>
      <c r="AF18" s="670"/>
      <c r="AG18" s="670"/>
      <c r="AH18" s="670"/>
      <c r="AI18" s="670"/>
      <c r="AJ18" s="670"/>
      <c r="AK18" s="670"/>
      <c r="AL18" s="670"/>
      <c r="AM18" s="670"/>
      <c r="AN18" s="670"/>
      <c r="AO18" s="670"/>
      <c r="AP18" s="670"/>
      <c r="AQ18" s="670"/>
      <c r="AR18" s="670"/>
      <c r="AS18" s="670"/>
      <c r="AT18" s="670"/>
      <c r="AU18" s="670"/>
      <c r="AV18" s="670"/>
      <c r="AW18" s="671"/>
    </row>
    <row r="19" spans="2:51" ht="15.9" customHeight="1">
      <c r="B19" s="8"/>
      <c r="C19" s="608"/>
      <c r="D19" s="609"/>
      <c r="E19" s="609"/>
      <c r="F19" s="609"/>
      <c r="G19" s="610"/>
      <c r="H19" s="678"/>
      <c r="I19" s="679"/>
      <c r="J19" s="679"/>
      <c r="K19" s="680"/>
      <c r="L19" s="672"/>
      <c r="M19" s="673"/>
      <c r="N19" s="673"/>
      <c r="O19" s="673"/>
      <c r="P19" s="673"/>
      <c r="Q19" s="673"/>
      <c r="R19" s="673"/>
      <c r="S19" s="673"/>
      <c r="T19" s="673"/>
      <c r="U19" s="673"/>
      <c r="V19" s="673"/>
      <c r="W19" s="673"/>
      <c r="X19" s="673"/>
      <c r="Y19" s="673"/>
      <c r="Z19" s="673"/>
      <c r="AA19" s="673"/>
      <c r="AB19" s="673"/>
      <c r="AC19" s="673"/>
      <c r="AD19" s="673"/>
      <c r="AE19" s="673"/>
      <c r="AF19" s="673"/>
      <c r="AG19" s="673"/>
      <c r="AH19" s="673"/>
      <c r="AI19" s="673"/>
      <c r="AJ19" s="673"/>
      <c r="AK19" s="673"/>
      <c r="AL19" s="673"/>
      <c r="AM19" s="673"/>
      <c r="AN19" s="673"/>
      <c r="AO19" s="673"/>
      <c r="AP19" s="673"/>
      <c r="AQ19" s="673"/>
      <c r="AR19" s="673"/>
      <c r="AS19" s="673"/>
      <c r="AT19" s="673"/>
      <c r="AU19" s="673"/>
      <c r="AV19" s="673"/>
      <c r="AW19" s="674"/>
    </row>
    <row r="20" spans="2:51" ht="15.9" customHeight="1">
      <c r="B20" s="8"/>
      <c r="C20" s="608"/>
      <c r="D20" s="609"/>
      <c r="E20" s="609"/>
      <c r="F20" s="609"/>
      <c r="G20" s="610"/>
      <c r="H20" s="675">
        <v>8</v>
      </c>
      <c r="I20" s="676"/>
      <c r="J20" s="676"/>
      <c r="K20" s="677"/>
      <c r="L20" s="683" t="s">
        <v>760</v>
      </c>
      <c r="M20" s="694"/>
      <c r="N20" s="694"/>
      <c r="O20" s="694"/>
      <c r="P20" s="694"/>
      <c r="Q20" s="694"/>
      <c r="R20" s="694"/>
      <c r="S20" s="694"/>
      <c r="T20" s="694"/>
      <c r="U20" s="694"/>
      <c r="V20" s="694"/>
      <c r="W20" s="694"/>
      <c r="X20" s="694"/>
      <c r="Y20" s="694"/>
      <c r="Z20" s="694"/>
      <c r="AA20" s="694"/>
      <c r="AB20" s="694"/>
      <c r="AC20" s="694"/>
      <c r="AD20" s="694"/>
      <c r="AE20" s="694"/>
      <c r="AF20" s="694"/>
      <c r="AG20" s="694"/>
      <c r="AH20" s="694"/>
      <c r="AI20" s="694"/>
      <c r="AJ20" s="694"/>
      <c r="AK20" s="694"/>
      <c r="AL20" s="694"/>
      <c r="AM20" s="694"/>
      <c r="AN20" s="694"/>
      <c r="AO20" s="694"/>
      <c r="AP20" s="694"/>
      <c r="AQ20" s="694"/>
      <c r="AR20" s="694"/>
      <c r="AS20" s="694"/>
      <c r="AT20" s="694"/>
      <c r="AU20" s="694"/>
      <c r="AV20" s="694"/>
      <c r="AW20" s="695"/>
    </row>
    <row r="21" spans="2:51" ht="15.9" customHeight="1">
      <c r="C21" s="608"/>
      <c r="D21" s="609"/>
      <c r="E21" s="609"/>
      <c r="F21" s="609"/>
      <c r="G21" s="610"/>
      <c r="H21" s="675">
        <v>11</v>
      </c>
      <c r="I21" s="676"/>
      <c r="J21" s="676"/>
      <c r="K21" s="677"/>
      <c r="L21" s="683" t="s">
        <v>1042</v>
      </c>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5"/>
    </row>
    <row r="22" spans="2:51" ht="15.9" customHeight="1">
      <c r="C22" s="608"/>
      <c r="D22" s="609"/>
      <c r="E22" s="609"/>
      <c r="F22" s="609"/>
      <c r="G22" s="610"/>
      <c r="H22" s="678"/>
      <c r="I22" s="679"/>
      <c r="J22" s="679"/>
      <c r="K22" s="680"/>
      <c r="L22" s="686"/>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8"/>
    </row>
    <row r="23" spans="2:51" ht="15.9" customHeight="1">
      <c r="C23" s="608"/>
      <c r="D23" s="609"/>
      <c r="E23" s="609"/>
      <c r="F23" s="609"/>
      <c r="G23" s="610"/>
      <c r="H23" s="675" t="s">
        <v>1051</v>
      </c>
      <c r="I23" s="676"/>
      <c r="J23" s="676"/>
      <c r="K23" s="677"/>
      <c r="L23" s="683" t="s">
        <v>1052</v>
      </c>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684"/>
      <c r="AN23" s="684"/>
      <c r="AO23" s="684"/>
      <c r="AP23" s="684"/>
      <c r="AQ23" s="684"/>
      <c r="AR23" s="684"/>
      <c r="AS23" s="684"/>
      <c r="AT23" s="684"/>
      <c r="AU23" s="684"/>
      <c r="AV23" s="684"/>
      <c r="AW23" s="685"/>
    </row>
    <row r="24" spans="2:51" ht="15.9" customHeight="1">
      <c r="C24" s="611"/>
      <c r="D24" s="612"/>
      <c r="E24" s="612"/>
      <c r="F24" s="612"/>
      <c r="G24" s="613"/>
      <c r="H24" s="678"/>
      <c r="I24" s="679"/>
      <c r="J24" s="679"/>
      <c r="K24" s="680"/>
      <c r="L24" s="686"/>
      <c r="M24" s="687"/>
      <c r="N24" s="687"/>
      <c r="O24" s="687"/>
      <c r="P24" s="687"/>
      <c r="Q24" s="687"/>
      <c r="R24" s="687"/>
      <c r="S24" s="687"/>
      <c r="T24" s="687"/>
      <c r="U24" s="687"/>
      <c r="V24" s="687"/>
      <c r="W24" s="687"/>
      <c r="X24" s="687"/>
      <c r="Y24" s="687"/>
      <c r="Z24" s="687"/>
      <c r="AA24" s="687"/>
      <c r="AB24" s="687"/>
      <c r="AC24" s="687"/>
      <c r="AD24" s="687"/>
      <c r="AE24" s="687"/>
      <c r="AF24" s="687"/>
      <c r="AG24" s="687"/>
      <c r="AH24" s="687"/>
      <c r="AI24" s="687"/>
      <c r="AJ24" s="687"/>
      <c r="AK24" s="687"/>
      <c r="AL24" s="687"/>
      <c r="AM24" s="687"/>
      <c r="AN24" s="687"/>
      <c r="AO24" s="687"/>
      <c r="AP24" s="687"/>
      <c r="AQ24" s="687"/>
      <c r="AR24" s="687"/>
      <c r="AS24" s="687"/>
      <c r="AT24" s="687"/>
      <c r="AU24" s="687"/>
      <c r="AV24" s="687"/>
      <c r="AW24" s="688"/>
    </row>
    <row r="25" spans="2:51" ht="15.9" customHeight="1">
      <c r="C25" s="605" t="s">
        <v>51</v>
      </c>
      <c r="D25" s="606"/>
      <c r="E25" s="606"/>
      <c r="F25" s="606"/>
      <c r="G25" s="607"/>
      <c r="H25" s="681">
        <v>5</v>
      </c>
      <c r="I25" s="681"/>
      <c r="J25" s="681"/>
      <c r="K25" s="682"/>
      <c r="L25" s="622" t="s">
        <v>1338</v>
      </c>
      <c r="M25" s="623"/>
      <c r="N25" s="623"/>
      <c r="O25" s="623"/>
      <c r="P25" s="623"/>
      <c r="Q25" s="623"/>
      <c r="R25" s="623"/>
      <c r="S25" s="623"/>
      <c r="T25" s="623"/>
      <c r="U25" s="623"/>
      <c r="V25" s="623"/>
      <c r="W25" s="623"/>
      <c r="X25" s="623"/>
      <c r="Y25" s="623"/>
      <c r="Z25" s="623"/>
      <c r="AA25" s="623"/>
      <c r="AB25" s="623"/>
      <c r="AC25" s="623"/>
      <c r="AD25" s="623"/>
      <c r="AE25" s="623"/>
      <c r="AF25" s="623"/>
      <c r="AG25" s="623"/>
      <c r="AH25" s="623"/>
      <c r="AI25" s="623"/>
      <c r="AJ25" s="623"/>
      <c r="AK25" s="623"/>
      <c r="AL25" s="623"/>
      <c r="AM25" s="623"/>
      <c r="AN25" s="623"/>
      <c r="AO25" s="623"/>
      <c r="AP25" s="623"/>
      <c r="AQ25" s="623"/>
      <c r="AR25" s="623"/>
      <c r="AS25" s="623"/>
      <c r="AT25" s="623"/>
      <c r="AU25" s="623"/>
      <c r="AV25" s="623"/>
      <c r="AW25" s="624"/>
    </row>
    <row r="26" spans="2:51" ht="15.9" customHeight="1">
      <c r="C26" s="608"/>
      <c r="D26" s="609"/>
      <c r="E26" s="609"/>
      <c r="F26" s="609"/>
      <c r="G26" s="610"/>
      <c r="H26" s="675">
        <v>6</v>
      </c>
      <c r="I26" s="676"/>
      <c r="J26" s="676"/>
      <c r="K26" s="677"/>
      <c r="L26" s="652" t="s">
        <v>1359</v>
      </c>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689"/>
      <c r="AK26" s="689"/>
      <c r="AL26" s="689"/>
      <c r="AM26" s="689"/>
      <c r="AN26" s="689"/>
      <c r="AO26" s="689"/>
      <c r="AP26" s="689"/>
      <c r="AQ26" s="689"/>
      <c r="AR26" s="689"/>
      <c r="AS26" s="689"/>
      <c r="AT26" s="689"/>
      <c r="AU26" s="689"/>
      <c r="AV26" s="689"/>
      <c r="AW26" s="690"/>
    </row>
    <row r="27" spans="2:51" ht="15.9" customHeight="1">
      <c r="C27" s="608"/>
      <c r="D27" s="609"/>
      <c r="E27" s="609"/>
      <c r="F27" s="609"/>
      <c r="G27" s="610"/>
      <c r="H27" s="678"/>
      <c r="I27" s="679"/>
      <c r="J27" s="679"/>
      <c r="K27" s="680"/>
      <c r="L27" s="691"/>
      <c r="M27" s="692"/>
      <c r="N27" s="692"/>
      <c r="O27" s="692"/>
      <c r="P27" s="692"/>
      <c r="Q27" s="692"/>
      <c r="R27" s="692"/>
      <c r="S27" s="692"/>
      <c r="T27" s="692"/>
      <c r="U27" s="692"/>
      <c r="V27" s="692"/>
      <c r="W27" s="692"/>
      <c r="X27" s="692"/>
      <c r="Y27" s="692"/>
      <c r="Z27" s="692"/>
      <c r="AA27" s="692"/>
      <c r="AB27" s="692"/>
      <c r="AC27" s="692"/>
      <c r="AD27" s="692"/>
      <c r="AE27" s="692"/>
      <c r="AF27" s="692"/>
      <c r="AG27" s="692"/>
      <c r="AH27" s="692"/>
      <c r="AI27" s="692"/>
      <c r="AJ27" s="692"/>
      <c r="AK27" s="692"/>
      <c r="AL27" s="692"/>
      <c r="AM27" s="692"/>
      <c r="AN27" s="692"/>
      <c r="AO27" s="692"/>
      <c r="AP27" s="692"/>
      <c r="AQ27" s="692"/>
      <c r="AR27" s="692"/>
      <c r="AS27" s="692"/>
      <c r="AT27" s="692"/>
      <c r="AU27" s="692"/>
      <c r="AV27" s="692"/>
      <c r="AW27" s="693"/>
    </row>
    <row r="28" spans="2:51" ht="32.1" customHeight="1">
      <c r="C28" s="605" t="s">
        <v>1229</v>
      </c>
      <c r="D28" s="606"/>
      <c r="E28" s="606"/>
      <c r="F28" s="606"/>
      <c r="G28" s="607"/>
      <c r="H28" s="614" t="s">
        <v>1050</v>
      </c>
      <c r="I28" s="615"/>
      <c r="J28" s="615"/>
      <c r="K28" s="616"/>
      <c r="L28" s="617" t="s">
        <v>1049</v>
      </c>
      <c r="M28" s="618"/>
      <c r="N28" s="618"/>
      <c r="O28" s="618"/>
      <c r="P28" s="618"/>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18"/>
      <c r="AQ28" s="618"/>
      <c r="AR28" s="618"/>
      <c r="AS28" s="618"/>
      <c r="AT28" s="618"/>
      <c r="AU28" s="618"/>
      <c r="AV28" s="618"/>
      <c r="AW28" s="619"/>
      <c r="AX28" s="445"/>
      <c r="AY28" s="445"/>
    </row>
    <row r="29" spans="2:51" ht="17.100000000000001" customHeight="1">
      <c r="C29" s="608"/>
      <c r="D29" s="609"/>
      <c r="E29" s="609"/>
      <c r="F29" s="609"/>
      <c r="G29" s="610"/>
      <c r="H29" s="620" t="s">
        <v>1230</v>
      </c>
      <c r="I29" s="620"/>
      <c r="J29" s="620"/>
      <c r="K29" s="621"/>
      <c r="L29" s="622" t="s">
        <v>1231</v>
      </c>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623"/>
      <c r="AL29" s="623"/>
      <c r="AM29" s="623"/>
      <c r="AN29" s="623"/>
      <c r="AO29" s="623"/>
      <c r="AP29" s="623"/>
      <c r="AQ29" s="623"/>
      <c r="AR29" s="623"/>
      <c r="AS29" s="623"/>
      <c r="AT29" s="623"/>
      <c r="AU29" s="623"/>
      <c r="AV29" s="623"/>
      <c r="AW29" s="624"/>
    </row>
    <row r="30" spans="2:51" ht="17.100000000000001" customHeight="1">
      <c r="C30" s="608"/>
      <c r="D30" s="609"/>
      <c r="E30" s="609"/>
      <c r="F30" s="609"/>
      <c r="G30" s="610"/>
      <c r="H30" s="620" t="s">
        <v>1232</v>
      </c>
      <c r="I30" s="620"/>
      <c r="J30" s="620"/>
      <c r="K30" s="621"/>
      <c r="L30" s="625" t="s">
        <v>1339</v>
      </c>
      <c r="M30" s="626"/>
      <c r="N30" s="626"/>
      <c r="O30" s="626"/>
      <c r="P30" s="626"/>
      <c r="Q30" s="626"/>
      <c r="R30" s="626"/>
      <c r="S30" s="626"/>
      <c r="T30" s="626"/>
      <c r="U30" s="626"/>
      <c r="V30" s="626"/>
      <c r="W30" s="626"/>
      <c r="X30" s="626"/>
      <c r="Y30" s="626"/>
      <c r="Z30" s="626"/>
      <c r="AA30" s="626"/>
      <c r="AB30" s="626"/>
      <c r="AC30" s="626"/>
      <c r="AD30" s="626"/>
      <c r="AE30" s="626"/>
      <c r="AF30" s="626"/>
      <c r="AG30" s="626"/>
      <c r="AH30" s="626"/>
      <c r="AI30" s="626"/>
      <c r="AJ30" s="626"/>
      <c r="AK30" s="626"/>
      <c r="AL30" s="626"/>
      <c r="AM30" s="626"/>
      <c r="AN30" s="626"/>
      <c r="AO30" s="626"/>
      <c r="AP30" s="626"/>
      <c r="AQ30" s="626"/>
      <c r="AR30" s="626"/>
      <c r="AS30" s="626"/>
      <c r="AT30" s="626"/>
      <c r="AU30" s="626"/>
      <c r="AV30" s="626"/>
      <c r="AW30" s="627"/>
    </row>
    <row r="31" spans="2:51" ht="32.1" customHeight="1">
      <c r="C31" s="611"/>
      <c r="D31" s="612"/>
      <c r="E31" s="612"/>
      <c r="F31" s="612"/>
      <c r="G31" s="613"/>
      <c r="H31" s="628" t="s">
        <v>1233</v>
      </c>
      <c r="I31" s="628"/>
      <c r="J31" s="628"/>
      <c r="K31" s="629"/>
      <c r="L31" s="630" t="s">
        <v>1234</v>
      </c>
      <c r="M31" s="623"/>
      <c r="N31" s="623"/>
      <c r="O31" s="623"/>
      <c r="P31" s="623"/>
      <c r="Q31" s="623"/>
      <c r="R31" s="623"/>
      <c r="S31" s="623"/>
      <c r="T31" s="623"/>
      <c r="U31" s="623"/>
      <c r="V31" s="623"/>
      <c r="W31" s="623"/>
      <c r="X31" s="623"/>
      <c r="Y31" s="623"/>
      <c r="Z31" s="623"/>
      <c r="AA31" s="623"/>
      <c r="AB31" s="623"/>
      <c r="AC31" s="623"/>
      <c r="AD31" s="623"/>
      <c r="AE31" s="623"/>
      <c r="AF31" s="623"/>
      <c r="AG31" s="623"/>
      <c r="AH31" s="623"/>
      <c r="AI31" s="623"/>
      <c r="AJ31" s="623"/>
      <c r="AK31" s="623"/>
      <c r="AL31" s="623"/>
      <c r="AM31" s="623"/>
      <c r="AN31" s="623"/>
      <c r="AO31" s="623"/>
      <c r="AP31" s="623"/>
      <c r="AQ31" s="623"/>
      <c r="AR31" s="623"/>
      <c r="AS31" s="623"/>
      <c r="AT31" s="623"/>
      <c r="AU31" s="623"/>
      <c r="AV31" s="623"/>
      <c r="AW31" s="624"/>
    </row>
  </sheetData>
  <sheetProtection sheet="1" objects="1" scenarios="1"/>
  <mergeCells count="53">
    <mergeCell ref="H25:K25"/>
    <mergeCell ref="L25:AW25"/>
    <mergeCell ref="C25:G27"/>
    <mergeCell ref="H21:K22"/>
    <mergeCell ref="L21:AW22"/>
    <mergeCell ref="L26:AW27"/>
    <mergeCell ref="H26:K27"/>
    <mergeCell ref="C18:G24"/>
    <mergeCell ref="H23:K24"/>
    <mergeCell ref="L23:AW24"/>
    <mergeCell ref="L20:AW20"/>
    <mergeCell ref="H20:K20"/>
    <mergeCell ref="B16:AW16"/>
    <mergeCell ref="C17:G17"/>
    <mergeCell ref="H17:K17"/>
    <mergeCell ref="L17:AW17"/>
    <mergeCell ref="L18:AW19"/>
    <mergeCell ref="H18:K19"/>
    <mergeCell ref="B6:G6"/>
    <mergeCell ref="H13:M13"/>
    <mergeCell ref="C11:G13"/>
    <mergeCell ref="N11:AW11"/>
    <mergeCell ref="H11:M11"/>
    <mergeCell ref="H12:M12"/>
    <mergeCell ref="N12:AW12"/>
    <mergeCell ref="B7:G7"/>
    <mergeCell ref="AF7:AW7"/>
    <mergeCell ref="B9:AW9"/>
    <mergeCell ref="H7:Y7"/>
    <mergeCell ref="Z6:AE6"/>
    <mergeCell ref="AF6:AW6"/>
    <mergeCell ref="H6:Y6"/>
    <mergeCell ref="Z7:AE7"/>
    <mergeCell ref="N13:AW13"/>
    <mergeCell ref="B1:AW1"/>
    <mergeCell ref="B4:G4"/>
    <mergeCell ref="B5:G5"/>
    <mergeCell ref="I5:M5"/>
    <mergeCell ref="Z4:AE4"/>
    <mergeCell ref="H4:Y4"/>
    <mergeCell ref="AF4:AW4"/>
    <mergeCell ref="AG2:AW2"/>
    <mergeCell ref="N5:AW5"/>
    <mergeCell ref="B3:AW3"/>
    <mergeCell ref="C28:G31"/>
    <mergeCell ref="H28:K28"/>
    <mergeCell ref="L28:AW28"/>
    <mergeCell ref="H29:K29"/>
    <mergeCell ref="L29:AW29"/>
    <mergeCell ref="H30:K30"/>
    <mergeCell ref="L30:AW30"/>
    <mergeCell ref="H31:K31"/>
    <mergeCell ref="L31:AW31"/>
  </mergeCells>
  <phoneticPr fontId="3"/>
  <dataValidations count="1">
    <dataValidation imeMode="on" allowBlank="1" showInputMessage="1" showErrorMessage="1" sqref="H7:AW8 Z4 AF4" xr:uid="{00000000-0002-0000-0000-000000000000}"/>
  </dataValidations>
  <pageMargins left="0.70866141732283472" right="0.70866141732283472" top="0.74803149606299213" bottom="0.55118110236220474" header="0.31496062992125984" footer="0.31496062992125984"/>
  <pageSetup paperSize="9" scale="90" orientation="landscape" r:id="rId1"/>
  <colBreaks count="1" manualBreakCount="1">
    <brk id="1" max="42"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V184"/>
  <sheetViews>
    <sheetView view="pageBreakPreview" topLeftCell="A3" zoomScaleNormal="100" zoomScaleSheetLayoutView="100" workbookViewId="0">
      <selection activeCell="D5" sqref="D5:D7"/>
    </sheetView>
  </sheetViews>
  <sheetFormatPr defaultColWidth="9" defaultRowHeight="13.2"/>
  <cols>
    <col min="1" max="1" width="3.21875" style="78" bestFit="1" customWidth="1"/>
    <col min="2" max="2" width="14.88671875" style="78" customWidth="1"/>
    <col min="3" max="4" width="9.44140625" style="78" customWidth="1"/>
    <col min="5" max="5" width="10.6640625" style="78" customWidth="1"/>
    <col min="6" max="6" width="16.21875" style="78" customWidth="1"/>
    <col min="7" max="7" width="10.33203125" style="78" customWidth="1"/>
    <col min="8" max="8" width="6" style="78" customWidth="1"/>
    <col min="9" max="9" width="4.77734375" style="78" customWidth="1"/>
    <col min="10" max="10" width="5.33203125" style="78" customWidth="1"/>
    <col min="11" max="11" width="4.77734375" style="78" customWidth="1"/>
    <col min="12" max="12" width="6" style="78" customWidth="1"/>
    <col min="13" max="13" width="4.77734375" style="78" customWidth="1"/>
    <col min="14" max="14" width="5.33203125" style="78" customWidth="1"/>
    <col min="15" max="15" width="4.77734375" style="78" customWidth="1"/>
    <col min="16" max="18" width="9" style="78"/>
    <col min="19" max="19" width="9" style="78" customWidth="1"/>
    <col min="20" max="22" width="0" style="78" hidden="1" customWidth="1"/>
    <col min="23" max="16384" width="9" style="78"/>
  </cols>
  <sheetData>
    <row r="1" spans="1:22" ht="18" customHeight="1">
      <c r="A1" s="2036" t="s">
        <v>689</v>
      </c>
      <c r="B1" s="2036"/>
      <c r="C1" s="2036"/>
      <c r="D1" s="2036"/>
      <c r="E1" s="2036"/>
      <c r="F1" s="2036"/>
      <c r="G1" s="273"/>
    </row>
    <row r="2" spans="1:22" ht="18" customHeight="1" thickBot="1">
      <c r="A2" s="190" t="s">
        <v>690</v>
      </c>
      <c r="B2" s="190"/>
      <c r="C2" s="190"/>
      <c r="D2" s="190"/>
      <c r="E2" s="190"/>
      <c r="F2" s="190"/>
      <c r="G2" s="190"/>
    </row>
    <row r="3" spans="1:22" s="80" customFormat="1" ht="31.5" customHeight="1" thickBot="1">
      <c r="A3" s="2095" t="s">
        <v>323</v>
      </c>
      <c r="B3" s="2033" t="s">
        <v>12</v>
      </c>
      <c r="C3" s="2095" t="s">
        <v>324</v>
      </c>
      <c r="D3" s="2095" t="s">
        <v>1014</v>
      </c>
      <c r="E3" s="2148" t="s">
        <v>676</v>
      </c>
      <c r="F3" s="2150"/>
      <c r="G3" s="2151" t="s">
        <v>325</v>
      </c>
      <c r="H3" s="2163" t="s">
        <v>1239</v>
      </c>
      <c r="I3" s="2164"/>
      <c r="J3" s="2164"/>
      <c r="K3" s="2164"/>
      <c r="L3" s="2164"/>
      <c r="M3" s="2164"/>
      <c r="N3" s="2164"/>
      <c r="O3" s="2165"/>
      <c r="P3" s="2153" t="s">
        <v>1015</v>
      </c>
      <c r="Q3" s="2154"/>
      <c r="R3" s="2154"/>
      <c r="S3" s="295">
        <f>IF(SUM(V5:V184)=0,"",COUNTIFS(U5:U184,1,V5:V184,"&gt;="&amp;'職員点検資料１ (記入例)'!P2-2))</f>
        <v>3</v>
      </c>
    </row>
    <row r="4" spans="1:22" s="80" customFormat="1" ht="48" customHeight="1">
      <c r="A4" s="2157"/>
      <c r="B4" s="2034"/>
      <c r="C4" s="2157"/>
      <c r="D4" s="2157"/>
      <c r="E4" s="191" t="s">
        <v>679</v>
      </c>
      <c r="F4" s="192" t="s">
        <v>680</v>
      </c>
      <c r="G4" s="2152"/>
      <c r="H4" s="2155" t="s">
        <v>1240</v>
      </c>
      <c r="I4" s="2160"/>
      <c r="J4" s="2161" t="s">
        <v>1241</v>
      </c>
      <c r="K4" s="2162"/>
      <c r="L4" s="2155" t="s">
        <v>1242</v>
      </c>
      <c r="M4" s="2156"/>
      <c r="N4" s="2157" t="s">
        <v>1243</v>
      </c>
      <c r="O4" s="2152"/>
      <c r="P4" s="2158" t="s">
        <v>1016</v>
      </c>
      <c r="Q4" s="2159"/>
      <c r="R4" s="2159"/>
      <c r="S4" s="2159"/>
    </row>
    <row r="5" spans="1:22" s="80" customFormat="1" ht="12" customHeight="1">
      <c r="A5" s="2082">
        <v>1</v>
      </c>
      <c r="B5" s="2166" t="str">
        <f>IF('職員点検資料１ (記入例)'!B5="","",'職員点検資料１ (記入例)'!B5)</f>
        <v>相模　指導</v>
      </c>
      <c r="C5" s="2166" t="str">
        <f>IF('職員点検資料１ (記入例)'!C5="","",'職員点検資料１ (記入例)'!C5)</f>
        <v>施設長</v>
      </c>
      <c r="D5" s="2166" t="str">
        <f>IF('職員点検資料１ (記入例)'!D5="","",'職員点検資料１ (記入例)'!D5)</f>
        <v/>
      </c>
      <c r="E5" s="197" t="str">
        <f>'職員点検資料１ (記入例)'!E5</f>
        <v>保育士</v>
      </c>
      <c r="F5" s="296" t="str">
        <f>IF('職員点検資料１ (記入例)'!F5="","",'職員点検資料１ (記入例)'!F5)</f>
        <v>神奈川県第00000号</v>
      </c>
      <c r="G5" s="2169">
        <f>IF('職員点検資料１ (記入例)'!G5="","",'職員点検資料１ (記入例)'!G5)</f>
        <v>43922</v>
      </c>
      <c r="H5" s="2172">
        <v>20</v>
      </c>
      <c r="I5" s="2175" t="s">
        <v>309</v>
      </c>
      <c r="J5" s="2101">
        <v>0</v>
      </c>
      <c r="K5" s="2178" t="s">
        <v>309</v>
      </c>
      <c r="L5" s="2172">
        <v>20</v>
      </c>
      <c r="M5" s="2175" t="s">
        <v>309</v>
      </c>
      <c r="N5" s="2101">
        <v>0</v>
      </c>
      <c r="O5" s="2178" t="s">
        <v>309</v>
      </c>
      <c r="U5" s="2044">
        <f>'職員点検資料１ (記入例)'!AC5:AC7</f>
        <v>0</v>
      </c>
      <c r="V5" s="2044">
        <f>L5+N5</f>
        <v>20</v>
      </c>
    </row>
    <row r="6" spans="1:22" s="80" customFormat="1" ht="12">
      <c r="A6" s="2083"/>
      <c r="B6" s="2167"/>
      <c r="C6" s="2167"/>
      <c r="D6" s="2167"/>
      <c r="E6" s="198" t="str">
        <f>'職員点検資料１ (記入例)'!E6</f>
        <v>幼稚園教諭</v>
      </c>
      <c r="F6" s="199" t="str">
        <f>IF('職員点検資料１ (記入例)'!F6="","",'職員点検資料１ (記入例)'!F6)</f>
        <v>平0幼1第0000号</v>
      </c>
      <c r="G6" s="2170"/>
      <c r="H6" s="2173"/>
      <c r="I6" s="2176"/>
      <c r="J6" s="2102"/>
      <c r="K6" s="2179"/>
      <c r="L6" s="2173"/>
      <c r="M6" s="2176"/>
      <c r="N6" s="2102"/>
      <c r="O6" s="2179"/>
      <c r="U6" s="2045"/>
      <c r="V6" s="2045"/>
    </row>
    <row r="7" spans="1:22" s="80" customFormat="1" ht="12">
      <c r="A7" s="2084"/>
      <c r="B7" s="2168"/>
      <c r="C7" s="2168"/>
      <c r="D7" s="2168"/>
      <c r="E7" s="200" t="str">
        <f>'職員点検資料１ (記入例)'!E7</f>
        <v>（　　　　　　）</v>
      </c>
      <c r="F7" s="201" t="str">
        <f>IF('職員点検資料１ (記入例)'!F7="","",'職員点検資料１ (記入例)'!F7)</f>
        <v/>
      </c>
      <c r="G7" s="2171"/>
      <c r="H7" s="2174"/>
      <c r="I7" s="2177"/>
      <c r="J7" s="2103"/>
      <c r="K7" s="2180"/>
      <c r="L7" s="2174"/>
      <c r="M7" s="2177"/>
      <c r="N7" s="2103"/>
      <c r="O7" s="2180"/>
      <c r="U7" s="2046"/>
      <c r="V7" s="2046"/>
    </row>
    <row r="8" spans="1:22" s="80" customFormat="1" ht="12" customHeight="1">
      <c r="A8" s="2082">
        <v>2</v>
      </c>
      <c r="B8" s="2166" t="str">
        <f>IF('職員点検資料１ (記入例)'!B8="","",'職員点検資料１ (記入例)'!B8)</f>
        <v>相模　監査</v>
      </c>
      <c r="C8" s="2166" t="str">
        <f>IF('職員点検資料１ (記入例)'!C8="","",'職員点検資料１ (記入例)'!C8)</f>
        <v>主幹保育教諭</v>
      </c>
      <c r="D8" s="2166" t="str">
        <f>IF('職員点検資料１ (記入例)'!D8="","",'職員点検資料１ (記入例)'!D8)</f>
        <v/>
      </c>
      <c r="E8" s="197" t="str">
        <f>'職員点検資料１ (記入例)'!E8</f>
        <v>保育士</v>
      </c>
      <c r="F8" s="296" t="str">
        <f>IF('職員点検資料１ (記入例)'!F8="","",'職員点検資料１ (記入例)'!F8)</f>
        <v>神奈川県第00000号</v>
      </c>
      <c r="G8" s="2169">
        <f>IF('職員点検資料１ (記入例)'!G8="","",'職員点検資料１ (記入例)'!G8)</f>
        <v>44287</v>
      </c>
      <c r="H8" s="2172">
        <v>20</v>
      </c>
      <c r="I8" s="2175" t="s">
        <v>309</v>
      </c>
      <c r="J8" s="2101">
        <v>0</v>
      </c>
      <c r="K8" s="2178" t="s">
        <v>309</v>
      </c>
      <c r="L8" s="2172">
        <v>20</v>
      </c>
      <c r="M8" s="2175" t="s">
        <v>309</v>
      </c>
      <c r="N8" s="2101">
        <v>0</v>
      </c>
      <c r="O8" s="2178" t="s">
        <v>309</v>
      </c>
      <c r="U8" s="2044">
        <f>'職員点検資料１ (記入例)'!AC8:AC10</f>
        <v>1</v>
      </c>
      <c r="V8" s="2044">
        <f>L8+N8</f>
        <v>20</v>
      </c>
    </row>
    <row r="9" spans="1:22" s="80" customFormat="1" ht="12">
      <c r="A9" s="2083"/>
      <c r="B9" s="2167"/>
      <c r="C9" s="2167"/>
      <c r="D9" s="2167"/>
      <c r="E9" s="198" t="str">
        <f>'職員点検資料１ (記入例)'!E9</f>
        <v>幼稚園教諭</v>
      </c>
      <c r="F9" s="199" t="str">
        <f>IF('職員点検資料１ (記入例)'!F9="","",'職員点検資料１ (記入例)'!F9)</f>
        <v>平0幼2第0000号</v>
      </c>
      <c r="G9" s="2170"/>
      <c r="H9" s="2173"/>
      <c r="I9" s="2176"/>
      <c r="J9" s="2102"/>
      <c r="K9" s="2179"/>
      <c r="L9" s="2173"/>
      <c r="M9" s="2176"/>
      <c r="N9" s="2102"/>
      <c r="O9" s="2179"/>
      <c r="U9" s="2045"/>
      <c r="V9" s="2045"/>
    </row>
    <row r="10" spans="1:22" s="80" customFormat="1" ht="12">
      <c r="A10" s="2084"/>
      <c r="B10" s="2168"/>
      <c r="C10" s="2168"/>
      <c r="D10" s="2168"/>
      <c r="E10" s="200" t="str">
        <f>'職員点検資料１ (記入例)'!E10</f>
        <v>（　　　　　　）</v>
      </c>
      <c r="F10" s="201" t="str">
        <f>IF('職員点検資料１ (記入例)'!F10="","",'職員点検資料１ (記入例)'!F10)</f>
        <v/>
      </c>
      <c r="G10" s="2171"/>
      <c r="H10" s="2174"/>
      <c r="I10" s="2177"/>
      <c r="J10" s="2103"/>
      <c r="K10" s="2180"/>
      <c r="L10" s="2174"/>
      <c r="M10" s="2177"/>
      <c r="N10" s="2103"/>
      <c r="O10" s="2180"/>
      <c r="U10" s="2046"/>
      <c r="V10" s="2046"/>
    </row>
    <row r="11" spans="1:22" s="80" customFormat="1" ht="12" customHeight="1">
      <c r="A11" s="2082">
        <v>3</v>
      </c>
      <c r="B11" s="2166" t="str">
        <f>IF('職員点検資料１ (記入例)'!B11="","",'職員点検資料１ (記入例)'!B11)</f>
        <v>相模　若者</v>
      </c>
      <c r="C11" s="2166" t="str">
        <f>IF('職員点検資料１ (記入例)'!C11="","",'職員点検資料１ (記入例)'!C11)</f>
        <v>保育教諭</v>
      </c>
      <c r="D11" s="2166" t="str">
        <f>IF('職員点検資料１ (記入例)'!D11="","",'職員点検資料１ (記入例)'!D11)</f>
        <v>3歳児担任</v>
      </c>
      <c r="E11" s="197" t="str">
        <f>'職員点検資料１ (記入例)'!E11</f>
        <v>保育士</v>
      </c>
      <c r="F11" s="296" t="str">
        <f>IF('職員点検資料１ (記入例)'!F11="","",'職員点検資料１ (記入例)'!F11)</f>
        <v>神奈川県第00000号</v>
      </c>
      <c r="G11" s="2169">
        <f>IF('職員点検資料１ (記入例)'!G11="","",'職員点検資料１ (記入例)'!G11)</f>
        <v>44652</v>
      </c>
      <c r="H11" s="2172">
        <v>20</v>
      </c>
      <c r="I11" s="2175" t="s">
        <v>309</v>
      </c>
      <c r="J11" s="2101">
        <v>0</v>
      </c>
      <c r="K11" s="2178" t="s">
        <v>336</v>
      </c>
      <c r="L11" s="2172">
        <v>19</v>
      </c>
      <c r="M11" s="2175" t="s">
        <v>309</v>
      </c>
      <c r="N11" s="2101">
        <v>1</v>
      </c>
      <c r="O11" s="2178" t="s">
        <v>336</v>
      </c>
      <c r="U11" s="2044">
        <f>'職員点検資料１ (記入例)'!AC11:AC13</f>
        <v>1</v>
      </c>
      <c r="V11" s="2044">
        <f>L11+N11</f>
        <v>20</v>
      </c>
    </row>
    <row r="12" spans="1:22" s="80" customFormat="1" ht="12">
      <c r="A12" s="2083"/>
      <c r="B12" s="2167"/>
      <c r="C12" s="2167"/>
      <c r="D12" s="2167"/>
      <c r="E12" s="198" t="str">
        <f>'職員点検資料１ (記入例)'!E12</f>
        <v>幼稚園教諭</v>
      </c>
      <c r="F12" s="199" t="str">
        <f>IF('職員点検資料１ (記入例)'!F12="","",'職員点検資料１ (記入例)'!F12)</f>
        <v>平0幼2第0000号</v>
      </c>
      <c r="G12" s="2170"/>
      <c r="H12" s="2173"/>
      <c r="I12" s="2176"/>
      <c r="J12" s="2102"/>
      <c r="K12" s="2179"/>
      <c r="L12" s="2173"/>
      <c r="M12" s="2176"/>
      <c r="N12" s="2102"/>
      <c r="O12" s="2179"/>
      <c r="U12" s="2045"/>
      <c r="V12" s="2045"/>
    </row>
    <row r="13" spans="1:22" s="80" customFormat="1" ht="12">
      <c r="A13" s="2084"/>
      <c r="B13" s="2168"/>
      <c r="C13" s="2168"/>
      <c r="D13" s="2168"/>
      <c r="E13" s="200" t="str">
        <f>'職員点検資料１ (記入例)'!E13</f>
        <v>（　　　　　　）</v>
      </c>
      <c r="F13" s="201" t="str">
        <f>IF('職員点検資料１ (記入例)'!F13="","",'職員点検資料１ (記入例)'!F13)</f>
        <v/>
      </c>
      <c r="G13" s="2171"/>
      <c r="H13" s="2174"/>
      <c r="I13" s="2177"/>
      <c r="J13" s="2103"/>
      <c r="K13" s="2180"/>
      <c r="L13" s="2174"/>
      <c r="M13" s="2177"/>
      <c r="N13" s="2103"/>
      <c r="O13" s="2180"/>
      <c r="U13" s="2046"/>
      <c r="V13" s="2046"/>
    </row>
    <row r="14" spans="1:22" s="80" customFormat="1" ht="12" customHeight="1">
      <c r="A14" s="2082">
        <v>4</v>
      </c>
      <c r="B14" s="2166" t="str">
        <f>IF('職員点検資料１ (記入例)'!B14="","",'職員点検資料１ (記入例)'!B14)</f>
        <v>相模　政策</v>
      </c>
      <c r="C14" s="2166" t="str">
        <f>IF('職員点検資料１ (記入例)'!C14="","",'職員点検資料１ (記入例)'!C14)</f>
        <v>調理員</v>
      </c>
      <c r="D14" s="2166" t="str">
        <f>IF('職員点検資料１ (記入例)'!D14="","",'職員点検資料１ (記入例)'!D14)</f>
        <v/>
      </c>
      <c r="E14" s="197" t="str">
        <f>'職員点検資料１ (記入例)'!E14</f>
        <v>保育士</v>
      </c>
      <c r="F14" s="296" t="str">
        <f>IF('職員点検資料１ (記入例)'!F14="","",'職員点検資料１ (記入例)'!F14)</f>
        <v/>
      </c>
      <c r="G14" s="2169">
        <f>IF('職員点検資料１ (記入例)'!G14="","",'職員点検資料１ (記入例)'!G14)</f>
        <v>45017</v>
      </c>
      <c r="H14" s="2172">
        <v>19</v>
      </c>
      <c r="I14" s="2175" t="s">
        <v>309</v>
      </c>
      <c r="J14" s="2101">
        <v>1</v>
      </c>
      <c r="K14" s="2178" t="s">
        <v>336</v>
      </c>
      <c r="L14" s="2172">
        <v>18</v>
      </c>
      <c r="M14" s="2175" t="s">
        <v>309</v>
      </c>
      <c r="N14" s="2101">
        <v>2</v>
      </c>
      <c r="O14" s="2178" t="s">
        <v>336</v>
      </c>
      <c r="U14" s="2044">
        <f>'職員点検資料１ (記入例)'!AC14:AC16</f>
        <v>0</v>
      </c>
      <c r="V14" s="2044">
        <f>L14+N14</f>
        <v>20</v>
      </c>
    </row>
    <row r="15" spans="1:22" s="80" customFormat="1" ht="12">
      <c r="A15" s="2083"/>
      <c r="B15" s="2167"/>
      <c r="C15" s="2167"/>
      <c r="D15" s="2167"/>
      <c r="E15" s="198" t="str">
        <f>'職員点検資料１ (記入例)'!E15</f>
        <v>幼稚園教諭</v>
      </c>
      <c r="F15" s="199" t="str">
        <f>IF('職員点検資料１ (記入例)'!F15="","",'職員点検資料１ (記入例)'!F15)</f>
        <v/>
      </c>
      <c r="G15" s="2170"/>
      <c r="H15" s="2173"/>
      <c r="I15" s="2176"/>
      <c r="J15" s="2102"/>
      <c r="K15" s="2179"/>
      <c r="L15" s="2173"/>
      <c r="M15" s="2176"/>
      <c r="N15" s="2102"/>
      <c r="O15" s="2179"/>
      <c r="U15" s="2045"/>
      <c r="V15" s="2045"/>
    </row>
    <row r="16" spans="1:22" s="80" customFormat="1" ht="12">
      <c r="A16" s="2084"/>
      <c r="B16" s="2168"/>
      <c r="C16" s="2168"/>
      <c r="D16" s="2168"/>
      <c r="E16" s="200" t="str">
        <f>'職員点検資料１ (記入例)'!E16</f>
        <v>（　調理師証　）</v>
      </c>
      <c r="F16" s="201" t="str">
        <f>IF('職員点検資料１ (記入例)'!F16="","",'職員点検資料１ (記入例)'!F16)</f>
        <v>神奈川県第00000号</v>
      </c>
      <c r="G16" s="2171"/>
      <c r="H16" s="2174"/>
      <c r="I16" s="2177"/>
      <c r="J16" s="2103"/>
      <c r="K16" s="2180"/>
      <c r="L16" s="2174"/>
      <c r="M16" s="2177"/>
      <c r="N16" s="2103"/>
      <c r="O16" s="2180"/>
      <c r="U16" s="2046"/>
      <c r="V16" s="2046"/>
    </row>
    <row r="17" spans="1:22" s="80" customFormat="1" ht="12" customHeight="1">
      <c r="A17" s="2082">
        <v>5</v>
      </c>
      <c r="B17" s="2166" t="str">
        <f>IF('職員点検資料１ (記入例)'!B17="","",'職員点検資料１ (記入例)'!B17)</f>
        <v>相模　保育</v>
      </c>
      <c r="C17" s="2166" t="str">
        <f>IF('職員点検資料１ (記入例)'!C17="","",'職員点検資料１ (記入例)'!C17)</f>
        <v>保育教諭</v>
      </c>
      <c r="D17" s="2166" t="str">
        <f>IF('職員点検資料１ (記入例)'!D17="","",'職員点検資料１ (記入例)'!D17)</f>
        <v>1歳児担任</v>
      </c>
      <c r="E17" s="197" t="str">
        <f>'職員点検資料１ (記入例)'!E17</f>
        <v>保育士</v>
      </c>
      <c r="F17" s="296" t="str">
        <f>IF('職員点検資料１ (記入例)'!F17="","",'職員点検資料１ (記入例)'!F17)</f>
        <v>神奈川県第00000号</v>
      </c>
      <c r="G17" s="2169">
        <f>IF('職員点検資料１ (記入例)'!G17="","",'職員点検資料１ (記入例)'!G17)</f>
        <v>45444</v>
      </c>
      <c r="H17" s="2172">
        <v>17</v>
      </c>
      <c r="I17" s="2175" t="s">
        <v>309</v>
      </c>
      <c r="J17" s="2101">
        <v>3</v>
      </c>
      <c r="K17" s="2178" t="s">
        <v>336</v>
      </c>
      <c r="L17" s="2172">
        <v>17</v>
      </c>
      <c r="M17" s="2175" t="s">
        <v>309</v>
      </c>
      <c r="N17" s="2101">
        <v>3</v>
      </c>
      <c r="O17" s="2178" t="s">
        <v>336</v>
      </c>
      <c r="U17" s="2044">
        <f>'職員点検資料１ (記入例)'!AC17:AC19</f>
        <v>1</v>
      </c>
      <c r="V17" s="2044">
        <f>L17+N17</f>
        <v>20</v>
      </c>
    </row>
    <row r="18" spans="1:22" s="80" customFormat="1" ht="12">
      <c r="A18" s="2083"/>
      <c r="B18" s="2167"/>
      <c r="C18" s="2167"/>
      <c r="D18" s="2167"/>
      <c r="E18" s="198" t="str">
        <f>'職員点検資料１ (記入例)'!E18</f>
        <v>幼稚園教諭</v>
      </c>
      <c r="F18" s="199" t="str">
        <f>IF('職員点検資料１ (記入例)'!F18="","",'職員点検資料１ (記入例)'!F18)</f>
        <v>平0幼2第0000号</v>
      </c>
      <c r="G18" s="2170"/>
      <c r="H18" s="2173"/>
      <c r="I18" s="2176"/>
      <c r="J18" s="2102"/>
      <c r="K18" s="2179"/>
      <c r="L18" s="2173"/>
      <c r="M18" s="2176"/>
      <c r="N18" s="2102"/>
      <c r="O18" s="2179"/>
      <c r="U18" s="2045"/>
      <c r="V18" s="2045"/>
    </row>
    <row r="19" spans="1:22" s="80" customFormat="1" ht="12.6" thickBot="1">
      <c r="A19" s="2084"/>
      <c r="B19" s="2168"/>
      <c r="C19" s="2168"/>
      <c r="D19" s="2168"/>
      <c r="E19" s="200" t="str">
        <f>'職員点検資料１ (記入例)'!E19</f>
        <v>（　　　　　　）</v>
      </c>
      <c r="F19" s="201" t="str">
        <f>IF('職員点検資料１ (記入例)'!F19="","",'職員点検資料１ (記入例)'!F19)</f>
        <v/>
      </c>
      <c r="G19" s="2171"/>
      <c r="H19" s="2187"/>
      <c r="I19" s="2185"/>
      <c r="J19" s="2142"/>
      <c r="K19" s="2186"/>
      <c r="L19" s="2187"/>
      <c r="M19" s="2185"/>
      <c r="N19" s="2142"/>
      <c r="O19" s="2186"/>
      <c r="U19" s="2046"/>
      <c r="V19" s="2046"/>
    </row>
    <row r="20" spans="1:22" s="80" customFormat="1" ht="12" customHeight="1">
      <c r="A20" s="2082">
        <v>6</v>
      </c>
      <c r="B20" s="2166" t="str">
        <f>IF('職員点検資料１ (記入例)'!B20="","",'職員点検資料１ (記入例)'!B20)</f>
        <v/>
      </c>
      <c r="C20" s="2166" t="str">
        <f>IF('職員点検資料１ (記入例)'!C20="","",'職員点検資料１ (記入例)'!C20)</f>
        <v/>
      </c>
      <c r="D20" s="2166" t="str">
        <f>IF('職員点検資料１ (記入例)'!D20="","",'職員点検資料１ (記入例)'!D20)</f>
        <v/>
      </c>
      <c r="E20" s="197" t="str">
        <f>'職員点検資料１ (記入例)'!E20</f>
        <v>保育士</v>
      </c>
      <c r="F20" s="296" t="str">
        <f>IF('職員点検資料１ (記入例)'!F20="","",'職員点検資料１ (記入例)'!F20)</f>
        <v/>
      </c>
      <c r="G20" s="2181" t="str">
        <f>IF('職員点検資料１ (記入例)'!G20="","",'職員点検資料１ (記入例)'!G20)</f>
        <v/>
      </c>
      <c r="H20" s="2116"/>
      <c r="I20" s="2184" t="s">
        <v>309</v>
      </c>
      <c r="J20" s="2116"/>
      <c r="K20" s="2184" t="s">
        <v>336</v>
      </c>
      <c r="L20" s="2116"/>
      <c r="M20" s="2184" t="s">
        <v>309</v>
      </c>
      <c r="N20" s="2116"/>
      <c r="O20" s="2184" t="s">
        <v>336</v>
      </c>
      <c r="U20" s="2044" t="str">
        <f>'職員点検資料１ (記入例)'!AC20:AC22</f>
        <v/>
      </c>
      <c r="V20" s="2044">
        <f>L20+N20</f>
        <v>0</v>
      </c>
    </row>
    <row r="21" spans="1:22" s="80" customFormat="1" ht="12">
      <c r="A21" s="2083"/>
      <c r="B21" s="2167"/>
      <c r="C21" s="2167"/>
      <c r="D21" s="2167"/>
      <c r="E21" s="198" t="str">
        <f>'職員点検資料１ (記入例)'!E21</f>
        <v>幼稚園教諭</v>
      </c>
      <c r="F21" s="199" t="str">
        <f>IF('職員点検資料１ (記入例)'!F21="","",'職員点検資料１ (記入例)'!F21)</f>
        <v/>
      </c>
      <c r="G21" s="2182"/>
      <c r="H21" s="2102"/>
      <c r="I21" s="2176"/>
      <c r="J21" s="2102"/>
      <c r="K21" s="2176"/>
      <c r="L21" s="2102"/>
      <c r="M21" s="2176"/>
      <c r="N21" s="2102"/>
      <c r="O21" s="2176"/>
      <c r="U21" s="2045"/>
      <c r="V21" s="2045"/>
    </row>
    <row r="22" spans="1:22" s="80" customFormat="1" ht="12">
      <c r="A22" s="2084"/>
      <c r="B22" s="2168"/>
      <c r="C22" s="2168"/>
      <c r="D22" s="2168"/>
      <c r="E22" s="200" t="str">
        <f>'職員点検資料１ (記入例)'!E22</f>
        <v>（　　　　　　）</v>
      </c>
      <c r="F22" s="201" t="str">
        <f>IF('職員点検資料１ (記入例)'!F22="","",'職員点検資料１ (記入例)'!F22)</f>
        <v/>
      </c>
      <c r="G22" s="2183"/>
      <c r="H22" s="2103"/>
      <c r="I22" s="2177"/>
      <c r="J22" s="2103"/>
      <c r="K22" s="2177"/>
      <c r="L22" s="2103"/>
      <c r="M22" s="2177"/>
      <c r="N22" s="2103"/>
      <c r="O22" s="2177"/>
      <c r="U22" s="2046"/>
      <c r="V22" s="2046"/>
    </row>
    <row r="23" spans="1:22" s="80" customFormat="1" ht="12" customHeight="1">
      <c r="A23" s="2082">
        <v>7</v>
      </c>
      <c r="B23" s="2166" t="str">
        <f>IF('職員点検資料１ (記入例)'!B23="","",'職員点検資料１ (記入例)'!B23)</f>
        <v/>
      </c>
      <c r="C23" s="2166" t="str">
        <f>IF('職員点検資料１ (記入例)'!C23="","",'職員点検資料１ (記入例)'!C23)</f>
        <v/>
      </c>
      <c r="D23" s="2166" t="str">
        <f>IF('職員点検資料１ (記入例)'!D23="","",'職員点検資料１ (記入例)'!D23)</f>
        <v/>
      </c>
      <c r="E23" s="197" t="str">
        <f>'職員点検資料１ (記入例)'!E23</f>
        <v>保育士</v>
      </c>
      <c r="F23" s="296" t="str">
        <f>IF('職員点検資料１ (記入例)'!F23="","",'職員点検資料１ (記入例)'!F23)</f>
        <v/>
      </c>
      <c r="G23" s="2181" t="str">
        <f>IF('職員点検資料１ (記入例)'!G23="","",'職員点検資料１ (記入例)'!G23)</f>
        <v/>
      </c>
      <c r="H23" s="2101"/>
      <c r="I23" s="2175" t="s">
        <v>309</v>
      </c>
      <c r="J23" s="2101"/>
      <c r="K23" s="2175" t="s">
        <v>336</v>
      </c>
      <c r="L23" s="2101"/>
      <c r="M23" s="2175" t="s">
        <v>309</v>
      </c>
      <c r="N23" s="2101"/>
      <c r="O23" s="2175" t="s">
        <v>336</v>
      </c>
      <c r="U23" s="2044" t="str">
        <f>'職員点検資料１ (記入例)'!AC23:AC25</f>
        <v/>
      </c>
      <c r="V23" s="2044">
        <f>L23+N23</f>
        <v>0</v>
      </c>
    </row>
    <row r="24" spans="1:22" s="80" customFormat="1" ht="12">
      <c r="A24" s="2083"/>
      <c r="B24" s="2167"/>
      <c r="C24" s="2167"/>
      <c r="D24" s="2167"/>
      <c r="E24" s="198" t="str">
        <f>'職員点検資料１ (記入例)'!E24</f>
        <v>幼稚園教諭</v>
      </c>
      <c r="F24" s="199" t="str">
        <f>IF('職員点検資料１ (記入例)'!F24="","",'職員点検資料１ (記入例)'!F24)</f>
        <v/>
      </c>
      <c r="G24" s="2182"/>
      <c r="H24" s="2102"/>
      <c r="I24" s="2176"/>
      <c r="J24" s="2102"/>
      <c r="K24" s="2176"/>
      <c r="L24" s="2102"/>
      <c r="M24" s="2176"/>
      <c r="N24" s="2102"/>
      <c r="O24" s="2176"/>
      <c r="U24" s="2045"/>
      <c r="V24" s="2045"/>
    </row>
    <row r="25" spans="1:22" s="80" customFormat="1" ht="12">
      <c r="A25" s="2084"/>
      <c r="B25" s="2168"/>
      <c r="C25" s="2168"/>
      <c r="D25" s="2168"/>
      <c r="E25" s="200" t="str">
        <f>'職員点検資料１ (記入例)'!E25</f>
        <v>（　　　　　　）</v>
      </c>
      <c r="F25" s="201" t="str">
        <f>IF('職員点検資料１ (記入例)'!F25="","",'職員点検資料１ (記入例)'!F25)</f>
        <v/>
      </c>
      <c r="G25" s="2183"/>
      <c r="H25" s="2103"/>
      <c r="I25" s="2177"/>
      <c r="J25" s="2103"/>
      <c r="K25" s="2177"/>
      <c r="L25" s="2103"/>
      <c r="M25" s="2177"/>
      <c r="N25" s="2103"/>
      <c r="O25" s="2177"/>
      <c r="U25" s="2046"/>
      <c r="V25" s="2046"/>
    </row>
    <row r="26" spans="1:22" s="80" customFormat="1" ht="12" customHeight="1">
      <c r="A26" s="2082">
        <v>8</v>
      </c>
      <c r="B26" s="2166" t="str">
        <f>IF('職員点検資料１ (記入例)'!B26="","",'職員点検資料１ (記入例)'!B26)</f>
        <v/>
      </c>
      <c r="C26" s="2166" t="str">
        <f>IF('職員点検資料１ (記入例)'!C26="","",'職員点検資料１ (記入例)'!C26)</f>
        <v/>
      </c>
      <c r="D26" s="2166" t="str">
        <f>IF('職員点検資料１ (記入例)'!D26="","",'職員点検資料１ (記入例)'!D26)</f>
        <v/>
      </c>
      <c r="E26" s="197" t="str">
        <f>'職員点検資料１ (記入例)'!E26</f>
        <v>保育士</v>
      </c>
      <c r="F26" s="296" t="str">
        <f>IF('職員点検資料１ (記入例)'!F26="","",'職員点検資料１ (記入例)'!F26)</f>
        <v/>
      </c>
      <c r="G26" s="2181" t="str">
        <f>IF('職員点検資料１ (記入例)'!G26="","",'職員点検資料１ (記入例)'!G26)</f>
        <v/>
      </c>
      <c r="H26" s="2101"/>
      <c r="I26" s="2175" t="s">
        <v>309</v>
      </c>
      <c r="J26" s="2101"/>
      <c r="K26" s="2175" t="s">
        <v>336</v>
      </c>
      <c r="L26" s="2101"/>
      <c r="M26" s="2175" t="s">
        <v>309</v>
      </c>
      <c r="N26" s="2101"/>
      <c r="O26" s="2175" t="s">
        <v>336</v>
      </c>
      <c r="U26" s="2044" t="str">
        <f>'職員点検資料１ (記入例)'!AC26:AC28</f>
        <v/>
      </c>
      <c r="V26" s="2044">
        <f>L26+N26</f>
        <v>0</v>
      </c>
    </row>
    <row r="27" spans="1:22" s="80" customFormat="1" ht="12">
      <c r="A27" s="2083"/>
      <c r="B27" s="2167"/>
      <c r="C27" s="2167"/>
      <c r="D27" s="2167"/>
      <c r="E27" s="198" t="str">
        <f>'職員点検資料１ (記入例)'!E27</f>
        <v>幼稚園教諭</v>
      </c>
      <c r="F27" s="199" t="str">
        <f>IF('職員点検資料１ (記入例)'!F27="","",'職員点検資料１ (記入例)'!F27)</f>
        <v/>
      </c>
      <c r="G27" s="2182"/>
      <c r="H27" s="2102"/>
      <c r="I27" s="2176"/>
      <c r="J27" s="2102"/>
      <c r="K27" s="2176"/>
      <c r="L27" s="2102"/>
      <c r="M27" s="2176"/>
      <c r="N27" s="2102"/>
      <c r="O27" s="2176"/>
      <c r="U27" s="2045"/>
      <c r="V27" s="2045"/>
    </row>
    <row r="28" spans="1:22" s="80" customFormat="1" ht="12">
      <c r="A28" s="2084"/>
      <c r="B28" s="2168"/>
      <c r="C28" s="2168"/>
      <c r="D28" s="2168"/>
      <c r="E28" s="200" t="str">
        <f>'職員点検資料１ (記入例)'!E28</f>
        <v>（　　　　　　）</v>
      </c>
      <c r="F28" s="201" t="str">
        <f>IF('職員点検資料１ (記入例)'!F28="","",'職員点検資料１ (記入例)'!F28)</f>
        <v/>
      </c>
      <c r="G28" s="2183"/>
      <c r="H28" s="2103"/>
      <c r="I28" s="2177"/>
      <c r="J28" s="2103"/>
      <c r="K28" s="2177"/>
      <c r="L28" s="2103"/>
      <c r="M28" s="2177"/>
      <c r="N28" s="2103"/>
      <c r="O28" s="2177"/>
      <c r="U28" s="2046"/>
      <c r="V28" s="2046"/>
    </row>
    <row r="29" spans="1:22" s="80" customFormat="1" ht="12" customHeight="1">
      <c r="A29" s="2082">
        <v>9</v>
      </c>
      <c r="B29" s="2166" t="str">
        <f>IF('職員点検資料１ (記入例)'!B29="","",'職員点検資料１ (記入例)'!B29)</f>
        <v/>
      </c>
      <c r="C29" s="2166" t="str">
        <f>IF('職員点検資料１ (記入例)'!C29="","",'職員点検資料１ (記入例)'!C29)</f>
        <v/>
      </c>
      <c r="D29" s="2166" t="str">
        <f>IF('職員点検資料１ (記入例)'!D29="","",'職員点検資料１ (記入例)'!D29)</f>
        <v/>
      </c>
      <c r="E29" s="197" t="str">
        <f>'職員点検資料１ (記入例)'!E29</f>
        <v>保育士</v>
      </c>
      <c r="F29" s="296" t="str">
        <f>IF('職員点検資料１ (記入例)'!F29="","",'職員点検資料１ (記入例)'!F29)</f>
        <v/>
      </c>
      <c r="G29" s="2181" t="str">
        <f>IF('職員点検資料１ (記入例)'!G29="","",'職員点検資料１ (記入例)'!G29)</f>
        <v/>
      </c>
      <c r="H29" s="2101"/>
      <c r="I29" s="2175" t="s">
        <v>309</v>
      </c>
      <c r="J29" s="2101"/>
      <c r="K29" s="2175" t="s">
        <v>336</v>
      </c>
      <c r="L29" s="2101"/>
      <c r="M29" s="2175" t="s">
        <v>309</v>
      </c>
      <c r="N29" s="2101"/>
      <c r="O29" s="2175" t="s">
        <v>336</v>
      </c>
      <c r="U29" s="2044" t="str">
        <f>'職員点検資料１ (記入例)'!AC29:AC31</f>
        <v/>
      </c>
      <c r="V29" s="2044">
        <f>L29+N29</f>
        <v>0</v>
      </c>
    </row>
    <row r="30" spans="1:22" s="80" customFormat="1" ht="12">
      <c r="A30" s="2083"/>
      <c r="B30" s="2167"/>
      <c r="C30" s="2167"/>
      <c r="D30" s="2167"/>
      <c r="E30" s="198" t="str">
        <f>'職員点検資料１ (記入例)'!E30</f>
        <v>幼稚園教諭</v>
      </c>
      <c r="F30" s="199" t="str">
        <f>IF('職員点検資料１ (記入例)'!F30="","",'職員点検資料１ (記入例)'!F30)</f>
        <v/>
      </c>
      <c r="G30" s="2182"/>
      <c r="H30" s="2102"/>
      <c r="I30" s="2176"/>
      <c r="J30" s="2102"/>
      <c r="K30" s="2176"/>
      <c r="L30" s="2102"/>
      <c r="M30" s="2176"/>
      <c r="N30" s="2102"/>
      <c r="O30" s="2176"/>
      <c r="U30" s="2045"/>
      <c r="V30" s="2045"/>
    </row>
    <row r="31" spans="1:22" s="80" customFormat="1" ht="12">
      <c r="A31" s="2084"/>
      <c r="B31" s="2168"/>
      <c r="C31" s="2168"/>
      <c r="D31" s="2168"/>
      <c r="E31" s="200" t="str">
        <f>'職員点検資料１ (記入例)'!E31</f>
        <v>（　　　　　　）</v>
      </c>
      <c r="F31" s="201" t="str">
        <f>IF('職員点検資料１ (記入例)'!F31="","",'職員点検資料１ (記入例)'!F31)</f>
        <v/>
      </c>
      <c r="G31" s="2183"/>
      <c r="H31" s="2103"/>
      <c r="I31" s="2177"/>
      <c r="J31" s="2103"/>
      <c r="K31" s="2177"/>
      <c r="L31" s="2103"/>
      <c r="M31" s="2177"/>
      <c r="N31" s="2103"/>
      <c r="O31" s="2177"/>
      <c r="U31" s="2046"/>
      <c r="V31" s="2046"/>
    </row>
    <row r="32" spans="1:22" s="80" customFormat="1" ht="12" customHeight="1">
      <c r="A32" s="2082">
        <v>10</v>
      </c>
      <c r="B32" s="2166" t="str">
        <f>IF('職員点検資料１ (記入例)'!B32="","",'職員点検資料１ (記入例)'!B32)</f>
        <v/>
      </c>
      <c r="C32" s="2166" t="str">
        <f>IF('職員点検資料１ (記入例)'!C32="","",'職員点検資料１ (記入例)'!C32)</f>
        <v/>
      </c>
      <c r="D32" s="2166" t="str">
        <f>IF('職員点検資料１ (記入例)'!D32="","",'職員点検資料１ (記入例)'!D32)</f>
        <v/>
      </c>
      <c r="E32" s="197" t="str">
        <f>'職員点検資料１ (記入例)'!E32</f>
        <v>保育士</v>
      </c>
      <c r="F32" s="296" t="str">
        <f>IF('職員点検資料１ (記入例)'!F32="","",'職員点検資料１ (記入例)'!F32)</f>
        <v/>
      </c>
      <c r="G32" s="2181" t="str">
        <f>IF('職員点検資料１ (記入例)'!G32="","",'職員点検資料１ (記入例)'!G32)</f>
        <v/>
      </c>
      <c r="H32" s="2101"/>
      <c r="I32" s="2175" t="s">
        <v>309</v>
      </c>
      <c r="J32" s="2101"/>
      <c r="K32" s="2175" t="s">
        <v>336</v>
      </c>
      <c r="L32" s="2101"/>
      <c r="M32" s="2175" t="s">
        <v>309</v>
      </c>
      <c r="N32" s="2101"/>
      <c r="O32" s="2175" t="s">
        <v>336</v>
      </c>
      <c r="U32" s="2044" t="str">
        <f>'職員点検資料１ (記入例)'!AC32:AC34</f>
        <v/>
      </c>
      <c r="V32" s="2044">
        <f>L32+N32</f>
        <v>0</v>
      </c>
    </row>
    <row r="33" spans="1:22" s="80" customFormat="1" ht="12">
      <c r="A33" s="2083"/>
      <c r="B33" s="2167"/>
      <c r="C33" s="2167"/>
      <c r="D33" s="2167"/>
      <c r="E33" s="198" t="str">
        <f>'職員点検資料１ (記入例)'!E33</f>
        <v>幼稚園教諭</v>
      </c>
      <c r="F33" s="199" t="str">
        <f>IF('職員点検資料１ (記入例)'!F33="","",'職員点検資料１ (記入例)'!F33)</f>
        <v/>
      </c>
      <c r="G33" s="2182"/>
      <c r="H33" s="2102"/>
      <c r="I33" s="2176"/>
      <c r="J33" s="2102"/>
      <c r="K33" s="2176"/>
      <c r="L33" s="2102"/>
      <c r="M33" s="2176"/>
      <c r="N33" s="2102"/>
      <c r="O33" s="2176"/>
      <c r="U33" s="2045"/>
      <c r="V33" s="2045"/>
    </row>
    <row r="34" spans="1:22" s="80" customFormat="1" ht="12">
      <c r="A34" s="2084"/>
      <c r="B34" s="2168"/>
      <c r="C34" s="2168"/>
      <c r="D34" s="2168"/>
      <c r="E34" s="200" t="str">
        <f>'職員点検資料１ (記入例)'!E34</f>
        <v>（　　　　　　）</v>
      </c>
      <c r="F34" s="201" t="str">
        <f>IF('職員点検資料１ (記入例)'!F34="","",'職員点検資料１ (記入例)'!F34)</f>
        <v/>
      </c>
      <c r="G34" s="2183"/>
      <c r="H34" s="2103"/>
      <c r="I34" s="2177"/>
      <c r="J34" s="2103"/>
      <c r="K34" s="2177"/>
      <c r="L34" s="2103"/>
      <c r="M34" s="2177"/>
      <c r="N34" s="2103"/>
      <c r="O34" s="2177"/>
      <c r="U34" s="2046"/>
      <c r="V34" s="2046"/>
    </row>
    <row r="35" spans="1:22" s="80" customFormat="1" ht="12" customHeight="1">
      <c r="A35" s="2082">
        <v>11</v>
      </c>
      <c r="B35" s="2166" t="str">
        <f>IF('職員点検資料１ (記入例)'!B35="","",'職員点検資料１ (記入例)'!B35)</f>
        <v/>
      </c>
      <c r="C35" s="2166" t="str">
        <f>IF('職員点検資料１ (記入例)'!C35="","",'職員点検資料１ (記入例)'!C35)</f>
        <v/>
      </c>
      <c r="D35" s="2166" t="str">
        <f>IF('職員点検資料１ (記入例)'!D35="","",'職員点検資料１ (記入例)'!D35)</f>
        <v/>
      </c>
      <c r="E35" s="197" t="str">
        <f>'職員点検資料１ (記入例)'!E35</f>
        <v>保育士</v>
      </c>
      <c r="F35" s="296" t="str">
        <f>IF('職員点検資料１ (記入例)'!F35="","",'職員点検資料１ (記入例)'!F35)</f>
        <v/>
      </c>
      <c r="G35" s="2181" t="str">
        <f>IF('職員点検資料１ (記入例)'!G35="","",'職員点検資料１ (記入例)'!G35)</f>
        <v/>
      </c>
      <c r="H35" s="2101"/>
      <c r="I35" s="2175" t="s">
        <v>309</v>
      </c>
      <c r="J35" s="2101"/>
      <c r="K35" s="2175" t="s">
        <v>336</v>
      </c>
      <c r="L35" s="2101"/>
      <c r="M35" s="2175" t="s">
        <v>309</v>
      </c>
      <c r="N35" s="2101"/>
      <c r="O35" s="2175" t="s">
        <v>336</v>
      </c>
      <c r="U35" s="2044" t="str">
        <f>'職員点検資料１ (記入例)'!AC35:AC37</f>
        <v/>
      </c>
      <c r="V35" s="2044">
        <f>L35+N35</f>
        <v>0</v>
      </c>
    </row>
    <row r="36" spans="1:22" s="80" customFormat="1" ht="12">
      <c r="A36" s="2083"/>
      <c r="B36" s="2167"/>
      <c r="C36" s="2167"/>
      <c r="D36" s="2167"/>
      <c r="E36" s="198" t="str">
        <f>'職員点検資料１ (記入例)'!E36</f>
        <v>幼稚園教諭</v>
      </c>
      <c r="F36" s="199" t="str">
        <f>IF('職員点検資料１ (記入例)'!F36="","",'職員点検資料１ (記入例)'!F36)</f>
        <v/>
      </c>
      <c r="G36" s="2182"/>
      <c r="H36" s="2102"/>
      <c r="I36" s="2176"/>
      <c r="J36" s="2102"/>
      <c r="K36" s="2176"/>
      <c r="L36" s="2102"/>
      <c r="M36" s="2176"/>
      <c r="N36" s="2102"/>
      <c r="O36" s="2176"/>
      <c r="U36" s="2045"/>
      <c r="V36" s="2045"/>
    </row>
    <row r="37" spans="1:22" s="80" customFormat="1" ht="12">
      <c r="A37" s="2084"/>
      <c r="B37" s="2168"/>
      <c r="C37" s="2168"/>
      <c r="D37" s="2168"/>
      <c r="E37" s="200" t="str">
        <f>'職員点検資料１ (記入例)'!E37</f>
        <v>（　　　　　　）</v>
      </c>
      <c r="F37" s="201" t="str">
        <f>IF('職員点検資料１ (記入例)'!F37="","",'職員点検資料１ (記入例)'!F37)</f>
        <v/>
      </c>
      <c r="G37" s="2183"/>
      <c r="H37" s="2103"/>
      <c r="I37" s="2177"/>
      <c r="J37" s="2103"/>
      <c r="K37" s="2177"/>
      <c r="L37" s="2103"/>
      <c r="M37" s="2177"/>
      <c r="N37" s="2103"/>
      <c r="O37" s="2177"/>
      <c r="U37" s="2046"/>
      <c r="V37" s="2046"/>
    </row>
    <row r="38" spans="1:22" s="80" customFormat="1" ht="12" customHeight="1">
      <c r="A38" s="2082">
        <v>12</v>
      </c>
      <c r="B38" s="2166" t="str">
        <f>IF('職員点検資料１ (記入例)'!B38="","",'職員点検資料１ (記入例)'!B38)</f>
        <v/>
      </c>
      <c r="C38" s="2166" t="str">
        <f>IF('職員点検資料１ (記入例)'!C38="","",'職員点検資料１ (記入例)'!C38)</f>
        <v/>
      </c>
      <c r="D38" s="2166" t="str">
        <f>IF('職員点検資料１ (記入例)'!D38="","",'職員点検資料１ (記入例)'!D38)</f>
        <v/>
      </c>
      <c r="E38" s="197" t="str">
        <f>'職員点検資料１ (記入例)'!E38</f>
        <v>保育士</v>
      </c>
      <c r="F38" s="296" t="str">
        <f>IF('職員点検資料１ (記入例)'!F38="","",'職員点検資料１ (記入例)'!F38)</f>
        <v/>
      </c>
      <c r="G38" s="2181" t="str">
        <f>IF('職員点検資料１ (記入例)'!G38="","",'職員点検資料１ (記入例)'!G38)</f>
        <v/>
      </c>
      <c r="H38" s="2101"/>
      <c r="I38" s="2175" t="s">
        <v>309</v>
      </c>
      <c r="J38" s="2101"/>
      <c r="K38" s="2175" t="s">
        <v>336</v>
      </c>
      <c r="L38" s="2101"/>
      <c r="M38" s="2175" t="s">
        <v>309</v>
      </c>
      <c r="N38" s="2101"/>
      <c r="O38" s="2175" t="s">
        <v>336</v>
      </c>
      <c r="U38" s="2044" t="str">
        <f>'職員点検資料１ (記入例)'!AC38:AC40</f>
        <v/>
      </c>
      <c r="V38" s="2044">
        <f>L38+N38</f>
        <v>0</v>
      </c>
    </row>
    <row r="39" spans="1:22" s="80" customFormat="1" ht="12">
      <c r="A39" s="2083"/>
      <c r="B39" s="2167"/>
      <c r="C39" s="2167"/>
      <c r="D39" s="2167"/>
      <c r="E39" s="198" t="str">
        <f>'職員点検資料１ (記入例)'!E39</f>
        <v>幼稚園教諭</v>
      </c>
      <c r="F39" s="199" t="str">
        <f>IF('職員点検資料１ (記入例)'!F39="","",'職員点検資料１ (記入例)'!F39)</f>
        <v/>
      </c>
      <c r="G39" s="2182"/>
      <c r="H39" s="2102"/>
      <c r="I39" s="2176"/>
      <c r="J39" s="2102"/>
      <c r="K39" s="2176"/>
      <c r="L39" s="2102"/>
      <c r="M39" s="2176"/>
      <c r="N39" s="2102"/>
      <c r="O39" s="2176"/>
      <c r="U39" s="2045"/>
      <c r="V39" s="2045"/>
    </row>
    <row r="40" spans="1:22" s="80" customFormat="1" ht="12">
      <c r="A40" s="2084"/>
      <c r="B40" s="2168"/>
      <c r="C40" s="2168"/>
      <c r="D40" s="2168"/>
      <c r="E40" s="200" t="str">
        <f>'職員点検資料１ (記入例)'!E40</f>
        <v>（　　　　　　）</v>
      </c>
      <c r="F40" s="201" t="str">
        <f>IF('職員点検資料１ (記入例)'!F40="","",'職員点検資料１ (記入例)'!F40)</f>
        <v/>
      </c>
      <c r="G40" s="2183"/>
      <c r="H40" s="2103"/>
      <c r="I40" s="2177"/>
      <c r="J40" s="2103"/>
      <c r="K40" s="2177"/>
      <c r="L40" s="2103"/>
      <c r="M40" s="2177"/>
      <c r="N40" s="2103"/>
      <c r="O40" s="2177"/>
      <c r="U40" s="2046"/>
      <c r="V40" s="2046"/>
    </row>
    <row r="41" spans="1:22" s="80" customFormat="1" ht="12" customHeight="1">
      <c r="A41" s="2082">
        <v>13</v>
      </c>
      <c r="B41" s="2166" t="str">
        <f>IF('職員点検資料１ (記入例)'!B41="","",'職員点検資料１ (記入例)'!B41)</f>
        <v/>
      </c>
      <c r="C41" s="2166" t="str">
        <f>IF('職員点検資料１ (記入例)'!C41="","",'職員点検資料１ (記入例)'!C41)</f>
        <v/>
      </c>
      <c r="D41" s="2166" t="str">
        <f>IF('職員点検資料１ (記入例)'!D41="","",'職員点検資料１ (記入例)'!D41)</f>
        <v/>
      </c>
      <c r="E41" s="197" t="str">
        <f>'職員点検資料１ (記入例)'!E41</f>
        <v>保育士</v>
      </c>
      <c r="F41" s="296" t="str">
        <f>IF('職員点検資料１ (記入例)'!F41="","",'職員点検資料１ (記入例)'!F41)</f>
        <v/>
      </c>
      <c r="G41" s="2181" t="str">
        <f>IF('職員点検資料１ (記入例)'!G41="","",'職員点検資料１ (記入例)'!G41)</f>
        <v/>
      </c>
      <c r="H41" s="2101"/>
      <c r="I41" s="2175" t="s">
        <v>309</v>
      </c>
      <c r="J41" s="2101"/>
      <c r="K41" s="2175" t="s">
        <v>336</v>
      </c>
      <c r="L41" s="2101"/>
      <c r="M41" s="2175" t="s">
        <v>309</v>
      </c>
      <c r="N41" s="2101"/>
      <c r="O41" s="2175" t="s">
        <v>336</v>
      </c>
      <c r="U41" s="2044" t="str">
        <f>'職員点検資料１ (記入例)'!AC41:AC43</f>
        <v/>
      </c>
      <c r="V41" s="2044">
        <f>L41+N41</f>
        <v>0</v>
      </c>
    </row>
    <row r="42" spans="1:22" s="80" customFormat="1" ht="12">
      <c r="A42" s="2083"/>
      <c r="B42" s="2167"/>
      <c r="C42" s="2167"/>
      <c r="D42" s="2167"/>
      <c r="E42" s="198" t="str">
        <f>'職員点検資料１ (記入例)'!E42</f>
        <v>幼稚園教諭</v>
      </c>
      <c r="F42" s="199" t="str">
        <f>IF('職員点検資料１ (記入例)'!F42="","",'職員点検資料１ (記入例)'!F42)</f>
        <v/>
      </c>
      <c r="G42" s="2182"/>
      <c r="H42" s="2102"/>
      <c r="I42" s="2176"/>
      <c r="J42" s="2102"/>
      <c r="K42" s="2176"/>
      <c r="L42" s="2102"/>
      <c r="M42" s="2176"/>
      <c r="N42" s="2102"/>
      <c r="O42" s="2176"/>
      <c r="U42" s="2045"/>
      <c r="V42" s="2045"/>
    </row>
    <row r="43" spans="1:22" s="80" customFormat="1" ht="12">
      <c r="A43" s="2084"/>
      <c r="B43" s="2168"/>
      <c r="C43" s="2168"/>
      <c r="D43" s="2168"/>
      <c r="E43" s="200" t="str">
        <f>'職員点検資料１ (記入例)'!E43</f>
        <v>（　　　　　　）</v>
      </c>
      <c r="F43" s="201" t="str">
        <f>IF('職員点検資料１ (記入例)'!F43="","",'職員点検資料１ (記入例)'!F43)</f>
        <v/>
      </c>
      <c r="G43" s="2183"/>
      <c r="H43" s="2103"/>
      <c r="I43" s="2177"/>
      <c r="J43" s="2103"/>
      <c r="K43" s="2177"/>
      <c r="L43" s="2103"/>
      <c r="M43" s="2177"/>
      <c r="N43" s="2103"/>
      <c r="O43" s="2177"/>
      <c r="U43" s="2046"/>
      <c r="V43" s="2046"/>
    </row>
    <row r="44" spans="1:22" s="80" customFormat="1" ht="12" customHeight="1">
      <c r="A44" s="2082">
        <v>14</v>
      </c>
      <c r="B44" s="2166" t="str">
        <f>IF('職員点検資料１ (記入例)'!B44="","",'職員点検資料１ (記入例)'!B44)</f>
        <v/>
      </c>
      <c r="C44" s="2166" t="str">
        <f>IF('職員点検資料１ (記入例)'!C44="","",'職員点検資料１ (記入例)'!C44)</f>
        <v/>
      </c>
      <c r="D44" s="2166" t="str">
        <f>IF('職員点検資料１ (記入例)'!D44="","",'職員点検資料１ (記入例)'!D44)</f>
        <v/>
      </c>
      <c r="E44" s="197" t="str">
        <f>'職員点検資料１ (記入例)'!E44</f>
        <v>保育士</v>
      </c>
      <c r="F44" s="296" t="str">
        <f>IF('職員点検資料１ (記入例)'!F44="","",'職員点検資料１ (記入例)'!F44)</f>
        <v/>
      </c>
      <c r="G44" s="2181" t="str">
        <f>IF('職員点検資料１ (記入例)'!G44="","",'職員点検資料１ (記入例)'!G44)</f>
        <v/>
      </c>
      <c r="H44" s="2101"/>
      <c r="I44" s="2175" t="s">
        <v>309</v>
      </c>
      <c r="J44" s="2101"/>
      <c r="K44" s="2175" t="s">
        <v>336</v>
      </c>
      <c r="L44" s="2101"/>
      <c r="M44" s="2175" t="s">
        <v>309</v>
      </c>
      <c r="N44" s="2101"/>
      <c r="O44" s="2175" t="s">
        <v>336</v>
      </c>
      <c r="U44" s="2044" t="str">
        <f>'職員点検資料１ (記入例)'!AC44:AC46</f>
        <v/>
      </c>
      <c r="V44" s="2044">
        <f>L44+N44</f>
        <v>0</v>
      </c>
    </row>
    <row r="45" spans="1:22" s="80" customFormat="1" ht="12">
      <c r="A45" s="2083"/>
      <c r="B45" s="2167"/>
      <c r="C45" s="2167"/>
      <c r="D45" s="2167"/>
      <c r="E45" s="198" t="str">
        <f>'職員点検資料１ (記入例)'!E45</f>
        <v>幼稚園教諭</v>
      </c>
      <c r="F45" s="199" t="str">
        <f>IF('職員点検資料１ (記入例)'!F45="","",'職員点検資料１ (記入例)'!F45)</f>
        <v/>
      </c>
      <c r="G45" s="2182"/>
      <c r="H45" s="2102"/>
      <c r="I45" s="2176"/>
      <c r="J45" s="2102"/>
      <c r="K45" s="2176"/>
      <c r="L45" s="2102"/>
      <c r="M45" s="2176"/>
      <c r="N45" s="2102"/>
      <c r="O45" s="2176"/>
      <c r="U45" s="2045"/>
      <c r="V45" s="2045"/>
    </row>
    <row r="46" spans="1:22" s="80" customFormat="1" ht="12">
      <c r="A46" s="2084"/>
      <c r="B46" s="2168"/>
      <c r="C46" s="2168"/>
      <c r="D46" s="2168"/>
      <c r="E46" s="200" t="str">
        <f>'職員点検資料１ (記入例)'!E46</f>
        <v>（　　　　　　）</v>
      </c>
      <c r="F46" s="201" t="str">
        <f>IF('職員点検資料１ (記入例)'!F46="","",'職員点検資料１ (記入例)'!F46)</f>
        <v/>
      </c>
      <c r="G46" s="2183"/>
      <c r="H46" s="2103"/>
      <c r="I46" s="2177"/>
      <c r="J46" s="2103"/>
      <c r="K46" s="2177"/>
      <c r="L46" s="2103"/>
      <c r="M46" s="2177"/>
      <c r="N46" s="2103"/>
      <c r="O46" s="2177"/>
      <c r="U46" s="2046"/>
      <c r="V46" s="2046"/>
    </row>
    <row r="47" spans="1:22" s="80" customFormat="1" ht="12" customHeight="1">
      <c r="A47" s="2082">
        <v>15</v>
      </c>
      <c r="B47" s="2166" t="str">
        <f>IF('職員点検資料１ (記入例)'!B47="","",'職員点検資料１ (記入例)'!B47)</f>
        <v/>
      </c>
      <c r="C47" s="2166" t="str">
        <f>IF('職員点検資料１ (記入例)'!C47="","",'職員点検資料１ (記入例)'!C47)</f>
        <v/>
      </c>
      <c r="D47" s="2166" t="str">
        <f>IF('職員点検資料１ (記入例)'!D47="","",'職員点検資料１ (記入例)'!D47)</f>
        <v/>
      </c>
      <c r="E47" s="197" t="str">
        <f>'職員点検資料１ (記入例)'!E47</f>
        <v>保育士</v>
      </c>
      <c r="F47" s="296" t="str">
        <f>IF('職員点検資料１ (記入例)'!F47="","",'職員点検資料１ (記入例)'!F47)</f>
        <v/>
      </c>
      <c r="G47" s="2181" t="str">
        <f>IF('職員点検資料１ (記入例)'!G47="","",'職員点検資料１ (記入例)'!G47)</f>
        <v/>
      </c>
      <c r="H47" s="2101"/>
      <c r="I47" s="2175" t="s">
        <v>309</v>
      </c>
      <c r="J47" s="2101"/>
      <c r="K47" s="2175" t="s">
        <v>336</v>
      </c>
      <c r="L47" s="2101"/>
      <c r="M47" s="2175" t="s">
        <v>309</v>
      </c>
      <c r="N47" s="2101"/>
      <c r="O47" s="2175" t="s">
        <v>336</v>
      </c>
      <c r="U47" s="2044" t="str">
        <f>'職員点検資料１ (記入例)'!AC47:AC49</f>
        <v/>
      </c>
      <c r="V47" s="2044">
        <f>L47+N47</f>
        <v>0</v>
      </c>
    </row>
    <row r="48" spans="1:22" s="80" customFormat="1" ht="12">
      <c r="A48" s="2083"/>
      <c r="B48" s="2167"/>
      <c r="C48" s="2167"/>
      <c r="D48" s="2167"/>
      <c r="E48" s="198" t="str">
        <f>'職員点検資料１ (記入例)'!E48</f>
        <v>幼稚園教諭</v>
      </c>
      <c r="F48" s="199" t="str">
        <f>IF('職員点検資料１ (記入例)'!F48="","",'職員点検資料１ (記入例)'!F48)</f>
        <v/>
      </c>
      <c r="G48" s="2182"/>
      <c r="H48" s="2102"/>
      <c r="I48" s="2176"/>
      <c r="J48" s="2102"/>
      <c r="K48" s="2176"/>
      <c r="L48" s="2102"/>
      <c r="M48" s="2176"/>
      <c r="N48" s="2102"/>
      <c r="O48" s="2176"/>
      <c r="U48" s="2045"/>
      <c r="V48" s="2045"/>
    </row>
    <row r="49" spans="1:22" s="80" customFormat="1" ht="12">
      <c r="A49" s="2084"/>
      <c r="B49" s="2168"/>
      <c r="C49" s="2168"/>
      <c r="D49" s="2168"/>
      <c r="E49" s="200" t="str">
        <f>'職員点検資料１ (記入例)'!E49</f>
        <v>（　　　　　　）</v>
      </c>
      <c r="F49" s="201" t="str">
        <f>IF('職員点検資料１ (記入例)'!F49="","",'職員点検資料１ (記入例)'!F49)</f>
        <v/>
      </c>
      <c r="G49" s="2183"/>
      <c r="H49" s="2103"/>
      <c r="I49" s="2177"/>
      <c r="J49" s="2103"/>
      <c r="K49" s="2177"/>
      <c r="L49" s="2103"/>
      <c r="M49" s="2177"/>
      <c r="N49" s="2103"/>
      <c r="O49" s="2177"/>
      <c r="U49" s="2046"/>
      <c r="V49" s="2046"/>
    </row>
    <row r="50" spans="1:22" s="80" customFormat="1" ht="12" customHeight="1">
      <c r="A50" s="2082">
        <v>16</v>
      </c>
      <c r="B50" s="2166" t="str">
        <f>IF('職員点検資料１ (記入例)'!B50="","",'職員点検資料１ (記入例)'!B50)</f>
        <v/>
      </c>
      <c r="C50" s="2166" t="str">
        <f>IF('職員点検資料１ (記入例)'!C50="","",'職員点検資料１ (記入例)'!C50)</f>
        <v/>
      </c>
      <c r="D50" s="2166" t="str">
        <f>IF('職員点検資料１ (記入例)'!D50="","",'職員点検資料１ (記入例)'!D50)</f>
        <v/>
      </c>
      <c r="E50" s="197" t="str">
        <f>'職員点検資料１ (記入例)'!E50</f>
        <v>保育士</v>
      </c>
      <c r="F50" s="296" t="str">
        <f>IF('職員点検資料１ (記入例)'!F50="","",'職員点検資料１ (記入例)'!F50)</f>
        <v/>
      </c>
      <c r="G50" s="2181" t="str">
        <f>IF('職員点検資料１ (記入例)'!G50="","",'職員点検資料１ (記入例)'!G50)</f>
        <v/>
      </c>
      <c r="H50" s="2101"/>
      <c r="I50" s="2175" t="s">
        <v>309</v>
      </c>
      <c r="J50" s="2101"/>
      <c r="K50" s="2175" t="s">
        <v>336</v>
      </c>
      <c r="L50" s="2101"/>
      <c r="M50" s="2175" t="s">
        <v>309</v>
      </c>
      <c r="N50" s="2101"/>
      <c r="O50" s="2175" t="s">
        <v>336</v>
      </c>
      <c r="U50" s="2044" t="str">
        <f>'職員点検資料１ (記入例)'!AC50:AC52</f>
        <v/>
      </c>
      <c r="V50" s="2044">
        <f>L50+N50</f>
        <v>0</v>
      </c>
    </row>
    <row r="51" spans="1:22" s="80" customFormat="1" ht="12">
      <c r="A51" s="2083"/>
      <c r="B51" s="2167"/>
      <c r="C51" s="2167"/>
      <c r="D51" s="2167"/>
      <c r="E51" s="198" t="str">
        <f>'職員点検資料１ (記入例)'!E51</f>
        <v>幼稚園教諭</v>
      </c>
      <c r="F51" s="199" t="str">
        <f>IF('職員点検資料１ (記入例)'!F51="","",'職員点検資料１ (記入例)'!F51)</f>
        <v/>
      </c>
      <c r="G51" s="2182"/>
      <c r="H51" s="2102"/>
      <c r="I51" s="2176"/>
      <c r="J51" s="2102"/>
      <c r="K51" s="2176"/>
      <c r="L51" s="2102"/>
      <c r="M51" s="2176"/>
      <c r="N51" s="2102"/>
      <c r="O51" s="2176"/>
      <c r="U51" s="2045"/>
      <c r="V51" s="2045"/>
    </row>
    <row r="52" spans="1:22" s="80" customFormat="1" ht="12">
      <c r="A52" s="2084"/>
      <c r="B52" s="2168"/>
      <c r="C52" s="2168"/>
      <c r="D52" s="2168"/>
      <c r="E52" s="200" t="str">
        <f>'職員点検資料１ (記入例)'!E52</f>
        <v>（　　　　　　）</v>
      </c>
      <c r="F52" s="201" t="str">
        <f>IF('職員点検資料１ (記入例)'!F52="","",'職員点検資料１ (記入例)'!F52)</f>
        <v/>
      </c>
      <c r="G52" s="2183"/>
      <c r="H52" s="2103"/>
      <c r="I52" s="2177"/>
      <c r="J52" s="2103"/>
      <c r="K52" s="2177"/>
      <c r="L52" s="2103"/>
      <c r="M52" s="2177"/>
      <c r="N52" s="2103"/>
      <c r="O52" s="2177"/>
      <c r="U52" s="2046"/>
      <c r="V52" s="2046"/>
    </row>
    <row r="53" spans="1:22" s="80" customFormat="1" ht="12" customHeight="1">
      <c r="A53" s="2082">
        <v>17</v>
      </c>
      <c r="B53" s="2166" t="str">
        <f>IF('職員点検資料１ (記入例)'!B53="","",'職員点検資料１ (記入例)'!B53)</f>
        <v/>
      </c>
      <c r="C53" s="2166" t="str">
        <f>IF('職員点検資料１ (記入例)'!C53="","",'職員点検資料１ (記入例)'!C53)</f>
        <v/>
      </c>
      <c r="D53" s="2166" t="str">
        <f>IF('職員点検資料１ (記入例)'!D53="","",'職員点検資料１ (記入例)'!D53)</f>
        <v/>
      </c>
      <c r="E53" s="197" t="str">
        <f>'職員点検資料１ (記入例)'!E53</f>
        <v>保育士</v>
      </c>
      <c r="F53" s="296" t="str">
        <f>IF('職員点検資料１ (記入例)'!F53="","",'職員点検資料１ (記入例)'!F53)</f>
        <v/>
      </c>
      <c r="G53" s="2181" t="str">
        <f>IF('職員点検資料１ (記入例)'!G53="","",'職員点検資料１ (記入例)'!G53)</f>
        <v/>
      </c>
      <c r="H53" s="2101"/>
      <c r="I53" s="2175" t="s">
        <v>309</v>
      </c>
      <c r="J53" s="2101"/>
      <c r="K53" s="2175" t="s">
        <v>336</v>
      </c>
      <c r="L53" s="2101"/>
      <c r="M53" s="2175" t="s">
        <v>309</v>
      </c>
      <c r="N53" s="2101"/>
      <c r="O53" s="2175" t="s">
        <v>336</v>
      </c>
      <c r="U53" s="2044" t="str">
        <f>'職員点検資料１ (記入例)'!AC53:AC55</f>
        <v/>
      </c>
      <c r="V53" s="2044">
        <f>L53+N53</f>
        <v>0</v>
      </c>
    </row>
    <row r="54" spans="1:22" s="80" customFormat="1" ht="12">
      <c r="A54" s="2083"/>
      <c r="B54" s="2167"/>
      <c r="C54" s="2167"/>
      <c r="D54" s="2167"/>
      <c r="E54" s="198" t="str">
        <f>'職員点検資料１ (記入例)'!E54</f>
        <v>幼稚園教諭</v>
      </c>
      <c r="F54" s="199" t="str">
        <f>IF('職員点検資料１ (記入例)'!F54="","",'職員点検資料１ (記入例)'!F54)</f>
        <v/>
      </c>
      <c r="G54" s="2182"/>
      <c r="H54" s="2102"/>
      <c r="I54" s="2176"/>
      <c r="J54" s="2102"/>
      <c r="K54" s="2176"/>
      <c r="L54" s="2102"/>
      <c r="M54" s="2176"/>
      <c r="N54" s="2102"/>
      <c r="O54" s="2176"/>
      <c r="U54" s="2045"/>
      <c r="V54" s="2045"/>
    </row>
    <row r="55" spans="1:22" s="80" customFormat="1">
      <c r="A55" s="2084"/>
      <c r="B55" s="2168"/>
      <c r="C55" s="2168"/>
      <c r="D55" s="2168"/>
      <c r="E55" s="200" t="str">
        <f>'職員点検資料１ (記入例)'!E55</f>
        <v>（　　　　　　）</v>
      </c>
      <c r="F55" s="201" t="str">
        <f>IF('職員点検資料１ (記入例)'!F55="","",'職員点検資料１ (記入例)'!F55)</f>
        <v/>
      </c>
      <c r="G55" s="2183"/>
      <c r="H55" s="2103"/>
      <c r="I55" s="2177"/>
      <c r="J55" s="2103"/>
      <c r="K55" s="2177"/>
      <c r="L55" s="2103"/>
      <c r="M55" s="2177"/>
      <c r="N55" s="2103"/>
      <c r="O55" s="2177"/>
      <c r="P55" s="78"/>
      <c r="Q55" s="78"/>
      <c r="R55" s="78"/>
      <c r="S55" s="78"/>
      <c r="U55" s="2046"/>
      <c r="V55" s="2046"/>
    </row>
    <row r="56" spans="1:22" s="80" customFormat="1" ht="12" customHeight="1">
      <c r="A56" s="2082">
        <v>18</v>
      </c>
      <c r="B56" s="2166" t="str">
        <f>IF('職員点検資料１ (記入例)'!B56="","",'職員点検資料１ (記入例)'!B56)</f>
        <v/>
      </c>
      <c r="C56" s="2166" t="str">
        <f>IF('職員点検資料１ (記入例)'!C56="","",'職員点検資料１ (記入例)'!C56)</f>
        <v/>
      </c>
      <c r="D56" s="2166" t="str">
        <f>IF('職員点検資料１ (記入例)'!D56="","",'職員点検資料１ (記入例)'!D56)</f>
        <v/>
      </c>
      <c r="E56" s="197" t="str">
        <f>'職員点検資料１ (記入例)'!E56</f>
        <v>保育士</v>
      </c>
      <c r="F56" s="296" t="str">
        <f>IF('職員点検資料１ (記入例)'!F56="","",'職員点検資料１ (記入例)'!F56)</f>
        <v/>
      </c>
      <c r="G56" s="2181" t="str">
        <f>IF('職員点検資料１ (記入例)'!G56="","",'職員点検資料１ (記入例)'!G56)</f>
        <v/>
      </c>
      <c r="H56" s="2101"/>
      <c r="I56" s="2175" t="s">
        <v>309</v>
      </c>
      <c r="J56" s="2101"/>
      <c r="K56" s="2175" t="s">
        <v>336</v>
      </c>
      <c r="L56" s="2101"/>
      <c r="M56" s="2175" t="s">
        <v>309</v>
      </c>
      <c r="N56" s="2101"/>
      <c r="O56" s="2175" t="s">
        <v>336</v>
      </c>
      <c r="P56" s="78"/>
      <c r="Q56" s="78"/>
      <c r="R56" s="78"/>
      <c r="S56" s="78"/>
      <c r="U56" s="2044" t="str">
        <f>'職員点検資料１ (記入例)'!AC56:AC58</f>
        <v/>
      </c>
      <c r="V56" s="2044">
        <f>L56+N56</f>
        <v>0</v>
      </c>
    </row>
    <row r="57" spans="1:22" s="80" customFormat="1">
      <c r="A57" s="2083"/>
      <c r="B57" s="2167"/>
      <c r="C57" s="2167"/>
      <c r="D57" s="2167"/>
      <c r="E57" s="198" t="str">
        <f>'職員点検資料１ (記入例)'!E57</f>
        <v>幼稚園教諭</v>
      </c>
      <c r="F57" s="199" t="str">
        <f>IF('職員点検資料１ (記入例)'!F57="","",'職員点検資料１ (記入例)'!F57)</f>
        <v/>
      </c>
      <c r="G57" s="2182"/>
      <c r="H57" s="2102"/>
      <c r="I57" s="2176"/>
      <c r="J57" s="2102"/>
      <c r="K57" s="2176"/>
      <c r="L57" s="2102"/>
      <c r="M57" s="2176"/>
      <c r="N57" s="2102"/>
      <c r="O57" s="2176"/>
      <c r="P57" s="78"/>
      <c r="Q57" s="78"/>
      <c r="R57" s="78"/>
      <c r="S57" s="78"/>
      <c r="U57" s="2045"/>
      <c r="V57" s="2045"/>
    </row>
    <row r="58" spans="1:22" s="80" customFormat="1">
      <c r="A58" s="2084"/>
      <c r="B58" s="2168"/>
      <c r="C58" s="2168"/>
      <c r="D58" s="2168"/>
      <c r="E58" s="200" t="str">
        <f>'職員点検資料１ (記入例)'!E58</f>
        <v>（　　　　　　）</v>
      </c>
      <c r="F58" s="201" t="str">
        <f>IF('職員点検資料１ (記入例)'!F58="","",'職員点検資料１ (記入例)'!F58)</f>
        <v/>
      </c>
      <c r="G58" s="2183"/>
      <c r="H58" s="2103"/>
      <c r="I58" s="2177"/>
      <c r="J58" s="2103"/>
      <c r="K58" s="2177"/>
      <c r="L58" s="2103"/>
      <c r="M58" s="2177"/>
      <c r="N58" s="2103"/>
      <c r="O58" s="2177"/>
      <c r="P58" s="78"/>
      <c r="Q58" s="78"/>
      <c r="R58" s="78"/>
      <c r="S58" s="78"/>
      <c r="U58" s="2046"/>
      <c r="V58" s="2046"/>
    </row>
    <row r="59" spans="1:22" s="80" customFormat="1" ht="12" customHeight="1">
      <c r="A59" s="2082">
        <v>19</v>
      </c>
      <c r="B59" s="2166" t="str">
        <f>IF('職員点検資料１ (記入例)'!B59="","",'職員点検資料１ (記入例)'!B59)</f>
        <v/>
      </c>
      <c r="C59" s="2166" t="str">
        <f>IF('職員点検資料１ (記入例)'!C59="","",'職員点検資料１ (記入例)'!C59)</f>
        <v/>
      </c>
      <c r="D59" s="2166" t="str">
        <f>IF('職員点検資料１ (記入例)'!D59="","",'職員点検資料１ (記入例)'!D59)</f>
        <v/>
      </c>
      <c r="E59" s="197" t="str">
        <f>'職員点検資料１ (記入例)'!E59</f>
        <v>保育士</v>
      </c>
      <c r="F59" s="296" t="str">
        <f>IF('職員点検資料１ (記入例)'!F59="","",'職員点検資料１ (記入例)'!F59)</f>
        <v/>
      </c>
      <c r="G59" s="2181" t="str">
        <f>IF('職員点検資料１ (記入例)'!G59="","",'職員点検資料１ (記入例)'!G59)</f>
        <v/>
      </c>
      <c r="H59" s="2101"/>
      <c r="I59" s="2175" t="s">
        <v>309</v>
      </c>
      <c r="J59" s="2101"/>
      <c r="K59" s="2175" t="s">
        <v>336</v>
      </c>
      <c r="L59" s="2101"/>
      <c r="M59" s="2175" t="s">
        <v>309</v>
      </c>
      <c r="N59" s="2101"/>
      <c r="O59" s="2175" t="s">
        <v>336</v>
      </c>
      <c r="P59" s="78"/>
      <c r="Q59" s="78"/>
      <c r="R59" s="78"/>
      <c r="S59" s="78"/>
      <c r="U59" s="2044" t="str">
        <f>'職員点検資料１ (記入例)'!AC59:AC61</f>
        <v/>
      </c>
      <c r="V59" s="2044">
        <f>L59+N59</f>
        <v>0</v>
      </c>
    </row>
    <row r="60" spans="1:22" s="80" customFormat="1">
      <c r="A60" s="2083"/>
      <c r="B60" s="2167"/>
      <c r="C60" s="2167"/>
      <c r="D60" s="2167"/>
      <c r="E60" s="198" t="str">
        <f>'職員点検資料１ (記入例)'!E60</f>
        <v>幼稚園教諭</v>
      </c>
      <c r="F60" s="199" t="str">
        <f>IF('職員点検資料１ (記入例)'!F60="","",'職員点検資料１ (記入例)'!F60)</f>
        <v/>
      </c>
      <c r="G60" s="2182"/>
      <c r="H60" s="2102"/>
      <c r="I60" s="2176"/>
      <c r="J60" s="2102"/>
      <c r="K60" s="2176"/>
      <c r="L60" s="2102"/>
      <c r="M60" s="2176"/>
      <c r="N60" s="2102"/>
      <c r="O60" s="2176"/>
      <c r="P60" s="78"/>
      <c r="Q60" s="78"/>
      <c r="R60" s="78"/>
      <c r="S60" s="78"/>
      <c r="U60" s="2045"/>
      <c r="V60" s="2045"/>
    </row>
    <row r="61" spans="1:22" s="80" customFormat="1">
      <c r="A61" s="2084"/>
      <c r="B61" s="2168"/>
      <c r="C61" s="2168"/>
      <c r="D61" s="2168"/>
      <c r="E61" s="200" t="str">
        <f>'職員点検資料１ (記入例)'!E61</f>
        <v>（　　　　　　）</v>
      </c>
      <c r="F61" s="201" t="str">
        <f>IF('職員点検資料１ (記入例)'!F61="","",'職員点検資料１ (記入例)'!F61)</f>
        <v/>
      </c>
      <c r="G61" s="2183"/>
      <c r="H61" s="2103"/>
      <c r="I61" s="2177"/>
      <c r="J61" s="2103"/>
      <c r="K61" s="2177"/>
      <c r="L61" s="2103"/>
      <c r="M61" s="2177"/>
      <c r="N61" s="2103"/>
      <c r="O61" s="2177"/>
      <c r="P61" s="78"/>
      <c r="Q61" s="78"/>
      <c r="R61" s="78"/>
      <c r="S61" s="78"/>
      <c r="U61" s="2046"/>
      <c r="V61" s="2046"/>
    </row>
    <row r="62" spans="1:22" s="80" customFormat="1" ht="12" customHeight="1">
      <c r="A62" s="2082">
        <v>20</v>
      </c>
      <c r="B62" s="2166" t="str">
        <f>IF('職員点検資料１ (記入例)'!B62="","",'職員点検資料１ (記入例)'!B62)</f>
        <v/>
      </c>
      <c r="C62" s="2166" t="str">
        <f>IF('職員点検資料１ (記入例)'!C62="","",'職員点検資料１ (記入例)'!C62)</f>
        <v/>
      </c>
      <c r="D62" s="2166" t="str">
        <f>IF('職員点検資料１ (記入例)'!D62="","",'職員点検資料１ (記入例)'!D62)</f>
        <v/>
      </c>
      <c r="E62" s="197" t="str">
        <f>'職員点検資料１ (記入例)'!E62</f>
        <v>保育士</v>
      </c>
      <c r="F62" s="296" t="str">
        <f>IF('職員点検資料１ (記入例)'!F62="","",'職員点検資料１ (記入例)'!F62)</f>
        <v/>
      </c>
      <c r="G62" s="2181" t="str">
        <f>IF('職員点検資料１ (記入例)'!G62="","",'職員点検資料１ (記入例)'!G62)</f>
        <v/>
      </c>
      <c r="H62" s="2101"/>
      <c r="I62" s="2175" t="s">
        <v>309</v>
      </c>
      <c r="J62" s="2101"/>
      <c r="K62" s="2175" t="s">
        <v>336</v>
      </c>
      <c r="L62" s="2101"/>
      <c r="M62" s="2175" t="s">
        <v>309</v>
      </c>
      <c r="N62" s="2101"/>
      <c r="O62" s="2175" t="s">
        <v>336</v>
      </c>
      <c r="P62" s="78"/>
      <c r="Q62" s="78"/>
      <c r="R62" s="78"/>
      <c r="S62" s="78"/>
      <c r="U62" s="2044" t="str">
        <f>'職員点検資料１ (記入例)'!AC62:AC64</f>
        <v/>
      </c>
      <c r="V62" s="2044">
        <f>L62+N62</f>
        <v>0</v>
      </c>
    </row>
    <row r="63" spans="1:22" s="80" customFormat="1">
      <c r="A63" s="2083"/>
      <c r="B63" s="2167"/>
      <c r="C63" s="2167"/>
      <c r="D63" s="2167"/>
      <c r="E63" s="198" t="str">
        <f>'職員点検資料１ (記入例)'!E63</f>
        <v>幼稚園教諭</v>
      </c>
      <c r="F63" s="199" t="str">
        <f>IF('職員点検資料１ (記入例)'!F63="","",'職員点検資料１ (記入例)'!F63)</f>
        <v/>
      </c>
      <c r="G63" s="2182"/>
      <c r="H63" s="2102"/>
      <c r="I63" s="2176"/>
      <c r="J63" s="2102"/>
      <c r="K63" s="2176"/>
      <c r="L63" s="2102"/>
      <c r="M63" s="2176"/>
      <c r="N63" s="2102"/>
      <c r="O63" s="2176"/>
      <c r="P63" s="78"/>
      <c r="Q63" s="78"/>
      <c r="R63" s="78"/>
      <c r="S63" s="78"/>
      <c r="U63" s="2045"/>
      <c r="V63" s="2045"/>
    </row>
    <row r="64" spans="1:22" s="80" customFormat="1">
      <c r="A64" s="2084"/>
      <c r="B64" s="2168"/>
      <c r="C64" s="2168"/>
      <c r="D64" s="2168"/>
      <c r="E64" s="200" t="str">
        <f>'職員点検資料１ (記入例)'!E64</f>
        <v>（　　　　　　）</v>
      </c>
      <c r="F64" s="201" t="str">
        <f>IF('職員点検資料１ (記入例)'!F64="","",'職員点検資料１ (記入例)'!F64)</f>
        <v/>
      </c>
      <c r="G64" s="2183"/>
      <c r="H64" s="2103"/>
      <c r="I64" s="2177"/>
      <c r="J64" s="2103"/>
      <c r="K64" s="2177"/>
      <c r="L64" s="2103"/>
      <c r="M64" s="2177"/>
      <c r="N64" s="2103"/>
      <c r="O64" s="2177"/>
      <c r="P64" s="78"/>
      <c r="Q64" s="78"/>
      <c r="R64" s="78"/>
      <c r="S64" s="78"/>
      <c r="U64" s="2046"/>
      <c r="V64" s="2046"/>
    </row>
    <row r="65" spans="1:22" s="80" customFormat="1" ht="12" customHeight="1">
      <c r="A65" s="2082">
        <v>21</v>
      </c>
      <c r="B65" s="2166" t="str">
        <f>IF('職員点検資料１ (記入例)'!B65="","",'職員点検資料１ (記入例)'!B65)</f>
        <v/>
      </c>
      <c r="C65" s="2166" t="str">
        <f>IF('職員点検資料１ (記入例)'!C65="","",'職員点検資料１ (記入例)'!C65)</f>
        <v/>
      </c>
      <c r="D65" s="2166" t="str">
        <f>IF('職員点検資料１ (記入例)'!D65="","",'職員点検資料１ (記入例)'!D65)</f>
        <v/>
      </c>
      <c r="E65" s="197" t="str">
        <f>'職員点検資料１ (記入例)'!E65</f>
        <v>保育士</v>
      </c>
      <c r="F65" s="296" t="str">
        <f>IF('職員点検資料１ (記入例)'!F65="","",'職員点検資料１ (記入例)'!F65)</f>
        <v/>
      </c>
      <c r="G65" s="2181" t="str">
        <f>IF('職員点検資料１ (記入例)'!G65="","",'職員点検資料１ (記入例)'!G65)</f>
        <v/>
      </c>
      <c r="H65" s="2101"/>
      <c r="I65" s="2175" t="s">
        <v>309</v>
      </c>
      <c r="J65" s="2101"/>
      <c r="K65" s="2175" t="s">
        <v>336</v>
      </c>
      <c r="L65" s="2101"/>
      <c r="M65" s="2175" t="s">
        <v>309</v>
      </c>
      <c r="N65" s="2101"/>
      <c r="O65" s="2175" t="s">
        <v>336</v>
      </c>
      <c r="P65" s="78"/>
      <c r="Q65" s="78"/>
      <c r="R65" s="78"/>
      <c r="S65" s="78"/>
      <c r="U65" s="2044" t="str">
        <f>'職員点検資料１ (記入例)'!AC65:AC67</f>
        <v/>
      </c>
      <c r="V65" s="2044">
        <f>L65+N65</f>
        <v>0</v>
      </c>
    </row>
    <row r="66" spans="1:22" s="80" customFormat="1">
      <c r="A66" s="2083"/>
      <c r="B66" s="2167"/>
      <c r="C66" s="2167"/>
      <c r="D66" s="2167"/>
      <c r="E66" s="198" t="str">
        <f>'職員点検資料１ (記入例)'!E66</f>
        <v>幼稚園教諭</v>
      </c>
      <c r="F66" s="199" t="str">
        <f>IF('職員点検資料１ (記入例)'!F66="","",'職員点検資料１ (記入例)'!F66)</f>
        <v/>
      </c>
      <c r="G66" s="2182"/>
      <c r="H66" s="2102"/>
      <c r="I66" s="2176"/>
      <c r="J66" s="2102"/>
      <c r="K66" s="2176"/>
      <c r="L66" s="2102"/>
      <c r="M66" s="2176"/>
      <c r="N66" s="2102"/>
      <c r="O66" s="2176"/>
      <c r="P66" s="78"/>
      <c r="Q66" s="78"/>
      <c r="R66" s="78"/>
      <c r="S66" s="78"/>
      <c r="U66" s="2045"/>
      <c r="V66" s="2045"/>
    </row>
    <row r="67" spans="1:22" s="80" customFormat="1">
      <c r="A67" s="2084"/>
      <c r="B67" s="2168"/>
      <c r="C67" s="2168"/>
      <c r="D67" s="2168"/>
      <c r="E67" s="200" t="str">
        <f>'職員点検資料１ (記入例)'!E67</f>
        <v>（　　　　　　）</v>
      </c>
      <c r="F67" s="201" t="str">
        <f>IF('職員点検資料１ (記入例)'!F67="","",'職員点検資料１ (記入例)'!F67)</f>
        <v/>
      </c>
      <c r="G67" s="2183"/>
      <c r="H67" s="2103"/>
      <c r="I67" s="2177"/>
      <c r="J67" s="2103"/>
      <c r="K67" s="2177"/>
      <c r="L67" s="2103"/>
      <c r="M67" s="2177"/>
      <c r="N67" s="2103"/>
      <c r="O67" s="2177"/>
      <c r="P67" s="78"/>
      <c r="Q67" s="78"/>
      <c r="R67" s="78"/>
      <c r="S67" s="78"/>
      <c r="U67" s="2046"/>
      <c r="V67" s="2046"/>
    </row>
    <row r="68" spans="1:22" s="80" customFormat="1" ht="12" customHeight="1">
      <c r="A68" s="2082">
        <v>22</v>
      </c>
      <c r="B68" s="2166" t="str">
        <f>IF('職員点検資料１ (記入例)'!B68="","",'職員点検資料１ (記入例)'!B68)</f>
        <v/>
      </c>
      <c r="C68" s="2166" t="str">
        <f>IF('職員点検資料１ (記入例)'!C68="","",'職員点検資料１ (記入例)'!C68)</f>
        <v/>
      </c>
      <c r="D68" s="2166" t="str">
        <f>IF('職員点検資料１ (記入例)'!D68="","",'職員点検資料１ (記入例)'!D68)</f>
        <v/>
      </c>
      <c r="E68" s="197" t="str">
        <f>'職員点検資料１ (記入例)'!E68</f>
        <v>保育士</v>
      </c>
      <c r="F68" s="296" t="str">
        <f>IF('職員点検資料１ (記入例)'!F68="","",'職員点検資料１ (記入例)'!F68)</f>
        <v/>
      </c>
      <c r="G68" s="2181" t="str">
        <f>IF('職員点検資料１ (記入例)'!G68="","",'職員点検資料１ (記入例)'!G68)</f>
        <v/>
      </c>
      <c r="H68" s="2101"/>
      <c r="I68" s="2175" t="s">
        <v>309</v>
      </c>
      <c r="J68" s="2101"/>
      <c r="K68" s="2175" t="s">
        <v>336</v>
      </c>
      <c r="L68" s="2101"/>
      <c r="M68" s="2175" t="s">
        <v>309</v>
      </c>
      <c r="N68" s="2101"/>
      <c r="O68" s="2175" t="s">
        <v>336</v>
      </c>
      <c r="P68" s="78"/>
      <c r="Q68" s="78"/>
      <c r="R68" s="78"/>
      <c r="S68" s="78"/>
      <c r="U68" s="2044" t="str">
        <f>'職員点検資料１ (記入例)'!AC68:AC70</f>
        <v/>
      </c>
      <c r="V68" s="2044">
        <f>L68+N68</f>
        <v>0</v>
      </c>
    </row>
    <row r="69" spans="1:22" s="80" customFormat="1">
      <c r="A69" s="2083"/>
      <c r="B69" s="2167"/>
      <c r="C69" s="2167"/>
      <c r="D69" s="2167"/>
      <c r="E69" s="198" t="str">
        <f>'職員点検資料１ (記入例)'!E69</f>
        <v>幼稚園教諭</v>
      </c>
      <c r="F69" s="199" t="str">
        <f>IF('職員点検資料１ (記入例)'!F69="","",'職員点検資料１ (記入例)'!F69)</f>
        <v/>
      </c>
      <c r="G69" s="2182"/>
      <c r="H69" s="2102"/>
      <c r="I69" s="2176"/>
      <c r="J69" s="2102"/>
      <c r="K69" s="2176"/>
      <c r="L69" s="2102"/>
      <c r="M69" s="2176"/>
      <c r="N69" s="2102"/>
      <c r="O69" s="2176"/>
      <c r="P69" s="78"/>
      <c r="Q69" s="78"/>
      <c r="R69" s="78"/>
      <c r="S69" s="78"/>
      <c r="U69" s="2045"/>
      <c r="V69" s="2045"/>
    </row>
    <row r="70" spans="1:22" s="80" customFormat="1">
      <c r="A70" s="2084"/>
      <c r="B70" s="2168"/>
      <c r="C70" s="2168"/>
      <c r="D70" s="2168"/>
      <c r="E70" s="200" t="str">
        <f>'職員点検資料１ (記入例)'!E70</f>
        <v>（　　　　　　）</v>
      </c>
      <c r="F70" s="201" t="str">
        <f>IF('職員点検資料１ (記入例)'!F70="","",'職員点検資料１ (記入例)'!F70)</f>
        <v/>
      </c>
      <c r="G70" s="2183"/>
      <c r="H70" s="2103"/>
      <c r="I70" s="2177"/>
      <c r="J70" s="2103"/>
      <c r="K70" s="2177"/>
      <c r="L70" s="2103"/>
      <c r="M70" s="2177"/>
      <c r="N70" s="2103"/>
      <c r="O70" s="2177"/>
      <c r="P70" s="78"/>
      <c r="Q70" s="78"/>
      <c r="R70" s="78"/>
      <c r="S70" s="78"/>
      <c r="U70" s="2046"/>
      <c r="V70" s="2046"/>
    </row>
    <row r="71" spans="1:22" s="80" customFormat="1" ht="12" customHeight="1">
      <c r="A71" s="2082">
        <v>23</v>
      </c>
      <c r="B71" s="2166" t="str">
        <f>IF('職員点検資料１ (記入例)'!B71="","",'職員点検資料１ (記入例)'!B71)</f>
        <v/>
      </c>
      <c r="C71" s="2166" t="str">
        <f>IF('職員点検資料１ (記入例)'!C71="","",'職員点検資料１ (記入例)'!C71)</f>
        <v/>
      </c>
      <c r="D71" s="2166" t="str">
        <f>IF('職員点検資料１ (記入例)'!D71="","",'職員点検資料１ (記入例)'!D71)</f>
        <v/>
      </c>
      <c r="E71" s="197" t="str">
        <f>'職員点検資料１ (記入例)'!E71</f>
        <v>保育士</v>
      </c>
      <c r="F71" s="296" t="str">
        <f>IF('職員点検資料１ (記入例)'!F71="","",'職員点検資料１ (記入例)'!F71)</f>
        <v/>
      </c>
      <c r="G71" s="2181" t="str">
        <f>IF('職員点検資料１ (記入例)'!G71="","",'職員点検資料１ (記入例)'!G71)</f>
        <v/>
      </c>
      <c r="H71" s="2101"/>
      <c r="I71" s="2175" t="s">
        <v>309</v>
      </c>
      <c r="J71" s="2101"/>
      <c r="K71" s="2175" t="s">
        <v>336</v>
      </c>
      <c r="L71" s="2101"/>
      <c r="M71" s="2175" t="s">
        <v>309</v>
      </c>
      <c r="N71" s="2101"/>
      <c r="O71" s="2175" t="s">
        <v>336</v>
      </c>
      <c r="P71" s="78"/>
      <c r="Q71" s="78"/>
      <c r="R71" s="78"/>
      <c r="S71" s="78"/>
      <c r="U71" s="2044" t="str">
        <f>'職員点検資料１ (記入例)'!AC71:AC73</f>
        <v/>
      </c>
      <c r="V71" s="2044">
        <f>L71+N71</f>
        <v>0</v>
      </c>
    </row>
    <row r="72" spans="1:22" s="80" customFormat="1">
      <c r="A72" s="2083"/>
      <c r="B72" s="2167"/>
      <c r="C72" s="2167"/>
      <c r="D72" s="2167"/>
      <c r="E72" s="198" t="str">
        <f>'職員点検資料１ (記入例)'!E72</f>
        <v>幼稚園教諭</v>
      </c>
      <c r="F72" s="199" t="str">
        <f>IF('職員点検資料１ (記入例)'!F72="","",'職員点検資料１ (記入例)'!F72)</f>
        <v/>
      </c>
      <c r="G72" s="2182"/>
      <c r="H72" s="2102"/>
      <c r="I72" s="2176"/>
      <c r="J72" s="2102"/>
      <c r="K72" s="2176"/>
      <c r="L72" s="2102"/>
      <c r="M72" s="2176"/>
      <c r="N72" s="2102"/>
      <c r="O72" s="2176"/>
      <c r="P72" s="78"/>
      <c r="Q72" s="78"/>
      <c r="R72" s="78"/>
      <c r="S72" s="78"/>
      <c r="U72" s="2045"/>
      <c r="V72" s="2045"/>
    </row>
    <row r="73" spans="1:22" s="80" customFormat="1">
      <c r="A73" s="2084"/>
      <c r="B73" s="2168"/>
      <c r="C73" s="2168"/>
      <c r="D73" s="2168"/>
      <c r="E73" s="200" t="str">
        <f>'職員点検資料１ (記入例)'!E73</f>
        <v>（　　　　　　）</v>
      </c>
      <c r="F73" s="201" t="str">
        <f>IF('職員点検資料１ (記入例)'!F73="","",'職員点検資料１ (記入例)'!F73)</f>
        <v/>
      </c>
      <c r="G73" s="2183"/>
      <c r="H73" s="2103"/>
      <c r="I73" s="2177"/>
      <c r="J73" s="2103"/>
      <c r="K73" s="2177"/>
      <c r="L73" s="2103"/>
      <c r="M73" s="2177"/>
      <c r="N73" s="2103"/>
      <c r="O73" s="2177"/>
      <c r="P73" s="78"/>
      <c r="Q73" s="78"/>
      <c r="R73" s="78"/>
      <c r="S73" s="78"/>
      <c r="U73" s="2046"/>
      <c r="V73" s="2046"/>
    </row>
    <row r="74" spans="1:22" s="80" customFormat="1" ht="12" customHeight="1">
      <c r="A74" s="2082">
        <v>24</v>
      </c>
      <c r="B74" s="2166" t="str">
        <f>IF('職員点検資料１ (記入例)'!B74="","",'職員点検資料１ (記入例)'!B74)</f>
        <v/>
      </c>
      <c r="C74" s="2166" t="str">
        <f>IF('職員点検資料１ (記入例)'!C74="","",'職員点検資料１ (記入例)'!C74)</f>
        <v/>
      </c>
      <c r="D74" s="2166" t="str">
        <f>IF('職員点検資料１ (記入例)'!D74="","",'職員点検資料１ (記入例)'!D74)</f>
        <v/>
      </c>
      <c r="E74" s="197" t="str">
        <f>'職員点検資料１ (記入例)'!E74</f>
        <v>保育士</v>
      </c>
      <c r="F74" s="296" t="str">
        <f>IF('職員点検資料１ (記入例)'!F74="","",'職員点検資料１ (記入例)'!F74)</f>
        <v/>
      </c>
      <c r="G74" s="2181" t="str">
        <f>IF('職員点検資料１ (記入例)'!G74="","",'職員点検資料１ (記入例)'!G74)</f>
        <v/>
      </c>
      <c r="H74" s="2101"/>
      <c r="I74" s="2175" t="s">
        <v>309</v>
      </c>
      <c r="J74" s="2101"/>
      <c r="K74" s="2175" t="s">
        <v>336</v>
      </c>
      <c r="L74" s="2101"/>
      <c r="M74" s="2175" t="s">
        <v>309</v>
      </c>
      <c r="N74" s="2101"/>
      <c r="O74" s="2175" t="s">
        <v>336</v>
      </c>
      <c r="P74" s="78"/>
      <c r="Q74" s="78"/>
      <c r="R74" s="78"/>
      <c r="S74" s="78"/>
      <c r="U74" s="2044" t="str">
        <f>'職員点検資料１ (記入例)'!AC74:AC76</f>
        <v/>
      </c>
      <c r="V74" s="2044">
        <f>L74+N74</f>
        <v>0</v>
      </c>
    </row>
    <row r="75" spans="1:22" s="80" customFormat="1">
      <c r="A75" s="2083"/>
      <c r="B75" s="2167"/>
      <c r="C75" s="2167"/>
      <c r="D75" s="2167"/>
      <c r="E75" s="198" t="str">
        <f>'職員点検資料１ (記入例)'!E75</f>
        <v>幼稚園教諭</v>
      </c>
      <c r="F75" s="199" t="str">
        <f>IF('職員点検資料１ (記入例)'!F75="","",'職員点検資料１ (記入例)'!F75)</f>
        <v/>
      </c>
      <c r="G75" s="2182"/>
      <c r="H75" s="2102"/>
      <c r="I75" s="2176"/>
      <c r="J75" s="2102"/>
      <c r="K75" s="2176"/>
      <c r="L75" s="2102"/>
      <c r="M75" s="2176"/>
      <c r="N75" s="2102"/>
      <c r="O75" s="2176"/>
      <c r="P75" s="78"/>
      <c r="Q75" s="78"/>
      <c r="R75" s="78"/>
      <c r="S75" s="78"/>
      <c r="U75" s="2045"/>
      <c r="V75" s="2045"/>
    </row>
    <row r="76" spans="1:22" s="80" customFormat="1">
      <c r="A76" s="2084"/>
      <c r="B76" s="2168"/>
      <c r="C76" s="2168"/>
      <c r="D76" s="2168"/>
      <c r="E76" s="200" t="str">
        <f>'職員点検資料１ (記入例)'!E76</f>
        <v>（　　　　　　）</v>
      </c>
      <c r="F76" s="201" t="str">
        <f>IF('職員点検資料１ (記入例)'!F76="","",'職員点検資料１ (記入例)'!F76)</f>
        <v/>
      </c>
      <c r="G76" s="2183"/>
      <c r="H76" s="2103"/>
      <c r="I76" s="2177"/>
      <c r="J76" s="2103"/>
      <c r="K76" s="2177"/>
      <c r="L76" s="2103"/>
      <c r="M76" s="2177"/>
      <c r="N76" s="2103"/>
      <c r="O76" s="2177"/>
      <c r="P76" s="78"/>
      <c r="Q76" s="78"/>
      <c r="R76" s="78"/>
      <c r="S76" s="78"/>
      <c r="U76" s="2046"/>
      <c r="V76" s="2046"/>
    </row>
    <row r="77" spans="1:22" s="80" customFormat="1" ht="12" customHeight="1">
      <c r="A77" s="2082">
        <v>25</v>
      </c>
      <c r="B77" s="2166" t="str">
        <f>IF('職員点検資料１ (記入例)'!B77="","",'職員点検資料１ (記入例)'!B77)</f>
        <v/>
      </c>
      <c r="C77" s="2166" t="str">
        <f>IF('職員点検資料１ (記入例)'!C77="","",'職員点検資料１ (記入例)'!C77)</f>
        <v/>
      </c>
      <c r="D77" s="2166" t="str">
        <f>IF('職員点検資料１ (記入例)'!D77="","",'職員点検資料１ (記入例)'!D77)</f>
        <v/>
      </c>
      <c r="E77" s="197" t="str">
        <f>'職員点検資料１ (記入例)'!E77</f>
        <v>保育士</v>
      </c>
      <c r="F77" s="296" t="str">
        <f>IF('職員点検資料１ (記入例)'!F77="","",'職員点検資料１ (記入例)'!F77)</f>
        <v/>
      </c>
      <c r="G77" s="2181" t="str">
        <f>IF('職員点検資料１ (記入例)'!G77="","",'職員点検資料１ (記入例)'!G77)</f>
        <v/>
      </c>
      <c r="H77" s="2101"/>
      <c r="I77" s="2175" t="s">
        <v>309</v>
      </c>
      <c r="J77" s="2101"/>
      <c r="K77" s="2175" t="s">
        <v>336</v>
      </c>
      <c r="L77" s="2101"/>
      <c r="M77" s="2175" t="s">
        <v>309</v>
      </c>
      <c r="N77" s="2101"/>
      <c r="O77" s="2175" t="s">
        <v>336</v>
      </c>
      <c r="P77" s="78"/>
      <c r="Q77" s="78"/>
      <c r="R77" s="78"/>
      <c r="S77" s="78"/>
      <c r="U77" s="2044" t="str">
        <f>'職員点検資料１ (記入例)'!AC77:AC79</f>
        <v/>
      </c>
      <c r="V77" s="2044">
        <f>L77+N77</f>
        <v>0</v>
      </c>
    </row>
    <row r="78" spans="1:22" s="80" customFormat="1">
      <c r="A78" s="2083"/>
      <c r="B78" s="2167"/>
      <c r="C78" s="2167"/>
      <c r="D78" s="2167"/>
      <c r="E78" s="198" t="str">
        <f>'職員点検資料１ (記入例)'!E78</f>
        <v>幼稚園教諭</v>
      </c>
      <c r="F78" s="199" t="str">
        <f>IF('職員点検資料１ (記入例)'!F78="","",'職員点検資料１ (記入例)'!F78)</f>
        <v/>
      </c>
      <c r="G78" s="2182"/>
      <c r="H78" s="2102"/>
      <c r="I78" s="2176"/>
      <c r="J78" s="2102"/>
      <c r="K78" s="2176"/>
      <c r="L78" s="2102"/>
      <c r="M78" s="2176"/>
      <c r="N78" s="2102"/>
      <c r="O78" s="2176"/>
      <c r="P78" s="78"/>
      <c r="Q78" s="78"/>
      <c r="R78" s="78"/>
      <c r="S78" s="78"/>
      <c r="U78" s="2045"/>
      <c r="V78" s="2045"/>
    </row>
    <row r="79" spans="1:22" s="80" customFormat="1">
      <c r="A79" s="2084"/>
      <c r="B79" s="2168"/>
      <c r="C79" s="2168"/>
      <c r="D79" s="2168"/>
      <c r="E79" s="200" t="str">
        <f>'職員点検資料１ (記入例)'!E79</f>
        <v>（　　　　　　）</v>
      </c>
      <c r="F79" s="201" t="str">
        <f>IF('職員点検資料１ (記入例)'!F79="","",'職員点検資料１ (記入例)'!F79)</f>
        <v/>
      </c>
      <c r="G79" s="2183"/>
      <c r="H79" s="2103"/>
      <c r="I79" s="2177"/>
      <c r="J79" s="2103"/>
      <c r="K79" s="2177"/>
      <c r="L79" s="2103"/>
      <c r="M79" s="2177"/>
      <c r="N79" s="2103"/>
      <c r="O79" s="2177"/>
      <c r="P79" s="78"/>
      <c r="Q79" s="78"/>
      <c r="R79" s="78"/>
      <c r="S79" s="78"/>
      <c r="U79" s="2046"/>
      <c r="V79" s="2046"/>
    </row>
    <row r="80" spans="1:22" s="80" customFormat="1" ht="12" customHeight="1">
      <c r="A80" s="2082">
        <v>26</v>
      </c>
      <c r="B80" s="2166" t="str">
        <f>IF('職員点検資料１ (記入例)'!B80="","",'職員点検資料１ (記入例)'!B80)</f>
        <v/>
      </c>
      <c r="C80" s="2166" t="str">
        <f>IF('職員点検資料１ (記入例)'!C80="","",'職員点検資料１ (記入例)'!C80)</f>
        <v/>
      </c>
      <c r="D80" s="2166" t="str">
        <f>IF('職員点検資料１ (記入例)'!D80="","",'職員点検資料１ (記入例)'!D80)</f>
        <v/>
      </c>
      <c r="E80" s="197" t="str">
        <f>'職員点検資料１ (記入例)'!E80</f>
        <v>保育士</v>
      </c>
      <c r="F80" s="296" t="str">
        <f>IF('職員点検資料１ (記入例)'!F80="","",'職員点検資料１ (記入例)'!F80)</f>
        <v/>
      </c>
      <c r="G80" s="2181" t="str">
        <f>IF('職員点検資料１ (記入例)'!G80="","",'職員点検資料１ (記入例)'!G80)</f>
        <v/>
      </c>
      <c r="H80" s="2101"/>
      <c r="I80" s="2175" t="s">
        <v>309</v>
      </c>
      <c r="J80" s="2101"/>
      <c r="K80" s="2175" t="s">
        <v>336</v>
      </c>
      <c r="L80" s="2101"/>
      <c r="M80" s="2175" t="s">
        <v>309</v>
      </c>
      <c r="N80" s="2101"/>
      <c r="O80" s="2175" t="s">
        <v>336</v>
      </c>
      <c r="P80" s="78"/>
      <c r="Q80" s="78"/>
      <c r="R80" s="78"/>
      <c r="S80" s="78"/>
      <c r="U80" s="2044" t="str">
        <f>'職員点検資料１ (記入例)'!AC80:AC82</f>
        <v/>
      </c>
      <c r="V80" s="2044">
        <f>L80+N80</f>
        <v>0</v>
      </c>
    </row>
    <row r="81" spans="1:22" s="80" customFormat="1">
      <c r="A81" s="2083"/>
      <c r="B81" s="2167"/>
      <c r="C81" s="2167"/>
      <c r="D81" s="2167"/>
      <c r="E81" s="198" t="str">
        <f>'職員点検資料１ (記入例)'!E81</f>
        <v>幼稚園教諭</v>
      </c>
      <c r="F81" s="199" t="str">
        <f>IF('職員点検資料１ (記入例)'!F81="","",'職員点検資料１ (記入例)'!F81)</f>
        <v/>
      </c>
      <c r="G81" s="2182"/>
      <c r="H81" s="2102"/>
      <c r="I81" s="2176"/>
      <c r="J81" s="2102"/>
      <c r="K81" s="2176"/>
      <c r="L81" s="2102"/>
      <c r="M81" s="2176"/>
      <c r="N81" s="2102"/>
      <c r="O81" s="2176"/>
      <c r="P81" s="78"/>
      <c r="Q81" s="78"/>
      <c r="R81" s="78"/>
      <c r="S81" s="78"/>
      <c r="U81" s="2045"/>
      <c r="V81" s="2045"/>
    </row>
    <row r="82" spans="1:22" s="80" customFormat="1">
      <c r="A82" s="2084"/>
      <c r="B82" s="2168"/>
      <c r="C82" s="2168"/>
      <c r="D82" s="2168"/>
      <c r="E82" s="200" t="str">
        <f>'職員点検資料１ (記入例)'!E82</f>
        <v>（　　　　　　）</v>
      </c>
      <c r="F82" s="201" t="str">
        <f>IF('職員点検資料１ (記入例)'!F82="","",'職員点検資料１ (記入例)'!F82)</f>
        <v/>
      </c>
      <c r="G82" s="2183"/>
      <c r="H82" s="2103"/>
      <c r="I82" s="2177"/>
      <c r="J82" s="2103"/>
      <c r="K82" s="2177"/>
      <c r="L82" s="2103"/>
      <c r="M82" s="2177"/>
      <c r="N82" s="2103"/>
      <c r="O82" s="2177"/>
      <c r="P82" s="78"/>
      <c r="Q82" s="78"/>
      <c r="R82" s="78"/>
      <c r="S82" s="78"/>
      <c r="U82" s="2046"/>
      <c r="V82" s="2046"/>
    </row>
    <row r="83" spans="1:22" s="80" customFormat="1" ht="12" customHeight="1">
      <c r="A83" s="2082">
        <v>27</v>
      </c>
      <c r="B83" s="2166" t="str">
        <f>IF('職員点検資料１ (記入例)'!B83="","",'職員点検資料１ (記入例)'!B83)</f>
        <v/>
      </c>
      <c r="C83" s="2166" t="str">
        <f>IF('職員点検資料１ (記入例)'!C83="","",'職員点検資料１ (記入例)'!C83)</f>
        <v/>
      </c>
      <c r="D83" s="2166" t="str">
        <f>IF('職員点検資料１ (記入例)'!D83="","",'職員点検資料１ (記入例)'!D83)</f>
        <v/>
      </c>
      <c r="E83" s="197" t="str">
        <f>'職員点検資料１ (記入例)'!E83</f>
        <v>保育士</v>
      </c>
      <c r="F83" s="296" t="str">
        <f>IF('職員点検資料１ (記入例)'!F83="","",'職員点検資料１ (記入例)'!F83)</f>
        <v/>
      </c>
      <c r="G83" s="2181" t="str">
        <f>IF('職員点検資料１ (記入例)'!G83="","",'職員点検資料１ (記入例)'!G83)</f>
        <v/>
      </c>
      <c r="H83" s="2101"/>
      <c r="I83" s="2175" t="s">
        <v>309</v>
      </c>
      <c r="J83" s="2101"/>
      <c r="K83" s="2175" t="s">
        <v>336</v>
      </c>
      <c r="L83" s="2101"/>
      <c r="M83" s="2175" t="s">
        <v>309</v>
      </c>
      <c r="N83" s="2101"/>
      <c r="O83" s="2175" t="s">
        <v>336</v>
      </c>
      <c r="P83" s="78"/>
      <c r="Q83" s="78"/>
      <c r="R83" s="78"/>
      <c r="S83" s="78"/>
      <c r="U83" s="2044" t="str">
        <f>'職員点検資料１ (記入例)'!AC83:AC85</f>
        <v/>
      </c>
      <c r="V83" s="2044">
        <f>L83+N83</f>
        <v>0</v>
      </c>
    </row>
    <row r="84" spans="1:22" s="80" customFormat="1">
      <c r="A84" s="2083"/>
      <c r="B84" s="2167"/>
      <c r="C84" s="2167"/>
      <c r="D84" s="2167"/>
      <c r="E84" s="198" t="str">
        <f>'職員点検資料１ (記入例)'!E84</f>
        <v>幼稚園教諭</v>
      </c>
      <c r="F84" s="199" t="str">
        <f>IF('職員点検資料１ (記入例)'!F84="","",'職員点検資料１ (記入例)'!F84)</f>
        <v/>
      </c>
      <c r="G84" s="2182"/>
      <c r="H84" s="2102"/>
      <c r="I84" s="2176"/>
      <c r="J84" s="2102"/>
      <c r="K84" s="2176"/>
      <c r="L84" s="2102"/>
      <c r="M84" s="2176"/>
      <c r="N84" s="2102"/>
      <c r="O84" s="2176"/>
      <c r="P84" s="78"/>
      <c r="Q84" s="78"/>
      <c r="R84" s="78"/>
      <c r="S84" s="78"/>
      <c r="U84" s="2045"/>
      <c r="V84" s="2045"/>
    </row>
    <row r="85" spans="1:22" s="80" customFormat="1">
      <c r="A85" s="2084"/>
      <c r="B85" s="2168"/>
      <c r="C85" s="2168"/>
      <c r="D85" s="2168"/>
      <c r="E85" s="200" t="str">
        <f>'職員点検資料１ (記入例)'!E85</f>
        <v>（　　　　　　）</v>
      </c>
      <c r="F85" s="201" t="str">
        <f>IF('職員点検資料１ (記入例)'!F85="","",'職員点検資料１ (記入例)'!F85)</f>
        <v/>
      </c>
      <c r="G85" s="2183"/>
      <c r="H85" s="2103"/>
      <c r="I85" s="2177"/>
      <c r="J85" s="2103"/>
      <c r="K85" s="2177"/>
      <c r="L85" s="2103"/>
      <c r="M85" s="2177"/>
      <c r="N85" s="2103"/>
      <c r="O85" s="2177"/>
      <c r="P85" s="78"/>
      <c r="Q85" s="78"/>
      <c r="R85" s="78"/>
      <c r="S85" s="78"/>
      <c r="U85" s="2046"/>
      <c r="V85" s="2046"/>
    </row>
    <row r="86" spans="1:22" s="80" customFormat="1" ht="12" customHeight="1">
      <c r="A86" s="2082">
        <v>28</v>
      </c>
      <c r="B86" s="2166" t="str">
        <f>IF('職員点検資料１ (記入例)'!B86="","",'職員点検資料１ (記入例)'!B86)</f>
        <v/>
      </c>
      <c r="C86" s="2166" t="str">
        <f>IF('職員点検資料１ (記入例)'!C86="","",'職員点検資料１ (記入例)'!C86)</f>
        <v/>
      </c>
      <c r="D86" s="2166" t="str">
        <f>IF('職員点検資料１ (記入例)'!D86="","",'職員点検資料１ (記入例)'!D86)</f>
        <v/>
      </c>
      <c r="E86" s="197" t="str">
        <f>'職員点検資料１ (記入例)'!E86</f>
        <v>保育士</v>
      </c>
      <c r="F86" s="296" t="str">
        <f>IF('職員点検資料１ (記入例)'!F86="","",'職員点検資料１ (記入例)'!F86)</f>
        <v/>
      </c>
      <c r="G86" s="2181" t="str">
        <f>IF('職員点検資料１ (記入例)'!G86="","",'職員点検資料１ (記入例)'!G86)</f>
        <v/>
      </c>
      <c r="H86" s="2101"/>
      <c r="I86" s="2175" t="s">
        <v>309</v>
      </c>
      <c r="J86" s="2101"/>
      <c r="K86" s="2175" t="s">
        <v>336</v>
      </c>
      <c r="L86" s="2101"/>
      <c r="M86" s="2175" t="s">
        <v>309</v>
      </c>
      <c r="N86" s="2101"/>
      <c r="O86" s="2175" t="s">
        <v>336</v>
      </c>
      <c r="P86" s="78"/>
      <c r="Q86" s="78"/>
      <c r="R86" s="78"/>
      <c r="S86" s="78"/>
      <c r="U86" s="2044" t="str">
        <f>'職員点検資料１ (記入例)'!AC86:AC88</f>
        <v/>
      </c>
      <c r="V86" s="2044">
        <f>L86+N86</f>
        <v>0</v>
      </c>
    </row>
    <row r="87" spans="1:22" s="80" customFormat="1">
      <c r="A87" s="2083"/>
      <c r="B87" s="2167"/>
      <c r="C87" s="2167"/>
      <c r="D87" s="2167"/>
      <c r="E87" s="198" t="str">
        <f>'職員点検資料１ (記入例)'!E87</f>
        <v>幼稚園教諭</v>
      </c>
      <c r="F87" s="199" t="str">
        <f>IF('職員点検資料１ (記入例)'!F87="","",'職員点検資料１ (記入例)'!F87)</f>
        <v/>
      </c>
      <c r="G87" s="2182"/>
      <c r="H87" s="2102"/>
      <c r="I87" s="2176"/>
      <c r="J87" s="2102"/>
      <c r="K87" s="2176"/>
      <c r="L87" s="2102"/>
      <c r="M87" s="2176"/>
      <c r="N87" s="2102"/>
      <c r="O87" s="2176"/>
      <c r="P87" s="78"/>
      <c r="Q87" s="78"/>
      <c r="R87" s="78"/>
      <c r="S87" s="78"/>
      <c r="U87" s="2045"/>
      <c r="V87" s="2045"/>
    </row>
    <row r="88" spans="1:22" s="80" customFormat="1">
      <c r="A88" s="2084"/>
      <c r="B88" s="2168"/>
      <c r="C88" s="2168"/>
      <c r="D88" s="2168"/>
      <c r="E88" s="200" t="str">
        <f>'職員点検資料１ (記入例)'!E88</f>
        <v>（　　　　　　）</v>
      </c>
      <c r="F88" s="201" t="str">
        <f>IF('職員点検資料１ (記入例)'!F88="","",'職員点検資料１ (記入例)'!F88)</f>
        <v/>
      </c>
      <c r="G88" s="2183"/>
      <c r="H88" s="2103"/>
      <c r="I88" s="2177"/>
      <c r="J88" s="2103"/>
      <c r="K88" s="2177"/>
      <c r="L88" s="2103"/>
      <c r="M88" s="2177"/>
      <c r="N88" s="2103"/>
      <c r="O88" s="2177"/>
      <c r="P88" s="78"/>
      <c r="Q88" s="78"/>
      <c r="R88" s="78"/>
      <c r="S88" s="78"/>
      <c r="U88" s="2046"/>
      <c r="V88" s="2046"/>
    </row>
    <row r="89" spans="1:22" s="80" customFormat="1" ht="12" customHeight="1">
      <c r="A89" s="2082">
        <v>29</v>
      </c>
      <c r="B89" s="2166" t="str">
        <f>IF('職員点検資料１ (記入例)'!B89="","",'職員点検資料１ (記入例)'!B89)</f>
        <v/>
      </c>
      <c r="C89" s="2166" t="str">
        <f>IF('職員点検資料１ (記入例)'!C89="","",'職員点検資料１ (記入例)'!C89)</f>
        <v/>
      </c>
      <c r="D89" s="2166" t="str">
        <f>IF('職員点検資料１ (記入例)'!D89="","",'職員点検資料１ (記入例)'!D89)</f>
        <v/>
      </c>
      <c r="E89" s="197" t="str">
        <f>'職員点検資料１ (記入例)'!E89</f>
        <v>保育士</v>
      </c>
      <c r="F89" s="296" t="str">
        <f>IF('職員点検資料１ (記入例)'!F89="","",'職員点検資料１ (記入例)'!F89)</f>
        <v/>
      </c>
      <c r="G89" s="2181" t="str">
        <f>IF('職員点検資料１ (記入例)'!G89="","",'職員点検資料１ (記入例)'!G89)</f>
        <v/>
      </c>
      <c r="H89" s="2101"/>
      <c r="I89" s="2175" t="s">
        <v>309</v>
      </c>
      <c r="J89" s="2101"/>
      <c r="K89" s="2175" t="s">
        <v>336</v>
      </c>
      <c r="L89" s="2101"/>
      <c r="M89" s="2175" t="s">
        <v>309</v>
      </c>
      <c r="N89" s="2101"/>
      <c r="O89" s="2175" t="s">
        <v>336</v>
      </c>
      <c r="P89" s="78"/>
      <c r="Q89" s="78"/>
      <c r="R89" s="78"/>
      <c r="S89" s="78"/>
      <c r="U89" s="2044" t="str">
        <f>'職員点検資料１ (記入例)'!AC89:AC91</f>
        <v/>
      </c>
      <c r="V89" s="2044">
        <f>L89+N89</f>
        <v>0</v>
      </c>
    </row>
    <row r="90" spans="1:22" s="80" customFormat="1">
      <c r="A90" s="2083"/>
      <c r="B90" s="2167"/>
      <c r="C90" s="2167"/>
      <c r="D90" s="2167"/>
      <c r="E90" s="198" t="str">
        <f>'職員点検資料１ (記入例)'!E90</f>
        <v>幼稚園教諭</v>
      </c>
      <c r="F90" s="199" t="str">
        <f>IF('職員点検資料１ (記入例)'!F90="","",'職員点検資料１ (記入例)'!F90)</f>
        <v/>
      </c>
      <c r="G90" s="2182"/>
      <c r="H90" s="2102"/>
      <c r="I90" s="2176"/>
      <c r="J90" s="2102"/>
      <c r="K90" s="2176"/>
      <c r="L90" s="2102"/>
      <c r="M90" s="2176"/>
      <c r="N90" s="2102"/>
      <c r="O90" s="2176"/>
      <c r="P90" s="78"/>
      <c r="Q90" s="78"/>
      <c r="R90" s="78"/>
      <c r="S90" s="78"/>
      <c r="U90" s="2045"/>
      <c r="V90" s="2045"/>
    </row>
    <row r="91" spans="1:22" s="80" customFormat="1">
      <c r="A91" s="2084"/>
      <c r="B91" s="2168"/>
      <c r="C91" s="2168"/>
      <c r="D91" s="2168"/>
      <c r="E91" s="200" t="str">
        <f>'職員点検資料１ (記入例)'!E91</f>
        <v>（　　　　　　）</v>
      </c>
      <c r="F91" s="201" t="str">
        <f>IF('職員点検資料１ (記入例)'!F91="","",'職員点検資料１ (記入例)'!F91)</f>
        <v/>
      </c>
      <c r="G91" s="2183"/>
      <c r="H91" s="2103"/>
      <c r="I91" s="2177"/>
      <c r="J91" s="2103"/>
      <c r="K91" s="2177"/>
      <c r="L91" s="2103"/>
      <c r="M91" s="2177"/>
      <c r="N91" s="2103"/>
      <c r="O91" s="2177"/>
      <c r="P91" s="78"/>
      <c r="Q91" s="78"/>
      <c r="R91" s="78"/>
      <c r="S91" s="78"/>
      <c r="U91" s="2046"/>
      <c r="V91" s="2046"/>
    </row>
    <row r="92" spans="1:22" s="80" customFormat="1" ht="12" customHeight="1">
      <c r="A92" s="2082">
        <v>30</v>
      </c>
      <c r="B92" s="2166" t="str">
        <f>IF('職員点検資料１ (記入例)'!B92="","",'職員点検資料１ (記入例)'!B92)</f>
        <v/>
      </c>
      <c r="C92" s="2166" t="str">
        <f>IF('職員点検資料１ (記入例)'!C92="","",'職員点検資料１ (記入例)'!C92)</f>
        <v/>
      </c>
      <c r="D92" s="2166" t="str">
        <f>IF('職員点検資料１ (記入例)'!D92="","",'職員点検資料１ (記入例)'!D92)</f>
        <v/>
      </c>
      <c r="E92" s="197" t="str">
        <f>'職員点検資料１ (記入例)'!E92</f>
        <v>保育士</v>
      </c>
      <c r="F92" s="296" t="str">
        <f>IF('職員点検資料１ (記入例)'!F92="","",'職員点検資料１ (記入例)'!F92)</f>
        <v/>
      </c>
      <c r="G92" s="2181" t="str">
        <f>IF('職員点検資料１ (記入例)'!G92="","",'職員点検資料１ (記入例)'!G92)</f>
        <v/>
      </c>
      <c r="H92" s="2101"/>
      <c r="I92" s="2175" t="s">
        <v>309</v>
      </c>
      <c r="J92" s="2101"/>
      <c r="K92" s="2175" t="s">
        <v>336</v>
      </c>
      <c r="L92" s="2101"/>
      <c r="M92" s="2175" t="s">
        <v>309</v>
      </c>
      <c r="N92" s="2101"/>
      <c r="O92" s="2175" t="s">
        <v>336</v>
      </c>
      <c r="P92" s="78"/>
      <c r="Q92" s="78"/>
      <c r="R92" s="78"/>
      <c r="S92" s="78"/>
      <c r="U92" s="2044" t="str">
        <f>'職員点検資料１ (記入例)'!AC92:AC94</f>
        <v/>
      </c>
      <c r="V92" s="2044">
        <f>L92+N92</f>
        <v>0</v>
      </c>
    </row>
    <row r="93" spans="1:22" s="80" customFormat="1">
      <c r="A93" s="2083"/>
      <c r="B93" s="2167"/>
      <c r="C93" s="2167"/>
      <c r="D93" s="2167"/>
      <c r="E93" s="198" t="str">
        <f>'職員点検資料１ (記入例)'!E93</f>
        <v>幼稚園教諭</v>
      </c>
      <c r="F93" s="199" t="str">
        <f>IF('職員点検資料１ (記入例)'!F93="","",'職員点検資料１ (記入例)'!F93)</f>
        <v/>
      </c>
      <c r="G93" s="2182"/>
      <c r="H93" s="2102"/>
      <c r="I93" s="2176"/>
      <c r="J93" s="2102"/>
      <c r="K93" s="2176"/>
      <c r="L93" s="2102"/>
      <c r="M93" s="2176"/>
      <c r="N93" s="2102"/>
      <c r="O93" s="2176"/>
      <c r="P93" s="78"/>
      <c r="Q93" s="78"/>
      <c r="R93" s="78"/>
      <c r="S93" s="78"/>
      <c r="U93" s="2045"/>
      <c r="V93" s="2045"/>
    </row>
    <row r="94" spans="1:22" s="80" customFormat="1">
      <c r="A94" s="2084"/>
      <c r="B94" s="2168"/>
      <c r="C94" s="2168"/>
      <c r="D94" s="2168"/>
      <c r="E94" s="200" t="str">
        <f>'職員点検資料１ (記入例)'!E94</f>
        <v>（　　　　　　）</v>
      </c>
      <c r="F94" s="201" t="str">
        <f>IF('職員点検資料１ (記入例)'!F94="","",'職員点検資料１ (記入例)'!F94)</f>
        <v/>
      </c>
      <c r="G94" s="2183"/>
      <c r="H94" s="2103"/>
      <c r="I94" s="2177"/>
      <c r="J94" s="2103"/>
      <c r="K94" s="2177"/>
      <c r="L94" s="2103"/>
      <c r="M94" s="2177"/>
      <c r="N94" s="2103"/>
      <c r="O94" s="2177"/>
      <c r="P94" s="78"/>
      <c r="Q94" s="78"/>
      <c r="R94" s="78"/>
      <c r="S94" s="78"/>
      <c r="U94" s="2046"/>
      <c r="V94" s="2046"/>
    </row>
    <row r="95" spans="1:22" s="80" customFormat="1" ht="12" customHeight="1">
      <c r="A95" s="2082">
        <v>31</v>
      </c>
      <c r="B95" s="2166" t="str">
        <f>IF('職員点検資料１ (記入例)'!B95="","",'職員点検資料１ (記入例)'!B95)</f>
        <v/>
      </c>
      <c r="C95" s="2166" t="str">
        <f>IF('職員点検資料１ (記入例)'!C95="","",'職員点検資料１ (記入例)'!C95)</f>
        <v/>
      </c>
      <c r="D95" s="2166" t="str">
        <f>IF('職員点検資料１ (記入例)'!D95="","",'職員点検資料１ (記入例)'!D95)</f>
        <v/>
      </c>
      <c r="E95" s="197" t="str">
        <f>'職員点検資料１ (記入例)'!E95</f>
        <v>保育士</v>
      </c>
      <c r="F95" s="296" t="str">
        <f>IF('職員点検資料１ (記入例)'!F95="","",'職員点検資料１ (記入例)'!F95)</f>
        <v/>
      </c>
      <c r="G95" s="2181" t="str">
        <f>IF('職員点検資料１ (記入例)'!G95="","",'職員点検資料１ (記入例)'!G95)</f>
        <v/>
      </c>
      <c r="H95" s="2101"/>
      <c r="I95" s="2175" t="s">
        <v>309</v>
      </c>
      <c r="J95" s="2101"/>
      <c r="K95" s="2175" t="s">
        <v>336</v>
      </c>
      <c r="L95" s="2101"/>
      <c r="M95" s="2175" t="s">
        <v>309</v>
      </c>
      <c r="N95" s="2101"/>
      <c r="O95" s="2175" t="s">
        <v>336</v>
      </c>
      <c r="P95" s="78"/>
      <c r="Q95" s="78"/>
      <c r="R95" s="78"/>
      <c r="S95" s="78"/>
      <c r="U95" s="2044" t="str">
        <f>'職員点検資料１ (記入例)'!AC95:AC97</f>
        <v/>
      </c>
      <c r="V95" s="2044">
        <f>L95+N95</f>
        <v>0</v>
      </c>
    </row>
    <row r="96" spans="1:22" s="80" customFormat="1">
      <c r="A96" s="2083"/>
      <c r="B96" s="2167"/>
      <c r="C96" s="2167"/>
      <c r="D96" s="2167"/>
      <c r="E96" s="198" t="str">
        <f>'職員点検資料１ (記入例)'!E96</f>
        <v>幼稚園教諭</v>
      </c>
      <c r="F96" s="199" t="str">
        <f>IF('職員点検資料１ (記入例)'!F96="","",'職員点検資料１ (記入例)'!F96)</f>
        <v/>
      </c>
      <c r="G96" s="2182"/>
      <c r="H96" s="2102"/>
      <c r="I96" s="2176"/>
      <c r="J96" s="2102"/>
      <c r="K96" s="2176"/>
      <c r="L96" s="2102"/>
      <c r="M96" s="2176"/>
      <c r="N96" s="2102"/>
      <c r="O96" s="2176"/>
      <c r="P96" s="78"/>
      <c r="Q96" s="78"/>
      <c r="R96" s="78"/>
      <c r="S96" s="78"/>
      <c r="U96" s="2045"/>
      <c r="V96" s="2045"/>
    </row>
    <row r="97" spans="1:22" s="80" customFormat="1">
      <c r="A97" s="2084"/>
      <c r="B97" s="2168"/>
      <c r="C97" s="2168"/>
      <c r="D97" s="2168"/>
      <c r="E97" s="200" t="str">
        <f>'職員点検資料１ (記入例)'!E97</f>
        <v>（　　　　　　）</v>
      </c>
      <c r="F97" s="201" t="str">
        <f>IF('職員点検資料１ (記入例)'!F97="","",'職員点検資料１ (記入例)'!F97)</f>
        <v/>
      </c>
      <c r="G97" s="2183"/>
      <c r="H97" s="2103"/>
      <c r="I97" s="2177"/>
      <c r="J97" s="2103"/>
      <c r="K97" s="2177"/>
      <c r="L97" s="2103"/>
      <c r="M97" s="2177"/>
      <c r="N97" s="2103"/>
      <c r="O97" s="2177"/>
      <c r="P97" s="78"/>
      <c r="Q97" s="78"/>
      <c r="R97" s="78"/>
      <c r="S97" s="78"/>
      <c r="U97" s="2046"/>
      <c r="V97" s="2046"/>
    </row>
    <row r="98" spans="1:22" s="80" customFormat="1" ht="12" customHeight="1">
      <c r="A98" s="2082">
        <v>32</v>
      </c>
      <c r="B98" s="2166" t="str">
        <f>IF('職員点検資料１ (記入例)'!B98="","",'職員点検資料１ (記入例)'!B98)</f>
        <v/>
      </c>
      <c r="C98" s="2166" t="str">
        <f>IF('職員点検資料１ (記入例)'!C98="","",'職員点検資料１ (記入例)'!C98)</f>
        <v/>
      </c>
      <c r="D98" s="2166" t="str">
        <f>IF('職員点検資料１ (記入例)'!D98="","",'職員点検資料１ (記入例)'!D98)</f>
        <v/>
      </c>
      <c r="E98" s="197" t="str">
        <f>'職員点検資料１ (記入例)'!E98</f>
        <v>保育士</v>
      </c>
      <c r="F98" s="296" t="str">
        <f>IF('職員点検資料１ (記入例)'!F98="","",'職員点検資料１ (記入例)'!F98)</f>
        <v/>
      </c>
      <c r="G98" s="2181" t="str">
        <f>IF('職員点検資料１ (記入例)'!G98="","",'職員点検資料１ (記入例)'!G98)</f>
        <v/>
      </c>
      <c r="H98" s="2101"/>
      <c r="I98" s="2175" t="s">
        <v>309</v>
      </c>
      <c r="J98" s="2101"/>
      <c r="K98" s="2175" t="s">
        <v>336</v>
      </c>
      <c r="L98" s="2101"/>
      <c r="M98" s="2175" t="s">
        <v>309</v>
      </c>
      <c r="N98" s="2101"/>
      <c r="O98" s="2175" t="s">
        <v>336</v>
      </c>
      <c r="P98" s="78"/>
      <c r="Q98" s="78"/>
      <c r="R98" s="78"/>
      <c r="S98" s="78"/>
      <c r="U98" s="2044" t="str">
        <f>'職員点検資料１ (記入例)'!AC98:AC100</f>
        <v/>
      </c>
      <c r="V98" s="2044">
        <f>L98+N98</f>
        <v>0</v>
      </c>
    </row>
    <row r="99" spans="1:22" s="80" customFormat="1">
      <c r="A99" s="2083"/>
      <c r="B99" s="2167"/>
      <c r="C99" s="2167"/>
      <c r="D99" s="2167"/>
      <c r="E99" s="198" t="str">
        <f>'職員点検資料１ (記入例)'!E99</f>
        <v>幼稚園教諭</v>
      </c>
      <c r="F99" s="199" t="str">
        <f>IF('職員点検資料１ (記入例)'!F99="","",'職員点検資料１ (記入例)'!F99)</f>
        <v/>
      </c>
      <c r="G99" s="2182"/>
      <c r="H99" s="2102"/>
      <c r="I99" s="2176"/>
      <c r="J99" s="2102"/>
      <c r="K99" s="2176"/>
      <c r="L99" s="2102"/>
      <c r="M99" s="2176"/>
      <c r="N99" s="2102"/>
      <c r="O99" s="2176"/>
      <c r="P99" s="78"/>
      <c r="Q99" s="78"/>
      <c r="R99" s="78"/>
      <c r="S99" s="78"/>
      <c r="U99" s="2045"/>
      <c r="V99" s="2045"/>
    </row>
    <row r="100" spans="1:22" s="80" customFormat="1">
      <c r="A100" s="2084"/>
      <c r="B100" s="2168"/>
      <c r="C100" s="2168"/>
      <c r="D100" s="2168"/>
      <c r="E100" s="200" t="str">
        <f>'職員点検資料１ (記入例)'!E100</f>
        <v>（　　　　　　）</v>
      </c>
      <c r="F100" s="201" t="str">
        <f>IF('職員点検資料１ (記入例)'!F100="","",'職員点検資料１ (記入例)'!F100)</f>
        <v/>
      </c>
      <c r="G100" s="2183"/>
      <c r="H100" s="2103"/>
      <c r="I100" s="2177"/>
      <c r="J100" s="2103"/>
      <c r="K100" s="2177"/>
      <c r="L100" s="2103"/>
      <c r="M100" s="2177"/>
      <c r="N100" s="2103"/>
      <c r="O100" s="2177"/>
      <c r="P100" s="78"/>
      <c r="Q100" s="78"/>
      <c r="R100" s="78"/>
      <c r="S100" s="78"/>
      <c r="U100" s="2046"/>
      <c r="V100" s="2046"/>
    </row>
    <row r="101" spans="1:22" s="80" customFormat="1" ht="12" customHeight="1">
      <c r="A101" s="2082">
        <v>33</v>
      </c>
      <c r="B101" s="2166" t="str">
        <f>IF('職員点検資料１ (記入例)'!B101="","",'職員点検資料１ (記入例)'!B101)</f>
        <v/>
      </c>
      <c r="C101" s="2166" t="str">
        <f>IF('職員点検資料１ (記入例)'!C101="","",'職員点検資料１ (記入例)'!C101)</f>
        <v/>
      </c>
      <c r="D101" s="2166" t="str">
        <f>IF('職員点検資料１ (記入例)'!D101="","",'職員点検資料１ (記入例)'!D101)</f>
        <v/>
      </c>
      <c r="E101" s="197" t="str">
        <f>'職員点検資料１ (記入例)'!E101</f>
        <v>保育士</v>
      </c>
      <c r="F101" s="296" t="str">
        <f>IF('職員点検資料１ (記入例)'!F101="","",'職員点検資料１ (記入例)'!F101)</f>
        <v/>
      </c>
      <c r="G101" s="2181" t="str">
        <f>IF('職員点検資料１ (記入例)'!G101="","",'職員点検資料１ (記入例)'!G101)</f>
        <v/>
      </c>
      <c r="H101" s="2101"/>
      <c r="I101" s="2175" t="s">
        <v>309</v>
      </c>
      <c r="J101" s="2101"/>
      <c r="K101" s="2175" t="s">
        <v>336</v>
      </c>
      <c r="L101" s="2101"/>
      <c r="M101" s="2175" t="s">
        <v>309</v>
      </c>
      <c r="N101" s="2101"/>
      <c r="O101" s="2175" t="s">
        <v>336</v>
      </c>
      <c r="P101" s="78"/>
      <c r="Q101" s="78"/>
      <c r="R101" s="78"/>
      <c r="S101" s="78"/>
      <c r="U101" s="2044" t="str">
        <f>'職員点検資料１ (記入例)'!AC101:AC103</f>
        <v/>
      </c>
      <c r="V101" s="2044">
        <f>L101+N101</f>
        <v>0</v>
      </c>
    </row>
    <row r="102" spans="1:22" s="80" customFormat="1">
      <c r="A102" s="2083"/>
      <c r="B102" s="2167"/>
      <c r="C102" s="2167"/>
      <c r="D102" s="2167"/>
      <c r="E102" s="198" t="str">
        <f>'職員点検資料１ (記入例)'!E102</f>
        <v>幼稚園教諭</v>
      </c>
      <c r="F102" s="199" t="str">
        <f>IF('職員点検資料１ (記入例)'!F102="","",'職員点検資料１ (記入例)'!F102)</f>
        <v/>
      </c>
      <c r="G102" s="2182"/>
      <c r="H102" s="2102"/>
      <c r="I102" s="2176"/>
      <c r="J102" s="2102"/>
      <c r="K102" s="2176"/>
      <c r="L102" s="2102"/>
      <c r="M102" s="2176"/>
      <c r="N102" s="2102"/>
      <c r="O102" s="2176"/>
      <c r="P102" s="78"/>
      <c r="Q102" s="78"/>
      <c r="R102" s="78"/>
      <c r="S102" s="78"/>
      <c r="U102" s="2045"/>
      <c r="V102" s="2045"/>
    </row>
    <row r="103" spans="1:22" s="80" customFormat="1">
      <c r="A103" s="2084"/>
      <c r="B103" s="2168"/>
      <c r="C103" s="2168"/>
      <c r="D103" s="2168"/>
      <c r="E103" s="200" t="str">
        <f>'職員点検資料１ (記入例)'!E103</f>
        <v>（　　　　　　）</v>
      </c>
      <c r="F103" s="201" t="str">
        <f>IF('職員点検資料１ (記入例)'!F103="","",'職員点検資料１ (記入例)'!F103)</f>
        <v/>
      </c>
      <c r="G103" s="2183"/>
      <c r="H103" s="2103"/>
      <c r="I103" s="2177"/>
      <c r="J103" s="2103"/>
      <c r="K103" s="2177"/>
      <c r="L103" s="2103"/>
      <c r="M103" s="2177"/>
      <c r="N103" s="2103"/>
      <c r="O103" s="2177"/>
      <c r="P103" s="78"/>
      <c r="Q103" s="78"/>
      <c r="R103" s="78"/>
      <c r="S103" s="78"/>
      <c r="U103" s="2046"/>
      <c r="V103" s="2046"/>
    </row>
    <row r="104" spans="1:22" s="80" customFormat="1" ht="12" customHeight="1">
      <c r="A104" s="2082">
        <v>34</v>
      </c>
      <c r="B104" s="2166" t="str">
        <f>IF('職員点検資料１ (記入例)'!B104="","",'職員点検資料１ (記入例)'!B104)</f>
        <v/>
      </c>
      <c r="C104" s="2166" t="str">
        <f>IF('職員点検資料１ (記入例)'!C104="","",'職員点検資料１ (記入例)'!C104)</f>
        <v/>
      </c>
      <c r="D104" s="2166" t="str">
        <f>IF('職員点検資料１ (記入例)'!D104="","",'職員点検資料１ (記入例)'!D104)</f>
        <v/>
      </c>
      <c r="E104" s="197" t="str">
        <f>'職員点検資料１ (記入例)'!E104</f>
        <v>保育士</v>
      </c>
      <c r="F104" s="296" t="str">
        <f>IF('職員点検資料１ (記入例)'!F104="","",'職員点検資料１ (記入例)'!F104)</f>
        <v/>
      </c>
      <c r="G104" s="2181" t="str">
        <f>IF('職員点検資料１ (記入例)'!G104="","",'職員点検資料１ (記入例)'!G104)</f>
        <v/>
      </c>
      <c r="H104" s="2101"/>
      <c r="I104" s="2175" t="s">
        <v>309</v>
      </c>
      <c r="J104" s="2101"/>
      <c r="K104" s="2175" t="s">
        <v>336</v>
      </c>
      <c r="L104" s="2101"/>
      <c r="M104" s="2175" t="s">
        <v>309</v>
      </c>
      <c r="N104" s="2101"/>
      <c r="O104" s="2175" t="s">
        <v>336</v>
      </c>
      <c r="P104" s="78"/>
      <c r="Q104" s="78"/>
      <c r="R104" s="78"/>
      <c r="S104" s="78"/>
      <c r="U104" s="2044" t="str">
        <f>'職員点検資料１ (記入例)'!AC104:AC106</f>
        <v/>
      </c>
      <c r="V104" s="2044">
        <f>L104+N104</f>
        <v>0</v>
      </c>
    </row>
    <row r="105" spans="1:22" s="80" customFormat="1">
      <c r="A105" s="2083"/>
      <c r="B105" s="2167"/>
      <c r="C105" s="2167"/>
      <c r="D105" s="2167"/>
      <c r="E105" s="198" t="str">
        <f>'職員点検資料１ (記入例)'!E105</f>
        <v>幼稚園教諭</v>
      </c>
      <c r="F105" s="199" t="str">
        <f>IF('職員点検資料１ (記入例)'!F105="","",'職員点検資料１ (記入例)'!F105)</f>
        <v/>
      </c>
      <c r="G105" s="2182"/>
      <c r="H105" s="2102"/>
      <c r="I105" s="2176"/>
      <c r="J105" s="2102"/>
      <c r="K105" s="2176"/>
      <c r="L105" s="2102"/>
      <c r="M105" s="2176"/>
      <c r="N105" s="2102"/>
      <c r="O105" s="2176"/>
      <c r="P105" s="78"/>
      <c r="Q105" s="78"/>
      <c r="R105" s="78"/>
      <c r="S105" s="78"/>
      <c r="U105" s="2045"/>
      <c r="V105" s="2045"/>
    </row>
    <row r="106" spans="1:22" s="80" customFormat="1">
      <c r="A106" s="2084"/>
      <c r="B106" s="2168"/>
      <c r="C106" s="2168"/>
      <c r="D106" s="2168"/>
      <c r="E106" s="200" t="str">
        <f>'職員点検資料１ (記入例)'!E106</f>
        <v>（　　　　　　）</v>
      </c>
      <c r="F106" s="201" t="str">
        <f>IF('職員点検資料１ (記入例)'!F106="","",'職員点検資料１ (記入例)'!F106)</f>
        <v/>
      </c>
      <c r="G106" s="2183"/>
      <c r="H106" s="2103"/>
      <c r="I106" s="2177"/>
      <c r="J106" s="2103"/>
      <c r="K106" s="2177"/>
      <c r="L106" s="2103"/>
      <c r="M106" s="2177"/>
      <c r="N106" s="2103"/>
      <c r="O106" s="2177"/>
      <c r="P106" s="78"/>
      <c r="Q106" s="78"/>
      <c r="R106" s="78"/>
      <c r="S106" s="78"/>
      <c r="U106" s="2046"/>
      <c r="V106" s="2046"/>
    </row>
    <row r="107" spans="1:22" s="80" customFormat="1" ht="12" customHeight="1">
      <c r="A107" s="2082">
        <v>35</v>
      </c>
      <c r="B107" s="2166" t="str">
        <f>IF('職員点検資料１ (記入例)'!B107="","",'職員点検資料１ (記入例)'!B107)</f>
        <v/>
      </c>
      <c r="C107" s="2166" t="str">
        <f>IF('職員点検資料１ (記入例)'!C107="","",'職員点検資料１ (記入例)'!C107)</f>
        <v/>
      </c>
      <c r="D107" s="2166" t="str">
        <f>IF('職員点検資料１ (記入例)'!D107="","",'職員点検資料１ (記入例)'!D107)</f>
        <v/>
      </c>
      <c r="E107" s="197" t="str">
        <f>'職員点検資料１ (記入例)'!E107</f>
        <v>保育士</v>
      </c>
      <c r="F107" s="296" t="str">
        <f>IF('職員点検資料１ (記入例)'!F107="","",'職員点検資料１ (記入例)'!F107)</f>
        <v/>
      </c>
      <c r="G107" s="2181" t="str">
        <f>IF('職員点検資料１ (記入例)'!G107="","",'職員点検資料１ (記入例)'!G107)</f>
        <v/>
      </c>
      <c r="H107" s="2101"/>
      <c r="I107" s="2175" t="s">
        <v>309</v>
      </c>
      <c r="J107" s="2101"/>
      <c r="K107" s="2175" t="s">
        <v>336</v>
      </c>
      <c r="L107" s="2101"/>
      <c r="M107" s="2175" t="s">
        <v>309</v>
      </c>
      <c r="N107" s="2101"/>
      <c r="O107" s="2175" t="s">
        <v>336</v>
      </c>
      <c r="P107" s="78"/>
      <c r="Q107" s="78"/>
      <c r="R107" s="78"/>
      <c r="S107" s="78"/>
      <c r="U107" s="2044" t="str">
        <f>'職員点検資料１ (記入例)'!AC107:AC109</f>
        <v/>
      </c>
      <c r="V107" s="2044">
        <f>L107+N107</f>
        <v>0</v>
      </c>
    </row>
    <row r="108" spans="1:22" s="80" customFormat="1">
      <c r="A108" s="2083"/>
      <c r="B108" s="2167"/>
      <c r="C108" s="2167"/>
      <c r="D108" s="2167"/>
      <c r="E108" s="198" t="str">
        <f>'職員点検資料１ (記入例)'!E108</f>
        <v>幼稚園教諭</v>
      </c>
      <c r="F108" s="199" t="str">
        <f>IF('職員点検資料１ (記入例)'!F108="","",'職員点検資料１ (記入例)'!F108)</f>
        <v/>
      </c>
      <c r="G108" s="2182"/>
      <c r="H108" s="2102"/>
      <c r="I108" s="2176"/>
      <c r="J108" s="2102"/>
      <c r="K108" s="2176"/>
      <c r="L108" s="2102"/>
      <c r="M108" s="2176"/>
      <c r="N108" s="2102"/>
      <c r="O108" s="2176"/>
      <c r="P108" s="78"/>
      <c r="Q108" s="78"/>
      <c r="R108" s="78"/>
      <c r="S108" s="78"/>
      <c r="U108" s="2045"/>
      <c r="V108" s="2045"/>
    </row>
    <row r="109" spans="1:22" s="80" customFormat="1">
      <c r="A109" s="2084"/>
      <c r="B109" s="2168"/>
      <c r="C109" s="2168"/>
      <c r="D109" s="2168"/>
      <c r="E109" s="200" t="str">
        <f>'職員点検資料１ (記入例)'!E109</f>
        <v>（　　　　　　）</v>
      </c>
      <c r="F109" s="201" t="str">
        <f>IF('職員点検資料１ (記入例)'!F109="","",'職員点検資料１ (記入例)'!F109)</f>
        <v/>
      </c>
      <c r="G109" s="2183"/>
      <c r="H109" s="2103"/>
      <c r="I109" s="2177"/>
      <c r="J109" s="2103"/>
      <c r="K109" s="2177"/>
      <c r="L109" s="2103"/>
      <c r="M109" s="2177"/>
      <c r="N109" s="2103"/>
      <c r="O109" s="2177"/>
      <c r="P109" s="78"/>
      <c r="Q109" s="78"/>
      <c r="R109" s="78"/>
      <c r="S109" s="78"/>
      <c r="U109" s="2046"/>
      <c r="V109" s="2046"/>
    </row>
    <row r="110" spans="1:22" s="80" customFormat="1" ht="12" customHeight="1">
      <c r="A110" s="2082">
        <v>36</v>
      </c>
      <c r="B110" s="2166" t="str">
        <f>IF('職員点検資料１ (記入例)'!B110="","",'職員点検資料１ (記入例)'!B110)</f>
        <v/>
      </c>
      <c r="C110" s="2166" t="str">
        <f>IF('職員点検資料１ (記入例)'!C110="","",'職員点検資料１ (記入例)'!C110)</f>
        <v/>
      </c>
      <c r="D110" s="2166" t="str">
        <f>IF('職員点検資料１ (記入例)'!D110="","",'職員点検資料１ (記入例)'!D110)</f>
        <v/>
      </c>
      <c r="E110" s="197" t="str">
        <f>'職員点検資料１ (記入例)'!E110</f>
        <v>保育士</v>
      </c>
      <c r="F110" s="296" t="str">
        <f>IF('職員点検資料１ (記入例)'!F110="","",'職員点検資料１ (記入例)'!F110)</f>
        <v/>
      </c>
      <c r="G110" s="2181" t="str">
        <f>IF('職員点検資料１ (記入例)'!G110="","",'職員点検資料１ (記入例)'!G110)</f>
        <v/>
      </c>
      <c r="H110" s="2101"/>
      <c r="I110" s="2175" t="s">
        <v>309</v>
      </c>
      <c r="J110" s="2101"/>
      <c r="K110" s="2175" t="s">
        <v>336</v>
      </c>
      <c r="L110" s="2101"/>
      <c r="M110" s="2175" t="s">
        <v>309</v>
      </c>
      <c r="N110" s="2101"/>
      <c r="O110" s="2175" t="s">
        <v>336</v>
      </c>
      <c r="P110" s="78"/>
      <c r="Q110" s="78"/>
      <c r="R110" s="78"/>
      <c r="S110" s="78"/>
      <c r="U110" s="2044" t="str">
        <f>'職員点検資料１ (記入例)'!AC110:AC112</f>
        <v/>
      </c>
      <c r="V110" s="2044">
        <f>L110+N110</f>
        <v>0</v>
      </c>
    </row>
    <row r="111" spans="1:22" s="80" customFormat="1">
      <c r="A111" s="2083"/>
      <c r="B111" s="2167"/>
      <c r="C111" s="2167"/>
      <c r="D111" s="2167"/>
      <c r="E111" s="198" t="str">
        <f>'職員点検資料１ (記入例)'!E111</f>
        <v>幼稚園教諭</v>
      </c>
      <c r="F111" s="199" t="str">
        <f>IF('職員点検資料１ (記入例)'!F111="","",'職員点検資料１ (記入例)'!F111)</f>
        <v/>
      </c>
      <c r="G111" s="2182"/>
      <c r="H111" s="2102"/>
      <c r="I111" s="2176"/>
      <c r="J111" s="2102"/>
      <c r="K111" s="2176"/>
      <c r="L111" s="2102"/>
      <c r="M111" s="2176"/>
      <c r="N111" s="2102"/>
      <c r="O111" s="2176"/>
      <c r="P111" s="78"/>
      <c r="Q111" s="78"/>
      <c r="R111" s="78"/>
      <c r="S111" s="78"/>
      <c r="U111" s="2045"/>
      <c r="V111" s="2045"/>
    </row>
    <row r="112" spans="1:22" s="80" customFormat="1">
      <c r="A112" s="2084"/>
      <c r="B112" s="2168"/>
      <c r="C112" s="2168"/>
      <c r="D112" s="2168"/>
      <c r="E112" s="200" t="str">
        <f>'職員点検資料１ (記入例)'!E112</f>
        <v>（　　　　　　）</v>
      </c>
      <c r="F112" s="201" t="str">
        <f>IF('職員点検資料１ (記入例)'!F112="","",'職員点検資料１ (記入例)'!F112)</f>
        <v/>
      </c>
      <c r="G112" s="2183"/>
      <c r="H112" s="2103"/>
      <c r="I112" s="2177"/>
      <c r="J112" s="2103"/>
      <c r="K112" s="2177"/>
      <c r="L112" s="2103"/>
      <c r="M112" s="2177"/>
      <c r="N112" s="2103"/>
      <c r="O112" s="2177"/>
      <c r="P112" s="78"/>
      <c r="Q112" s="78"/>
      <c r="R112" s="78"/>
      <c r="S112" s="78"/>
      <c r="U112" s="2046"/>
      <c r="V112" s="2046"/>
    </row>
    <row r="113" spans="1:22" s="80" customFormat="1" ht="12" customHeight="1">
      <c r="A113" s="2082">
        <v>37</v>
      </c>
      <c r="B113" s="2166" t="str">
        <f>IF('職員点検資料１ (記入例)'!B113="","",'職員点検資料１ (記入例)'!B113)</f>
        <v/>
      </c>
      <c r="C113" s="2166" t="str">
        <f>IF('職員点検資料１ (記入例)'!C113="","",'職員点検資料１ (記入例)'!C113)</f>
        <v/>
      </c>
      <c r="D113" s="2166" t="str">
        <f>IF('職員点検資料１ (記入例)'!D113="","",'職員点検資料１ (記入例)'!D113)</f>
        <v/>
      </c>
      <c r="E113" s="197" t="str">
        <f>'職員点検資料１ (記入例)'!E113</f>
        <v>保育士</v>
      </c>
      <c r="F113" s="296" t="str">
        <f>IF('職員点検資料１ (記入例)'!F113="","",'職員点検資料１ (記入例)'!F113)</f>
        <v/>
      </c>
      <c r="G113" s="2181" t="str">
        <f>IF('職員点検資料１ (記入例)'!G113="","",'職員点検資料１ (記入例)'!G113)</f>
        <v/>
      </c>
      <c r="H113" s="2101"/>
      <c r="I113" s="2175" t="s">
        <v>309</v>
      </c>
      <c r="J113" s="2101"/>
      <c r="K113" s="2175" t="s">
        <v>336</v>
      </c>
      <c r="L113" s="2101"/>
      <c r="M113" s="2175" t="s">
        <v>309</v>
      </c>
      <c r="N113" s="2101"/>
      <c r="O113" s="2175" t="s">
        <v>336</v>
      </c>
      <c r="P113" s="78"/>
      <c r="Q113" s="78"/>
      <c r="R113" s="78"/>
      <c r="S113" s="78"/>
      <c r="U113" s="2044" t="str">
        <f>'職員点検資料１ (記入例)'!AC113:AC115</f>
        <v/>
      </c>
      <c r="V113" s="2044">
        <f>L113+N113</f>
        <v>0</v>
      </c>
    </row>
    <row r="114" spans="1:22" s="80" customFormat="1">
      <c r="A114" s="2083"/>
      <c r="B114" s="2167"/>
      <c r="C114" s="2167"/>
      <c r="D114" s="2167"/>
      <c r="E114" s="198" t="str">
        <f>'職員点検資料１ (記入例)'!E114</f>
        <v>幼稚園教諭</v>
      </c>
      <c r="F114" s="199" t="str">
        <f>IF('職員点検資料１ (記入例)'!F114="","",'職員点検資料１ (記入例)'!F114)</f>
        <v/>
      </c>
      <c r="G114" s="2182"/>
      <c r="H114" s="2102"/>
      <c r="I114" s="2176"/>
      <c r="J114" s="2102"/>
      <c r="K114" s="2176"/>
      <c r="L114" s="2102"/>
      <c r="M114" s="2176"/>
      <c r="N114" s="2102"/>
      <c r="O114" s="2176"/>
      <c r="P114" s="78"/>
      <c r="Q114" s="78"/>
      <c r="R114" s="78"/>
      <c r="S114" s="78"/>
      <c r="U114" s="2045"/>
      <c r="V114" s="2045"/>
    </row>
    <row r="115" spans="1:22" s="80" customFormat="1">
      <c r="A115" s="2084"/>
      <c r="B115" s="2168"/>
      <c r="C115" s="2168"/>
      <c r="D115" s="2168"/>
      <c r="E115" s="200" t="str">
        <f>'職員点検資料１ (記入例)'!E115</f>
        <v>（　　　　　　）</v>
      </c>
      <c r="F115" s="201" t="str">
        <f>IF('職員点検資料１ (記入例)'!F115="","",'職員点検資料１ (記入例)'!F115)</f>
        <v/>
      </c>
      <c r="G115" s="2183"/>
      <c r="H115" s="2103"/>
      <c r="I115" s="2177"/>
      <c r="J115" s="2103"/>
      <c r="K115" s="2177"/>
      <c r="L115" s="2103"/>
      <c r="M115" s="2177"/>
      <c r="N115" s="2103"/>
      <c r="O115" s="2177"/>
      <c r="P115" s="78"/>
      <c r="Q115" s="78"/>
      <c r="R115" s="78"/>
      <c r="S115" s="78"/>
      <c r="U115" s="2046"/>
      <c r="V115" s="2046"/>
    </row>
    <row r="116" spans="1:22" s="80" customFormat="1" ht="12" customHeight="1">
      <c r="A116" s="2082">
        <v>38</v>
      </c>
      <c r="B116" s="2166" t="str">
        <f>IF('職員点検資料１ (記入例)'!B116="","",'職員点検資料１ (記入例)'!B116)</f>
        <v/>
      </c>
      <c r="C116" s="2166" t="str">
        <f>IF('職員点検資料１ (記入例)'!C116="","",'職員点検資料１ (記入例)'!C116)</f>
        <v/>
      </c>
      <c r="D116" s="2166" t="str">
        <f>IF('職員点検資料１ (記入例)'!D116="","",'職員点検資料１ (記入例)'!D116)</f>
        <v/>
      </c>
      <c r="E116" s="197" t="str">
        <f>'職員点検資料１ (記入例)'!E116</f>
        <v>保育士</v>
      </c>
      <c r="F116" s="296" t="str">
        <f>IF('職員点検資料１ (記入例)'!F116="","",'職員点検資料１ (記入例)'!F116)</f>
        <v/>
      </c>
      <c r="G116" s="2181" t="str">
        <f>IF('職員点検資料１ (記入例)'!G116="","",'職員点検資料１ (記入例)'!G116)</f>
        <v/>
      </c>
      <c r="H116" s="2101"/>
      <c r="I116" s="2175" t="s">
        <v>309</v>
      </c>
      <c r="J116" s="2101"/>
      <c r="K116" s="2175" t="s">
        <v>336</v>
      </c>
      <c r="L116" s="2101"/>
      <c r="M116" s="2175" t="s">
        <v>309</v>
      </c>
      <c r="N116" s="2101"/>
      <c r="O116" s="2175" t="s">
        <v>336</v>
      </c>
      <c r="P116" s="78"/>
      <c r="Q116" s="78"/>
      <c r="R116" s="78"/>
      <c r="S116" s="78"/>
      <c r="U116" s="2044" t="str">
        <f>'職員点検資料１ (記入例)'!AC116:AC118</f>
        <v/>
      </c>
      <c r="V116" s="2044">
        <f>L116+N116</f>
        <v>0</v>
      </c>
    </row>
    <row r="117" spans="1:22" s="80" customFormat="1">
      <c r="A117" s="2083"/>
      <c r="B117" s="2167"/>
      <c r="C117" s="2167"/>
      <c r="D117" s="2167"/>
      <c r="E117" s="198" t="str">
        <f>'職員点検資料１ (記入例)'!E117</f>
        <v>幼稚園教諭</v>
      </c>
      <c r="F117" s="199" t="str">
        <f>IF('職員点検資料１ (記入例)'!F117="","",'職員点検資料１ (記入例)'!F117)</f>
        <v/>
      </c>
      <c r="G117" s="2182"/>
      <c r="H117" s="2102"/>
      <c r="I117" s="2176"/>
      <c r="J117" s="2102"/>
      <c r="K117" s="2176"/>
      <c r="L117" s="2102"/>
      <c r="M117" s="2176"/>
      <c r="N117" s="2102"/>
      <c r="O117" s="2176"/>
      <c r="P117" s="78"/>
      <c r="Q117" s="78"/>
      <c r="R117" s="78"/>
      <c r="S117" s="78"/>
      <c r="U117" s="2045"/>
      <c r="V117" s="2045"/>
    </row>
    <row r="118" spans="1:22" s="80" customFormat="1">
      <c r="A118" s="2084"/>
      <c r="B118" s="2168"/>
      <c r="C118" s="2168"/>
      <c r="D118" s="2168"/>
      <c r="E118" s="200" t="str">
        <f>'職員点検資料１ (記入例)'!E118</f>
        <v>（　　　　　　）</v>
      </c>
      <c r="F118" s="201" t="str">
        <f>IF('職員点検資料１ (記入例)'!F118="","",'職員点検資料１ (記入例)'!F118)</f>
        <v/>
      </c>
      <c r="G118" s="2183"/>
      <c r="H118" s="2103"/>
      <c r="I118" s="2177"/>
      <c r="J118" s="2103"/>
      <c r="K118" s="2177"/>
      <c r="L118" s="2103"/>
      <c r="M118" s="2177"/>
      <c r="N118" s="2103"/>
      <c r="O118" s="2177"/>
      <c r="P118" s="78"/>
      <c r="Q118" s="78"/>
      <c r="R118" s="78"/>
      <c r="S118" s="78"/>
      <c r="U118" s="2046"/>
      <c r="V118" s="2046"/>
    </row>
    <row r="119" spans="1:22" s="80" customFormat="1" ht="12" customHeight="1">
      <c r="A119" s="2082">
        <v>39</v>
      </c>
      <c r="B119" s="2166" t="str">
        <f>IF('職員点検資料１ (記入例)'!B119="","",'職員点検資料１ (記入例)'!B119)</f>
        <v/>
      </c>
      <c r="C119" s="2166" t="str">
        <f>IF('職員点検資料１ (記入例)'!C119="","",'職員点検資料１ (記入例)'!C119)</f>
        <v/>
      </c>
      <c r="D119" s="2166" t="str">
        <f>IF('職員点検資料１ (記入例)'!D119="","",'職員点検資料１ (記入例)'!D119)</f>
        <v/>
      </c>
      <c r="E119" s="197" t="str">
        <f>'職員点検資料１ (記入例)'!E119</f>
        <v>保育士</v>
      </c>
      <c r="F119" s="296" t="str">
        <f>IF('職員点検資料１ (記入例)'!F119="","",'職員点検資料１ (記入例)'!F119)</f>
        <v/>
      </c>
      <c r="G119" s="2181" t="str">
        <f>IF('職員点検資料１ (記入例)'!G119="","",'職員点検資料１ (記入例)'!G119)</f>
        <v/>
      </c>
      <c r="H119" s="2101"/>
      <c r="I119" s="2175" t="s">
        <v>309</v>
      </c>
      <c r="J119" s="2101"/>
      <c r="K119" s="2175" t="s">
        <v>336</v>
      </c>
      <c r="L119" s="2101"/>
      <c r="M119" s="2175" t="s">
        <v>309</v>
      </c>
      <c r="N119" s="2101"/>
      <c r="O119" s="2175" t="s">
        <v>336</v>
      </c>
      <c r="P119" s="78"/>
      <c r="Q119" s="78"/>
      <c r="R119" s="78"/>
      <c r="S119" s="78"/>
      <c r="U119" s="2044" t="str">
        <f>'職員点検資料１ (記入例)'!AC119:AC121</f>
        <v/>
      </c>
      <c r="V119" s="2044">
        <f>L119+N119</f>
        <v>0</v>
      </c>
    </row>
    <row r="120" spans="1:22" s="80" customFormat="1">
      <c r="A120" s="2083"/>
      <c r="B120" s="2167"/>
      <c r="C120" s="2167"/>
      <c r="D120" s="2167"/>
      <c r="E120" s="198" t="str">
        <f>'職員点検資料１ (記入例)'!E120</f>
        <v>幼稚園教諭</v>
      </c>
      <c r="F120" s="199" t="str">
        <f>IF('職員点検資料１ (記入例)'!F120="","",'職員点検資料１ (記入例)'!F120)</f>
        <v/>
      </c>
      <c r="G120" s="2182"/>
      <c r="H120" s="2102"/>
      <c r="I120" s="2176"/>
      <c r="J120" s="2102"/>
      <c r="K120" s="2176"/>
      <c r="L120" s="2102"/>
      <c r="M120" s="2176"/>
      <c r="N120" s="2102"/>
      <c r="O120" s="2176"/>
      <c r="P120" s="78"/>
      <c r="Q120" s="78"/>
      <c r="R120" s="78"/>
      <c r="S120" s="78"/>
      <c r="U120" s="2045"/>
      <c r="V120" s="2045"/>
    </row>
    <row r="121" spans="1:22" s="80" customFormat="1">
      <c r="A121" s="2084"/>
      <c r="B121" s="2168"/>
      <c r="C121" s="2168"/>
      <c r="D121" s="2168"/>
      <c r="E121" s="200" t="str">
        <f>'職員点検資料１ (記入例)'!E121</f>
        <v>（　　　　　　）</v>
      </c>
      <c r="F121" s="201" t="str">
        <f>IF('職員点検資料１ (記入例)'!F121="","",'職員点検資料１ (記入例)'!F121)</f>
        <v/>
      </c>
      <c r="G121" s="2183"/>
      <c r="H121" s="2103"/>
      <c r="I121" s="2177"/>
      <c r="J121" s="2103"/>
      <c r="K121" s="2177"/>
      <c r="L121" s="2103"/>
      <c r="M121" s="2177"/>
      <c r="N121" s="2103"/>
      <c r="O121" s="2177"/>
      <c r="P121" s="78"/>
      <c r="Q121" s="78"/>
      <c r="R121" s="78"/>
      <c r="S121" s="78"/>
      <c r="U121" s="2046"/>
      <c r="V121" s="2046"/>
    </row>
    <row r="122" spans="1:22" s="80" customFormat="1" ht="12" customHeight="1">
      <c r="A122" s="2082">
        <v>40</v>
      </c>
      <c r="B122" s="2166" t="str">
        <f>IF('職員点検資料１ (記入例)'!B122="","",'職員点検資料１ (記入例)'!B122)</f>
        <v/>
      </c>
      <c r="C122" s="2166" t="str">
        <f>IF('職員点検資料１ (記入例)'!C122="","",'職員点検資料１ (記入例)'!C122)</f>
        <v/>
      </c>
      <c r="D122" s="2166" t="str">
        <f>IF('職員点検資料１ (記入例)'!D122="","",'職員点検資料１ (記入例)'!D122)</f>
        <v/>
      </c>
      <c r="E122" s="197" t="str">
        <f>'職員点検資料１ (記入例)'!E122</f>
        <v>保育士</v>
      </c>
      <c r="F122" s="296" t="str">
        <f>IF('職員点検資料１ (記入例)'!F122="","",'職員点検資料１ (記入例)'!F122)</f>
        <v/>
      </c>
      <c r="G122" s="2181" t="str">
        <f>IF('職員点検資料１ (記入例)'!G122="","",'職員点検資料１ (記入例)'!G122)</f>
        <v/>
      </c>
      <c r="H122" s="2101"/>
      <c r="I122" s="2175" t="s">
        <v>309</v>
      </c>
      <c r="J122" s="2101"/>
      <c r="K122" s="2175" t="s">
        <v>336</v>
      </c>
      <c r="L122" s="2101"/>
      <c r="M122" s="2175" t="s">
        <v>309</v>
      </c>
      <c r="N122" s="2101"/>
      <c r="O122" s="2175" t="s">
        <v>336</v>
      </c>
      <c r="P122" s="78"/>
      <c r="Q122" s="78"/>
      <c r="R122" s="78"/>
      <c r="S122" s="78"/>
      <c r="U122" s="2044" t="str">
        <f>'職員点検資料１ (記入例)'!AC122:AC124</f>
        <v/>
      </c>
      <c r="V122" s="2044">
        <f>L122+N122</f>
        <v>0</v>
      </c>
    </row>
    <row r="123" spans="1:22" s="80" customFormat="1">
      <c r="A123" s="2083"/>
      <c r="B123" s="2167"/>
      <c r="C123" s="2167"/>
      <c r="D123" s="2167"/>
      <c r="E123" s="198" t="str">
        <f>'職員点検資料１ (記入例)'!E123</f>
        <v>幼稚園教諭</v>
      </c>
      <c r="F123" s="199" t="str">
        <f>IF('職員点検資料１ (記入例)'!F123="","",'職員点検資料１ (記入例)'!F123)</f>
        <v/>
      </c>
      <c r="G123" s="2182"/>
      <c r="H123" s="2102"/>
      <c r="I123" s="2176"/>
      <c r="J123" s="2102"/>
      <c r="K123" s="2176"/>
      <c r="L123" s="2102"/>
      <c r="M123" s="2176"/>
      <c r="N123" s="2102"/>
      <c r="O123" s="2176"/>
      <c r="P123" s="78"/>
      <c r="Q123" s="78"/>
      <c r="R123" s="78"/>
      <c r="S123" s="78"/>
      <c r="U123" s="2045"/>
      <c r="V123" s="2045"/>
    </row>
    <row r="124" spans="1:22" s="80" customFormat="1">
      <c r="A124" s="2084"/>
      <c r="B124" s="2168"/>
      <c r="C124" s="2168"/>
      <c r="D124" s="2168"/>
      <c r="E124" s="200" t="str">
        <f>'職員点検資料１ (記入例)'!E124</f>
        <v>（　　　　　　）</v>
      </c>
      <c r="F124" s="201" t="str">
        <f>IF('職員点検資料１ (記入例)'!F124="","",'職員点検資料１ (記入例)'!F124)</f>
        <v/>
      </c>
      <c r="G124" s="2183"/>
      <c r="H124" s="2103"/>
      <c r="I124" s="2177"/>
      <c r="J124" s="2103"/>
      <c r="K124" s="2177"/>
      <c r="L124" s="2103"/>
      <c r="M124" s="2177"/>
      <c r="N124" s="2103"/>
      <c r="O124" s="2177"/>
      <c r="P124" s="78"/>
      <c r="Q124" s="78"/>
      <c r="R124" s="78"/>
      <c r="S124" s="78"/>
      <c r="U124" s="2046"/>
      <c r="V124" s="2046"/>
    </row>
    <row r="125" spans="1:22" s="80" customFormat="1" ht="12" customHeight="1">
      <c r="A125" s="2082">
        <v>41</v>
      </c>
      <c r="B125" s="2166" t="str">
        <f>IF('職員点検資料１ (記入例)'!B125="","",'職員点検資料１ (記入例)'!B125)</f>
        <v/>
      </c>
      <c r="C125" s="2166" t="str">
        <f>IF('職員点検資料１ (記入例)'!C125="","",'職員点検資料１ (記入例)'!C125)</f>
        <v/>
      </c>
      <c r="D125" s="2166" t="str">
        <f>IF('職員点検資料１ (記入例)'!D125="","",'職員点検資料１ (記入例)'!D125)</f>
        <v/>
      </c>
      <c r="E125" s="197" t="str">
        <f>'職員点検資料１ (記入例)'!E125</f>
        <v>保育士</v>
      </c>
      <c r="F125" s="296" t="str">
        <f>IF('職員点検資料１ (記入例)'!F125="","",'職員点検資料１ (記入例)'!F125)</f>
        <v/>
      </c>
      <c r="G125" s="2181" t="str">
        <f>IF('職員点検資料１ (記入例)'!G125="","",'職員点検資料１ (記入例)'!G125)</f>
        <v/>
      </c>
      <c r="H125" s="2101"/>
      <c r="I125" s="2175" t="s">
        <v>309</v>
      </c>
      <c r="J125" s="2101"/>
      <c r="K125" s="2175" t="s">
        <v>336</v>
      </c>
      <c r="L125" s="2101"/>
      <c r="M125" s="2175" t="s">
        <v>309</v>
      </c>
      <c r="N125" s="2101"/>
      <c r="O125" s="2175" t="s">
        <v>336</v>
      </c>
      <c r="P125" s="78"/>
      <c r="Q125" s="78"/>
      <c r="R125" s="78"/>
      <c r="S125" s="78"/>
      <c r="U125" s="2044" t="str">
        <f>'職員点検資料１ (記入例)'!AC125:AC127</f>
        <v/>
      </c>
      <c r="V125" s="2044">
        <f>L125+N125</f>
        <v>0</v>
      </c>
    </row>
    <row r="126" spans="1:22" s="80" customFormat="1">
      <c r="A126" s="2083"/>
      <c r="B126" s="2167"/>
      <c r="C126" s="2167"/>
      <c r="D126" s="2167"/>
      <c r="E126" s="198" t="str">
        <f>'職員点検資料１ (記入例)'!E126</f>
        <v>幼稚園教諭</v>
      </c>
      <c r="F126" s="199" t="str">
        <f>IF('職員点検資料１ (記入例)'!F126="","",'職員点検資料１ (記入例)'!F126)</f>
        <v/>
      </c>
      <c r="G126" s="2182"/>
      <c r="H126" s="2102"/>
      <c r="I126" s="2176"/>
      <c r="J126" s="2102"/>
      <c r="K126" s="2176"/>
      <c r="L126" s="2102"/>
      <c r="M126" s="2176"/>
      <c r="N126" s="2102"/>
      <c r="O126" s="2176"/>
      <c r="P126" s="78"/>
      <c r="Q126" s="78"/>
      <c r="R126" s="78"/>
      <c r="S126" s="78"/>
      <c r="U126" s="2045"/>
      <c r="V126" s="2045"/>
    </row>
    <row r="127" spans="1:22" s="80" customFormat="1">
      <c r="A127" s="2084"/>
      <c r="B127" s="2168"/>
      <c r="C127" s="2168"/>
      <c r="D127" s="2168"/>
      <c r="E127" s="200" t="str">
        <f>'職員点検資料１ (記入例)'!E127</f>
        <v>（　　　　　　）</v>
      </c>
      <c r="F127" s="201" t="str">
        <f>IF('職員点検資料１ (記入例)'!F127="","",'職員点検資料１ (記入例)'!F127)</f>
        <v/>
      </c>
      <c r="G127" s="2183"/>
      <c r="H127" s="2103"/>
      <c r="I127" s="2177"/>
      <c r="J127" s="2103"/>
      <c r="K127" s="2177"/>
      <c r="L127" s="2103"/>
      <c r="M127" s="2177"/>
      <c r="N127" s="2103"/>
      <c r="O127" s="2177"/>
      <c r="P127" s="78"/>
      <c r="Q127" s="78"/>
      <c r="R127" s="78"/>
      <c r="S127" s="78"/>
      <c r="U127" s="2046"/>
      <c r="V127" s="2046"/>
    </row>
    <row r="128" spans="1:22" s="80" customFormat="1" ht="12" customHeight="1">
      <c r="A128" s="2082">
        <v>42</v>
      </c>
      <c r="B128" s="2166" t="str">
        <f>IF('職員点検資料１ (記入例)'!B128="","",'職員点検資料１ (記入例)'!B128)</f>
        <v/>
      </c>
      <c r="C128" s="2166" t="str">
        <f>IF('職員点検資料１ (記入例)'!C128="","",'職員点検資料１ (記入例)'!C128)</f>
        <v/>
      </c>
      <c r="D128" s="2166" t="str">
        <f>IF('職員点検資料１ (記入例)'!D128="","",'職員点検資料１ (記入例)'!D128)</f>
        <v/>
      </c>
      <c r="E128" s="197" t="str">
        <f>'職員点検資料１ (記入例)'!E128</f>
        <v>保育士</v>
      </c>
      <c r="F128" s="296" t="str">
        <f>IF('職員点検資料１ (記入例)'!F128="","",'職員点検資料１ (記入例)'!F128)</f>
        <v/>
      </c>
      <c r="G128" s="2181" t="str">
        <f>IF('職員点検資料１ (記入例)'!G128="","",'職員点検資料１ (記入例)'!G128)</f>
        <v/>
      </c>
      <c r="H128" s="2101"/>
      <c r="I128" s="2175" t="s">
        <v>309</v>
      </c>
      <c r="J128" s="2101"/>
      <c r="K128" s="2175" t="s">
        <v>336</v>
      </c>
      <c r="L128" s="2101"/>
      <c r="M128" s="2175" t="s">
        <v>309</v>
      </c>
      <c r="N128" s="2101"/>
      <c r="O128" s="2175" t="s">
        <v>336</v>
      </c>
      <c r="P128" s="78"/>
      <c r="Q128" s="78"/>
      <c r="R128" s="78"/>
      <c r="S128" s="78"/>
      <c r="U128" s="2044" t="str">
        <f>'職員点検資料１ (記入例)'!AC128:AC130</f>
        <v/>
      </c>
      <c r="V128" s="2044">
        <f>L128+N128</f>
        <v>0</v>
      </c>
    </row>
    <row r="129" spans="1:22" s="80" customFormat="1">
      <c r="A129" s="2083"/>
      <c r="B129" s="2167"/>
      <c r="C129" s="2167"/>
      <c r="D129" s="2167"/>
      <c r="E129" s="198" t="str">
        <f>'職員点検資料１ (記入例)'!E129</f>
        <v>幼稚園教諭</v>
      </c>
      <c r="F129" s="199" t="str">
        <f>IF('職員点検資料１ (記入例)'!F129="","",'職員点検資料１ (記入例)'!F129)</f>
        <v/>
      </c>
      <c r="G129" s="2182"/>
      <c r="H129" s="2102"/>
      <c r="I129" s="2176"/>
      <c r="J129" s="2102"/>
      <c r="K129" s="2176"/>
      <c r="L129" s="2102"/>
      <c r="M129" s="2176"/>
      <c r="N129" s="2102"/>
      <c r="O129" s="2176"/>
      <c r="P129" s="78"/>
      <c r="Q129" s="78"/>
      <c r="R129" s="78"/>
      <c r="S129" s="78"/>
      <c r="U129" s="2045"/>
      <c r="V129" s="2045"/>
    </row>
    <row r="130" spans="1:22" s="80" customFormat="1">
      <c r="A130" s="2084"/>
      <c r="B130" s="2168"/>
      <c r="C130" s="2168"/>
      <c r="D130" s="2168"/>
      <c r="E130" s="200" t="str">
        <f>'職員点検資料１ (記入例)'!E130</f>
        <v>（　　　　　　）</v>
      </c>
      <c r="F130" s="201" t="str">
        <f>IF('職員点検資料１ (記入例)'!F130="","",'職員点検資料１ (記入例)'!F130)</f>
        <v/>
      </c>
      <c r="G130" s="2183"/>
      <c r="H130" s="2103"/>
      <c r="I130" s="2177"/>
      <c r="J130" s="2103"/>
      <c r="K130" s="2177"/>
      <c r="L130" s="2103"/>
      <c r="M130" s="2177"/>
      <c r="N130" s="2103"/>
      <c r="O130" s="2177"/>
      <c r="P130" s="78"/>
      <c r="Q130" s="78"/>
      <c r="R130" s="78"/>
      <c r="S130" s="78"/>
      <c r="U130" s="2046"/>
      <c r="V130" s="2046"/>
    </row>
    <row r="131" spans="1:22" s="80" customFormat="1" ht="12" customHeight="1">
      <c r="A131" s="2082">
        <v>43</v>
      </c>
      <c r="B131" s="2166" t="str">
        <f>IF('職員点検資料１ (記入例)'!B131="","",'職員点検資料１ (記入例)'!B131)</f>
        <v/>
      </c>
      <c r="C131" s="2166" t="str">
        <f>IF('職員点検資料１ (記入例)'!C131="","",'職員点検資料１ (記入例)'!C131)</f>
        <v/>
      </c>
      <c r="D131" s="2166" t="str">
        <f>IF('職員点検資料１ (記入例)'!D131="","",'職員点検資料１ (記入例)'!D131)</f>
        <v/>
      </c>
      <c r="E131" s="197" t="str">
        <f>'職員点検資料１ (記入例)'!E131</f>
        <v>保育士</v>
      </c>
      <c r="F131" s="296" t="str">
        <f>IF('職員点検資料１ (記入例)'!F131="","",'職員点検資料１ (記入例)'!F131)</f>
        <v/>
      </c>
      <c r="G131" s="2181" t="str">
        <f>IF('職員点検資料１ (記入例)'!G131="","",'職員点検資料１ (記入例)'!G131)</f>
        <v/>
      </c>
      <c r="H131" s="2101"/>
      <c r="I131" s="2175" t="s">
        <v>309</v>
      </c>
      <c r="J131" s="2101"/>
      <c r="K131" s="2175" t="s">
        <v>336</v>
      </c>
      <c r="L131" s="2101"/>
      <c r="M131" s="2175" t="s">
        <v>309</v>
      </c>
      <c r="N131" s="2101"/>
      <c r="O131" s="2175" t="s">
        <v>336</v>
      </c>
      <c r="P131" s="78"/>
      <c r="Q131" s="78"/>
      <c r="R131" s="78"/>
      <c r="S131" s="78"/>
      <c r="U131" s="2044" t="str">
        <f>'職員点検資料１ (記入例)'!AC131:AC133</f>
        <v/>
      </c>
      <c r="V131" s="2044">
        <f>L131+N131</f>
        <v>0</v>
      </c>
    </row>
    <row r="132" spans="1:22" s="80" customFormat="1">
      <c r="A132" s="2083"/>
      <c r="B132" s="2167"/>
      <c r="C132" s="2167"/>
      <c r="D132" s="2167"/>
      <c r="E132" s="198" t="str">
        <f>'職員点検資料１ (記入例)'!E132</f>
        <v>幼稚園教諭</v>
      </c>
      <c r="F132" s="199" t="str">
        <f>IF('職員点検資料１ (記入例)'!F132="","",'職員点検資料１ (記入例)'!F132)</f>
        <v/>
      </c>
      <c r="G132" s="2182"/>
      <c r="H132" s="2102"/>
      <c r="I132" s="2176"/>
      <c r="J132" s="2102"/>
      <c r="K132" s="2176"/>
      <c r="L132" s="2102"/>
      <c r="M132" s="2176"/>
      <c r="N132" s="2102"/>
      <c r="O132" s="2176"/>
      <c r="P132" s="78"/>
      <c r="Q132" s="78"/>
      <c r="R132" s="78"/>
      <c r="S132" s="78"/>
      <c r="U132" s="2045"/>
      <c r="V132" s="2045"/>
    </row>
    <row r="133" spans="1:22" s="80" customFormat="1">
      <c r="A133" s="2084"/>
      <c r="B133" s="2168"/>
      <c r="C133" s="2168"/>
      <c r="D133" s="2168"/>
      <c r="E133" s="200" t="str">
        <f>'職員点検資料１ (記入例)'!E133</f>
        <v>（　　　　　　）</v>
      </c>
      <c r="F133" s="201" t="str">
        <f>IF('職員点検資料１ (記入例)'!F133="","",'職員点検資料１ (記入例)'!F133)</f>
        <v/>
      </c>
      <c r="G133" s="2183"/>
      <c r="H133" s="2103"/>
      <c r="I133" s="2177"/>
      <c r="J133" s="2103"/>
      <c r="K133" s="2177"/>
      <c r="L133" s="2103"/>
      <c r="M133" s="2177"/>
      <c r="N133" s="2103"/>
      <c r="O133" s="2177"/>
      <c r="P133" s="78"/>
      <c r="Q133" s="78"/>
      <c r="R133" s="78"/>
      <c r="S133" s="78"/>
      <c r="U133" s="2046"/>
      <c r="V133" s="2046"/>
    </row>
    <row r="134" spans="1:22" s="80" customFormat="1" ht="12" customHeight="1">
      <c r="A134" s="2082">
        <v>44</v>
      </c>
      <c r="B134" s="2166" t="str">
        <f>IF('職員点検資料１ (記入例)'!B134="","",'職員点検資料１ (記入例)'!B134)</f>
        <v/>
      </c>
      <c r="C134" s="2166" t="str">
        <f>IF('職員点検資料１ (記入例)'!C134="","",'職員点検資料１ (記入例)'!C134)</f>
        <v/>
      </c>
      <c r="D134" s="2166" t="str">
        <f>IF('職員点検資料１ (記入例)'!D134="","",'職員点検資料１ (記入例)'!D134)</f>
        <v/>
      </c>
      <c r="E134" s="197" t="str">
        <f>'職員点検資料１ (記入例)'!E134</f>
        <v>保育士</v>
      </c>
      <c r="F134" s="296" t="str">
        <f>IF('職員点検資料１ (記入例)'!F134="","",'職員点検資料１ (記入例)'!F134)</f>
        <v/>
      </c>
      <c r="G134" s="2181" t="str">
        <f>IF('職員点検資料１ (記入例)'!G134="","",'職員点検資料１ (記入例)'!G134)</f>
        <v/>
      </c>
      <c r="H134" s="2101"/>
      <c r="I134" s="2175" t="s">
        <v>309</v>
      </c>
      <c r="J134" s="2101"/>
      <c r="K134" s="2175" t="s">
        <v>336</v>
      </c>
      <c r="L134" s="2101"/>
      <c r="M134" s="2175" t="s">
        <v>309</v>
      </c>
      <c r="N134" s="2101"/>
      <c r="O134" s="2175" t="s">
        <v>336</v>
      </c>
      <c r="P134" s="78"/>
      <c r="Q134" s="78"/>
      <c r="R134" s="78"/>
      <c r="S134" s="78"/>
      <c r="U134" s="2044" t="str">
        <f>'職員点検資料１ (記入例)'!AC134:AC136</f>
        <v/>
      </c>
      <c r="V134" s="2044">
        <f>L134+N134</f>
        <v>0</v>
      </c>
    </row>
    <row r="135" spans="1:22" s="80" customFormat="1">
      <c r="A135" s="2083"/>
      <c r="B135" s="2167"/>
      <c r="C135" s="2167"/>
      <c r="D135" s="2167"/>
      <c r="E135" s="198" t="str">
        <f>'職員点検資料１ (記入例)'!E135</f>
        <v>幼稚園教諭</v>
      </c>
      <c r="F135" s="199" t="str">
        <f>IF('職員点検資料１ (記入例)'!F135="","",'職員点検資料１ (記入例)'!F135)</f>
        <v/>
      </c>
      <c r="G135" s="2182"/>
      <c r="H135" s="2102"/>
      <c r="I135" s="2176"/>
      <c r="J135" s="2102"/>
      <c r="K135" s="2176"/>
      <c r="L135" s="2102"/>
      <c r="M135" s="2176"/>
      <c r="N135" s="2102"/>
      <c r="O135" s="2176"/>
      <c r="P135" s="78"/>
      <c r="Q135" s="78"/>
      <c r="R135" s="78"/>
      <c r="S135" s="78"/>
      <c r="U135" s="2045"/>
      <c r="V135" s="2045"/>
    </row>
    <row r="136" spans="1:22" s="80" customFormat="1">
      <c r="A136" s="2084"/>
      <c r="B136" s="2168"/>
      <c r="C136" s="2168"/>
      <c r="D136" s="2168"/>
      <c r="E136" s="200" t="str">
        <f>'職員点検資料１ (記入例)'!E136</f>
        <v>（　　　　　　）</v>
      </c>
      <c r="F136" s="201" t="str">
        <f>IF('職員点検資料１ (記入例)'!F136="","",'職員点検資料１ (記入例)'!F136)</f>
        <v/>
      </c>
      <c r="G136" s="2183"/>
      <c r="H136" s="2103"/>
      <c r="I136" s="2177"/>
      <c r="J136" s="2103"/>
      <c r="K136" s="2177"/>
      <c r="L136" s="2103"/>
      <c r="M136" s="2177"/>
      <c r="N136" s="2103"/>
      <c r="O136" s="2177"/>
      <c r="P136" s="78"/>
      <c r="Q136" s="78"/>
      <c r="R136" s="78"/>
      <c r="S136" s="78"/>
      <c r="U136" s="2046"/>
      <c r="V136" s="2046"/>
    </row>
    <row r="137" spans="1:22" s="80" customFormat="1" ht="12" customHeight="1">
      <c r="A137" s="2082">
        <v>45</v>
      </c>
      <c r="B137" s="2166" t="str">
        <f>IF('職員点検資料１ (記入例)'!B137="","",'職員点検資料１ (記入例)'!B137)</f>
        <v/>
      </c>
      <c r="C137" s="2166" t="str">
        <f>IF('職員点検資料１ (記入例)'!C137="","",'職員点検資料１ (記入例)'!C137)</f>
        <v/>
      </c>
      <c r="D137" s="2166" t="str">
        <f>IF('職員点検資料１ (記入例)'!D137="","",'職員点検資料１ (記入例)'!D137)</f>
        <v/>
      </c>
      <c r="E137" s="197" t="str">
        <f>'職員点検資料１ (記入例)'!E137</f>
        <v>保育士</v>
      </c>
      <c r="F137" s="296" t="str">
        <f>IF('職員点検資料１ (記入例)'!F137="","",'職員点検資料１ (記入例)'!F137)</f>
        <v/>
      </c>
      <c r="G137" s="2181" t="str">
        <f>IF('職員点検資料１ (記入例)'!G137="","",'職員点検資料１ (記入例)'!G137)</f>
        <v/>
      </c>
      <c r="H137" s="2101"/>
      <c r="I137" s="2175" t="s">
        <v>309</v>
      </c>
      <c r="J137" s="2101"/>
      <c r="K137" s="2175" t="s">
        <v>336</v>
      </c>
      <c r="L137" s="2101"/>
      <c r="M137" s="2175" t="s">
        <v>309</v>
      </c>
      <c r="N137" s="2101"/>
      <c r="O137" s="2175" t="s">
        <v>336</v>
      </c>
      <c r="P137" s="78"/>
      <c r="Q137" s="78"/>
      <c r="R137" s="78"/>
      <c r="S137" s="78"/>
      <c r="U137" s="2044" t="str">
        <f>'職員点検資料１ (記入例)'!AC137:AC139</f>
        <v/>
      </c>
      <c r="V137" s="2044">
        <f>L137+N137</f>
        <v>0</v>
      </c>
    </row>
    <row r="138" spans="1:22" s="80" customFormat="1">
      <c r="A138" s="2083"/>
      <c r="B138" s="2167"/>
      <c r="C138" s="2167"/>
      <c r="D138" s="2167"/>
      <c r="E138" s="198" t="str">
        <f>'職員点検資料１ (記入例)'!E138</f>
        <v>幼稚園教諭</v>
      </c>
      <c r="F138" s="199" t="str">
        <f>IF('職員点検資料１ (記入例)'!F138="","",'職員点検資料１ (記入例)'!F138)</f>
        <v/>
      </c>
      <c r="G138" s="2182"/>
      <c r="H138" s="2102"/>
      <c r="I138" s="2176"/>
      <c r="J138" s="2102"/>
      <c r="K138" s="2176"/>
      <c r="L138" s="2102"/>
      <c r="M138" s="2176"/>
      <c r="N138" s="2102"/>
      <c r="O138" s="2176"/>
      <c r="P138" s="78"/>
      <c r="Q138" s="78"/>
      <c r="R138" s="78"/>
      <c r="S138" s="78"/>
      <c r="U138" s="2045"/>
      <c r="V138" s="2045"/>
    </row>
    <row r="139" spans="1:22" s="80" customFormat="1">
      <c r="A139" s="2084"/>
      <c r="B139" s="2168"/>
      <c r="C139" s="2168"/>
      <c r="D139" s="2168"/>
      <c r="E139" s="200" t="str">
        <f>'職員点検資料１ (記入例)'!E139</f>
        <v>（　　　　　　）</v>
      </c>
      <c r="F139" s="201" t="str">
        <f>IF('職員点検資料１ (記入例)'!F139="","",'職員点検資料１ (記入例)'!F139)</f>
        <v/>
      </c>
      <c r="G139" s="2183"/>
      <c r="H139" s="2103"/>
      <c r="I139" s="2177"/>
      <c r="J139" s="2103"/>
      <c r="K139" s="2177"/>
      <c r="L139" s="2103"/>
      <c r="M139" s="2177"/>
      <c r="N139" s="2103"/>
      <c r="O139" s="2177"/>
      <c r="P139" s="78"/>
      <c r="Q139" s="78"/>
      <c r="R139" s="78"/>
      <c r="S139" s="78"/>
      <c r="U139" s="2046"/>
      <c r="V139" s="2046"/>
    </row>
    <row r="140" spans="1:22" s="80" customFormat="1" ht="12" customHeight="1">
      <c r="A140" s="2082">
        <v>46</v>
      </c>
      <c r="B140" s="2166" t="str">
        <f>IF('職員点検資料１ (記入例)'!B140="","",'職員点検資料１ (記入例)'!B140)</f>
        <v/>
      </c>
      <c r="C140" s="2166" t="str">
        <f>IF('職員点検資料１ (記入例)'!C140="","",'職員点検資料１ (記入例)'!C140)</f>
        <v/>
      </c>
      <c r="D140" s="2166" t="str">
        <f>IF('職員点検資料１ (記入例)'!D140="","",'職員点検資料１ (記入例)'!D140)</f>
        <v/>
      </c>
      <c r="E140" s="197" t="str">
        <f>'職員点検資料１ (記入例)'!E140</f>
        <v>保育士</v>
      </c>
      <c r="F140" s="296" t="str">
        <f>IF('職員点検資料１ (記入例)'!F140="","",'職員点検資料１ (記入例)'!F140)</f>
        <v/>
      </c>
      <c r="G140" s="2181" t="str">
        <f>IF('職員点検資料１ (記入例)'!G140="","",'職員点検資料１ (記入例)'!G140)</f>
        <v/>
      </c>
      <c r="H140" s="2101"/>
      <c r="I140" s="2175" t="s">
        <v>309</v>
      </c>
      <c r="J140" s="2101"/>
      <c r="K140" s="2175" t="s">
        <v>336</v>
      </c>
      <c r="L140" s="2101"/>
      <c r="M140" s="2175" t="s">
        <v>309</v>
      </c>
      <c r="N140" s="2101"/>
      <c r="O140" s="2175" t="s">
        <v>336</v>
      </c>
      <c r="P140" s="78"/>
      <c r="Q140" s="78"/>
      <c r="R140" s="78"/>
      <c r="S140" s="78"/>
      <c r="U140" s="2044" t="str">
        <f>'職員点検資料１ (記入例)'!AC140:AC142</f>
        <v/>
      </c>
      <c r="V140" s="2044">
        <f>L140+N140</f>
        <v>0</v>
      </c>
    </row>
    <row r="141" spans="1:22" s="80" customFormat="1">
      <c r="A141" s="2083"/>
      <c r="B141" s="2167"/>
      <c r="C141" s="2167"/>
      <c r="D141" s="2167"/>
      <c r="E141" s="198" t="str">
        <f>'職員点検資料１ (記入例)'!E141</f>
        <v>幼稚園教諭</v>
      </c>
      <c r="F141" s="199" t="str">
        <f>IF('職員点検資料１ (記入例)'!F141="","",'職員点検資料１ (記入例)'!F141)</f>
        <v/>
      </c>
      <c r="G141" s="2182"/>
      <c r="H141" s="2102"/>
      <c r="I141" s="2176"/>
      <c r="J141" s="2102"/>
      <c r="K141" s="2176"/>
      <c r="L141" s="2102"/>
      <c r="M141" s="2176"/>
      <c r="N141" s="2102"/>
      <c r="O141" s="2176"/>
      <c r="P141" s="78"/>
      <c r="Q141" s="78"/>
      <c r="R141" s="78"/>
      <c r="S141" s="78"/>
      <c r="U141" s="2045"/>
      <c r="V141" s="2045"/>
    </row>
    <row r="142" spans="1:22" s="80" customFormat="1">
      <c r="A142" s="2084"/>
      <c r="B142" s="2168"/>
      <c r="C142" s="2168"/>
      <c r="D142" s="2168"/>
      <c r="E142" s="200" t="str">
        <f>'職員点検資料１ (記入例)'!E142</f>
        <v>（　　　　　　）</v>
      </c>
      <c r="F142" s="201" t="str">
        <f>IF('職員点検資料１ (記入例)'!F142="","",'職員点検資料１ (記入例)'!F142)</f>
        <v/>
      </c>
      <c r="G142" s="2183"/>
      <c r="H142" s="2103"/>
      <c r="I142" s="2177"/>
      <c r="J142" s="2103"/>
      <c r="K142" s="2177"/>
      <c r="L142" s="2103"/>
      <c r="M142" s="2177"/>
      <c r="N142" s="2103"/>
      <c r="O142" s="2177"/>
      <c r="P142" s="78"/>
      <c r="Q142" s="78"/>
      <c r="R142" s="78"/>
      <c r="S142" s="78"/>
      <c r="U142" s="2046"/>
      <c r="V142" s="2046"/>
    </row>
    <row r="143" spans="1:22" s="80" customFormat="1" ht="12" customHeight="1">
      <c r="A143" s="2082">
        <v>47</v>
      </c>
      <c r="B143" s="2166" t="str">
        <f>IF('職員点検資料１ (記入例)'!B143="","",'職員点検資料１ (記入例)'!B143)</f>
        <v/>
      </c>
      <c r="C143" s="2166" t="str">
        <f>IF('職員点検資料１ (記入例)'!C143="","",'職員点検資料１ (記入例)'!C143)</f>
        <v/>
      </c>
      <c r="D143" s="2166" t="str">
        <f>IF('職員点検資料１ (記入例)'!D143="","",'職員点検資料１ (記入例)'!D143)</f>
        <v/>
      </c>
      <c r="E143" s="197" t="str">
        <f>'職員点検資料１ (記入例)'!E143</f>
        <v>保育士</v>
      </c>
      <c r="F143" s="296" t="str">
        <f>IF('職員点検資料１ (記入例)'!F143="","",'職員点検資料１ (記入例)'!F143)</f>
        <v/>
      </c>
      <c r="G143" s="2181" t="str">
        <f>IF('職員点検資料１ (記入例)'!G143="","",'職員点検資料１ (記入例)'!G143)</f>
        <v/>
      </c>
      <c r="H143" s="2101"/>
      <c r="I143" s="2175" t="s">
        <v>309</v>
      </c>
      <c r="J143" s="2101"/>
      <c r="K143" s="2175" t="s">
        <v>336</v>
      </c>
      <c r="L143" s="2101"/>
      <c r="M143" s="2175" t="s">
        <v>309</v>
      </c>
      <c r="N143" s="2101"/>
      <c r="O143" s="2175" t="s">
        <v>336</v>
      </c>
      <c r="P143" s="78"/>
      <c r="Q143" s="78"/>
      <c r="R143" s="78"/>
      <c r="S143" s="78"/>
      <c r="U143" s="2044" t="str">
        <f>'職員点検資料１ (記入例)'!AC143:AC145</f>
        <v/>
      </c>
      <c r="V143" s="2044">
        <f>L143+N143</f>
        <v>0</v>
      </c>
    </row>
    <row r="144" spans="1:22" s="80" customFormat="1">
      <c r="A144" s="2083"/>
      <c r="B144" s="2167"/>
      <c r="C144" s="2167"/>
      <c r="D144" s="2167"/>
      <c r="E144" s="198" t="str">
        <f>'職員点検資料１ (記入例)'!E144</f>
        <v>幼稚園教諭</v>
      </c>
      <c r="F144" s="199" t="str">
        <f>IF('職員点検資料１ (記入例)'!F144="","",'職員点検資料１ (記入例)'!F144)</f>
        <v/>
      </c>
      <c r="G144" s="2182"/>
      <c r="H144" s="2102"/>
      <c r="I144" s="2176"/>
      <c r="J144" s="2102"/>
      <c r="K144" s="2176"/>
      <c r="L144" s="2102"/>
      <c r="M144" s="2176"/>
      <c r="N144" s="2102"/>
      <c r="O144" s="2176"/>
      <c r="P144" s="78"/>
      <c r="Q144" s="78"/>
      <c r="R144" s="78"/>
      <c r="S144" s="78"/>
      <c r="U144" s="2045"/>
      <c r="V144" s="2045"/>
    </row>
    <row r="145" spans="1:22" s="80" customFormat="1">
      <c r="A145" s="2084"/>
      <c r="B145" s="2168"/>
      <c r="C145" s="2168"/>
      <c r="D145" s="2168"/>
      <c r="E145" s="200" t="str">
        <f>'職員点検資料１ (記入例)'!E145</f>
        <v>（　　　　　　）</v>
      </c>
      <c r="F145" s="201" t="str">
        <f>IF('職員点検資料１ (記入例)'!F145="","",'職員点検資料１ (記入例)'!F145)</f>
        <v/>
      </c>
      <c r="G145" s="2183"/>
      <c r="H145" s="2103"/>
      <c r="I145" s="2177"/>
      <c r="J145" s="2103"/>
      <c r="K145" s="2177"/>
      <c r="L145" s="2103"/>
      <c r="M145" s="2177"/>
      <c r="N145" s="2103"/>
      <c r="O145" s="2177"/>
      <c r="P145" s="78"/>
      <c r="Q145" s="78"/>
      <c r="R145" s="78"/>
      <c r="S145" s="78"/>
      <c r="U145" s="2046"/>
      <c r="V145" s="2046"/>
    </row>
    <row r="146" spans="1:22" s="80" customFormat="1" ht="12" customHeight="1">
      <c r="A146" s="2082">
        <v>48</v>
      </c>
      <c r="B146" s="2166" t="str">
        <f>IF('職員点検資料１ (記入例)'!B146="","",'職員点検資料１ (記入例)'!B146)</f>
        <v/>
      </c>
      <c r="C146" s="2166" t="str">
        <f>IF('職員点検資料１ (記入例)'!C146="","",'職員点検資料１ (記入例)'!C146)</f>
        <v/>
      </c>
      <c r="D146" s="2166" t="str">
        <f>IF('職員点検資料１ (記入例)'!D146="","",'職員点検資料１ (記入例)'!D146)</f>
        <v/>
      </c>
      <c r="E146" s="197" t="str">
        <f>'職員点検資料１ (記入例)'!E146</f>
        <v>保育士</v>
      </c>
      <c r="F146" s="296" t="str">
        <f>IF('職員点検資料１ (記入例)'!F146="","",'職員点検資料１ (記入例)'!F146)</f>
        <v/>
      </c>
      <c r="G146" s="2181" t="str">
        <f>IF('職員点検資料１ (記入例)'!G146="","",'職員点検資料１ (記入例)'!G146)</f>
        <v/>
      </c>
      <c r="H146" s="2101"/>
      <c r="I146" s="2175" t="s">
        <v>309</v>
      </c>
      <c r="J146" s="2101"/>
      <c r="K146" s="2175" t="s">
        <v>336</v>
      </c>
      <c r="L146" s="2101"/>
      <c r="M146" s="2175" t="s">
        <v>309</v>
      </c>
      <c r="N146" s="2101"/>
      <c r="O146" s="2175" t="s">
        <v>336</v>
      </c>
      <c r="P146" s="78"/>
      <c r="Q146" s="78"/>
      <c r="R146" s="78"/>
      <c r="S146" s="78"/>
      <c r="U146" s="2044" t="str">
        <f>'職員点検資料１ (記入例)'!AC146:AC148</f>
        <v/>
      </c>
      <c r="V146" s="2044">
        <f>L146+N146</f>
        <v>0</v>
      </c>
    </row>
    <row r="147" spans="1:22" s="80" customFormat="1">
      <c r="A147" s="2083"/>
      <c r="B147" s="2167"/>
      <c r="C147" s="2167"/>
      <c r="D147" s="2167"/>
      <c r="E147" s="198" t="str">
        <f>'職員点検資料１ (記入例)'!E147</f>
        <v>幼稚園教諭</v>
      </c>
      <c r="F147" s="199" t="str">
        <f>IF('職員点検資料１ (記入例)'!F147="","",'職員点検資料１ (記入例)'!F147)</f>
        <v/>
      </c>
      <c r="G147" s="2182"/>
      <c r="H147" s="2102"/>
      <c r="I147" s="2176"/>
      <c r="J147" s="2102"/>
      <c r="K147" s="2176"/>
      <c r="L147" s="2102"/>
      <c r="M147" s="2176"/>
      <c r="N147" s="2102"/>
      <c r="O147" s="2176"/>
      <c r="P147" s="78"/>
      <c r="Q147" s="78"/>
      <c r="R147" s="78"/>
      <c r="S147" s="78"/>
      <c r="U147" s="2045"/>
      <c r="V147" s="2045"/>
    </row>
    <row r="148" spans="1:22" s="80" customFormat="1">
      <c r="A148" s="2084"/>
      <c r="B148" s="2168"/>
      <c r="C148" s="2168"/>
      <c r="D148" s="2168"/>
      <c r="E148" s="200" t="str">
        <f>'職員点検資料１ (記入例)'!E148</f>
        <v>（　　　　　　）</v>
      </c>
      <c r="F148" s="201" t="str">
        <f>IF('職員点検資料１ (記入例)'!F148="","",'職員点検資料１ (記入例)'!F148)</f>
        <v/>
      </c>
      <c r="G148" s="2183"/>
      <c r="H148" s="2103"/>
      <c r="I148" s="2177"/>
      <c r="J148" s="2103"/>
      <c r="K148" s="2177"/>
      <c r="L148" s="2103"/>
      <c r="M148" s="2177"/>
      <c r="N148" s="2103"/>
      <c r="O148" s="2177"/>
      <c r="P148" s="78"/>
      <c r="Q148" s="78"/>
      <c r="R148" s="78"/>
      <c r="S148" s="78"/>
      <c r="U148" s="2046"/>
      <c r="V148" s="2046"/>
    </row>
    <row r="149" spans="1:22" s="80" customFormat="1" ht="12" customHeight="1">
      <c r="A149" s="2082">
        <v>49</v>
      </c>
      <c r="B149" s="2166" t="str">
        <f>IF('職員点検資料１ (記入例)'!B149="","",'職員点検資料１ (記入例)'!B149)</f>
        <v/>
      </c>
      <c r="C149" s="2166" t="str">
        <f>IF('職員点検資料１ (記入例)'!C149="","",'職員点検資料１ (記入例)'!C149)</f>
        <v/>
      </c>
      <c r="D149" s="2166" t="str">
        <f>IF('職員点検資料１ (記入例)'!D149="","",'職員点検資料１ (記入例)'!D149)</f>
        <v/>
      </c>
      <c r="E149" s="197" t="str">
        <f>'職員点検資料１ (記入例)'!E149</f>
        <v>保育士</v>
      </c>
      <c r="F149" s="296" t="str">
        <f>IF('職員点検資料１ (記入例)'!F149="","",'職員点検資料１ (記入例)'!F149)</f>
        <v/>
      </c>
      <c r="G149" s="2181" t="str">
        <f>IF('職員点検資料１ (記入例)'!G149="","",'職員点検資料１ (記入例)'!G149)</f>
        <v/>
      </c>
      <c r="H149" s="2101"/>
      <c r="I149" s="2175" t="s">
        <v>309</v>
      </c>
      <c r="J149" s="2101"/>
      <c r="K149" s="2175" t="s">
        <v>336</v>
      </c>
      <c r="L149" s="2101"/>
      <c r="M149" s="2175" t="s">
        <v>309</v>
      </c>
      <c r="N149" s="2101"/>
      <c r="O149" s="2175" t="s">
        <v>336</v>
      </c>
      <c r="P149" s="78"/>
      <c r="Q149" s="78"/>
      <c r="R149" s="78"/>
      <c r="S149" s="78"/>
      <c r="U149" s="2044" t="str">
        <f>'職員点検資料１ (記入例)'!AC149:AC151</f>
        <v/>
      </c>
      <c r="V149" s="2044">
        <f>L149+N149</f>
        <v>0</v>
      </c>
    </row>
    <row r="150" spans="1:22" s="80" customFormat="1">
      <c r="A150" s="2083"/>
      <c r="B150" s="2167"/>
      <c r="C150" s="2167"/>
      <c r="D150" s="2167"/>
      <c r="E150" s="198" t="str">
        <f>'職員点検資料１ (記入例)'!E150</f>
        <v>幼稚園教諭</v>
      </c>
      <c r="F150" s="199" t="str">
        <f>IF('職員点検資料１ (記入例)'!F150="","",'職員点検資料１ (記入例)'!F150)</f>
        <v/>
      </c>
      <c r="G150" s="2182"/>
      <c r="H150" s="2102"/>
      <c r="I150" s="2176"/>
      <c r="J150" s="2102"/>
      <c r="K150" s="2176"/>
      <c r="L150" s="2102"/>
      <c r="M150" s="2176"/>
      <c r="N150" s="2102"/>
      <c r="O150" s="2176"/>
      <c r="P150" s="78"/>
      <c r="Q150" s="78"/>
      <c r="R150" s="78"/>
      <c r="S150" s="78"/>
      <c r="U150" s="2045"/>
      <c r="V150" s="2045"/>
    </row>
    <row r="151" spans="1:22" s="80" customFormat="1">
      <c r="A151" s="2084"/>
      <c r="B151" s="2168"/>
      <c r="C151" s="2168"/>
      <c r="D151" s="2168"/>
      <c r="E151" s="200" t="str">
        <f>'職員点検資料１ (記入例)'!E151</f>
        <v>（　　　　　　）</v>
      </c>
      <c r="F151" s="201" t="str">
        <f>IF('職員点検資料１ (記入例)'!F151="","",'職員点検資料１ (記入例)'!F151)</f>
        <v/>
      </c>
      <c r="G151" s="2183"/>
      <c r="H151" s="2103"/>
      <c r="I151" s="2177"/>
      <c r="J151" s="2103"/>
      <c r="K151" s="2177"/>
      <c r="L151" s="2103"/>
      <c r="M151" s="2177"/>
      <c r="N151" s="2103"/>
      <c r="O151" s="2177"/>
      <c r="P151" s="78"/>
      <c r="Q151" s="78"/>
      <c r="R151" s="78"/>
      <c r="S151" s="78"/>
      <c r="U151" s="2046"/>
      <c r="V151" s="2046"/>
    </row>
    <row r="152" spans="1:22" s="80" customFormat="1" ht="12" customHeight="1">
      <c r="A152" s="2082">
        <v>50</v>
      </c>
      <c r="B152" s="2166" t="str">
        <f>IF('職員点検資料１ (記入例)'!B152="","",'職員点検資料１ (記入例)'!B152)</f>
        <v/>
      </c>
      <c r="C152" s="2166" t="str">
        <f>IF('職員点検資料１ (記入例)'!C152="","",'職員点検資料１ (記入例)'!C152)</f>
        <v/>
      </c>
      <c r="D152" s="2166" t="str">
        <f>IF('職員点検資料１ (記入例)'!D152="","",'職員点検資料１ (記入例)'!D152)</f>
        <v/>
      </c>
      <c r="E152" s="197" t="str">
        <f>'職員点検資料１ (記入例)'!E152</f>
        <v>保育士</v>
      </c>
      <c r="F152" s="296" t="str">
        <f>IF('職員点検資料１ (記入例)'!F152="","",'職員点検資料１ (記入例)'!F152)</f>
        <v/>
      </c>
      <c r="G152" s="2181" t="str">
        <f>IF('職員点検資料１ (記入例)'!G152="","",'職員点検資料１ (記入例)'!G152)</f>
        <v/>
      </c>
      <c r="H152" s="2101"/>
      <c r="I152" s="2175" t="s">
        <v>309</v>
      </c>
      <c r="J152" s="2101"/>
      <c r="K152" s="2175" t="s">
        <v>336</v>
      </c>
      <c r="L152" s="2101"/>
      <c r="M152" s="2175" t="s">
        <v>309</v>
      </c>
      <c r="N152" s="2101"/>
      <c r="O152" s="2175" t="s">
        <v>336</v>
      </c>
      <c r="P152" s="78"/>
      <c r="Q152" s="78"/>
      <c r="R152" s="78"/>
      <c r="S152" s="78"/>
      <c r="U152" s="2044" t="str">
        <f>'職員点検資料１ (記入例)'!AC152:AC154</f>
        <v/>
      </c>
      <c r="V152" s="2044">
        <f>L152+N152</f>
        <v>0</v>
      </c>
    </row>
    <row r="153" spans="1:22" s="80" customFormat="1">
      <c r="A153" s="2083"/>
      <c r="B153" s="2167"/>
      <c r="C153" s="2167"/>
      <c r="D153" s="2167"/>
      <c r="E153" s="198" t="str">
        <f>'職員点検資料１ (記入例)'!E153</f>
        <v>幼稚園教諭</v>
      </c>
      <c r="F153" s="199" t="str">
        <f>IF('職員点検資料１ (記入例)'!F153="","",'職員点検資料１ (記入例)'!F153)</f>
        <v/>
      </c>
      <c r="G153" s="2182"/>
      <c r="H153" s="2102"/>
      <c r="I153" s="2176"/>
      <c r="J153" s="2102"/>
      <c r="K153" s="2176"/>
      <c r="L153" s="2102"/>
      <c r="M153" s="2176"/>
      <c r="N153" s="2102"/>
      <c r="O153" s="2176"/>
      <c r="P153" s="78"/>
      <c r="Q153" s="78"/>
      <c r="R153" s="78"/>
      <c r="S153" s="78"/>
      <c r="U153" s="2045"/>
      <c r="V153" s="2045"/>
    </row>
    <row r="154" spans="1:22" s="80" customFormat="1">
      <c r="A154" s="2084"/>
      <c r="B154" s="2168"/>
      <c r="C154" s="2168"/>
      <c r="D154" s="2168"/>
      <c r="E154" s="200" t="str">
        <f>'職員点検資料１ (記入例)'!E154</f>
        <v>（　　　　　　）</v>
      </c>
      <c r="F154" s="201" t="str">
        <f>IF('職員点検資料１ (記入例)'!F154="","",'職員点検資料１ (記入例)'!F154)</f>
        <v/>
      </c>
      <c r="G154" s="2183"/>
      <c r="H154" s="2103"/>
      <c r="I154" s="2177"/>
      <c r="J154" s="2103"/>
      <c r="K154" s="2177"/>
      <c r="L154" s="2103"/>
      <c r="M154" s="2177"/>
      <c r="N154" s="2103"/>
      <c r="O154" s="2177"/>
      <c r="P154" s="78"/>
      <c r="Q154" s="78"/>
      <c r="R154" s="78"/>
      <c r="S154" s="78"/>
      <c r="U154" s="2046"/>
      <c r="V154" s="2046"/>
    </row>
    <row r="155" spans="1:22" s="80" customFormat="1" ht="12" customHeight="1">
      <c r="A155" s="2082">
        <v>51</v>
      </c>
      <c r="B155" s="2166" t="str">
        <f>IF('職員点検資料１ (記入例)'!B155="","",'職員点検資料１ (記入例)'!B155)</f>
        <v/>
      </c>
      <c r="C155" s="2166" t="str">
        <f>IF('職員点検資料１ (記入例)'!C155="","",'職員点検資料１ (記入例)'!C155)</f>
        <v/>
      </c>
      <c r="D155" s="2166" t="str">
        <f>IF('職員点検資料１ (記入例)'!D155="","",'職員点検資料１ (記入例)'!D155)</f>
        <v/>
      </c>
      <c r="E155" s="197" t="str">
        <f>'職員点検資料１ (記入例)'!E155</f>
        <v>保育士</v>
      </c>
      <c r="F155" s="296" t="str">
        <f>IF('職員点検資料１ (記入例)'!F155="","",'職員点検資料１ (記入例)'!F155)</f>
        <v/>
      </c>
      <c r="G155" s="2181" t="str">
        <f>IF('職員点検資料１ (記入例)'!G155="","",'職員点検資料１ (記入例)'!G155)</f>
        <v/>
      </c>
      <c r="H155" s="2101"/>
      <c r="I155" s="2175" t="s">
        <v>309</v>
      </c>
      <c r="J155" s="2101"/>
      <c r="K155" s="2175" t="s">
        <v>336</v>
      </c>
      <c r="L155" s="2101"/>
      <c r="M155" s="2175" t="s">
        <v>309</v>
      </c>
      <c r="N155" s="2101"/>
      <c r="O155" s="2175" t="s">
        <v>336</v>
      </c>
      <c r="P155" s="78"/>
      <c r="Q155" s="78"/>
      <c r="R155" s="78"/>
      <c r="S155" s="78"/>
      <c r="U155" s="2044" t="str">
        <f>'職員点検資料１ (記入例)'!AC155:AC157</f>
        <v/>
      </c>
      <c r="V155" s="2044">
        <f>L155+N155</f>
        <v>0</v>
      </c>
    </row>
    <row r="156" spans="1:22" s="80" customFormat="1">
      <c r="A156" s="2083"/>
      <c r="B156" s="2167"/>
      <c r="C156" s="2167"/>
      <c r="D156" s="2167"/>
      <c r="E156" s="198" t="str">
        <f>'職員点検資料１ (記入例)'!E156</f>
        <v>幼稚園教諭</v>
      </c>
      <c r="F156" s="199" t="str">
        <f>IF('職員点検資料１ (記入例)'!F156="","",'職員点検資料１ (記入例)'!F156)</f>
        <v/>
      </c>
      <c r="G156" s="2182"/>
      <c r="H156" s="2102"/>
      <c r="I156" s="2176"/>
      <c r="J156" s="2102"/>
      <c r="K156" s="2176"/>
      <c r="L156" s="2102"/>
      <c r="M156" s="2176"/>
      <c r="N156" s="2102"/>
      <c r="O156" s="2176"/>
      <c r="P156" s="78"/>
      <c r="Q156" s="78"/>
      <c r="R156" s="78"/>
      <c r="S156" s="78"/>
      <c r="U156" s="2045"/>
      <c r="V156" s="2045"/>
    </row>
    <row r="157" spans="1:22" s="80" customFormat="1">
      <c r="A157" s="2084"/>
      <c r="B157" s="2168"/>
      <c r="C157" s="2168"/>
      <c r="D157" s="2168"/>
      <c r="E157" s="200" t="str">
        <f>'職員点検資料１ (記入例)'!E157</f>
        <v>（　　　　　　）</v>
      </c>
      <c r="F157" s="201" t="str">
        <f>IF('職員点検資料１ (記入例)'!F157="","",'職員点検資料１ (記入例)'!F157)</f>
        <v/>
      </c>
      <c r="G157" s="2183"/>
      <c r="H157" s="2103"/>
      <c r="I157" s="2177"/>
      <c r="J157" s="2103"/>
      <c r="K157" s="2177"/>
      <c r="L157" s="2103"/>
      <c r="M157" s="2177"/>
      <c r="N157" s="2103"/>
      <c r="O157" s="2177"/>
      <c r="P157" s="78"/>
      <c r="Q157" s="78"/>
      <c r="R157" s="78"/>
      <c r="S157" s="78"/>
      <c r="U157" s="2046"/>
      <c r="V157" s="2046"/>
    </row>
    <row r="158" spans="1:22" s="80" customFormat="1" ht="12" customHeight="1">
      <c r="A158" s="2082">
        <v>52</v>
      </c>
      <c r="B158" s="2166" t="str">
        <f>IF('職員点検資料１ (記入例)'!B158="","",'職員点検資料１ (記入例)'!B158)</f>
        <v/>
      </c>
      <c r="C158" s="2166" t="str">
        <f>IF('職員点検資料１ (記入例)'!C158="","",'職員点検資料１ (記入例)'!C158)</f>
        <v/>
      </c>
      <c r="D158" s="2166" t="str">
        <f>IF('職員点検資料１ (記入例)'!D158="","",'職員点検資料１ (記入例)'!D158)</f>
        <v/>
      </c>
      <c r="E158" s="197" t="str">
        <f>'職員点検資料１ (記入例)'!E158</f>
        <v>保育士</v>
      </c>
      <c r="F158" s="296" t="str">
        <f>IF('職員点検資料１ (記入例)'!F158="","",'職員点検資料１ (記入例)'!F158)</f>
        <v/>
      </c>
      <c r="G158" s="2181" t="str">
        <f>IF('職員点検資料１ (記入例)'!G158="","",'職員点検資料１ (記入例)'!G158)</f>
        <v/>
      </c>
      <c r="H158" s="2101"/>
      <c r="I158" s="2175" t="s">
        <v>309</v>
      </c>
      <c r="J158" s="2101"/>
      <c r="K158" s="2175" t="s">
        <v>336</v>
      </c>
      <c r="L158" s="2101"/>
      <c r="M158" s="2175" t="s">
        <v>309</v>
      </c>
      <c r="N158" s="2101"/>
      <c r="O158" s="2175" t="s">
        <v>336</v>
      </c>
      <c r="P158" s="78"/>
      <c r="Q158" s="78"/>
      <c r="R158" s="78"/>
      <c r="S158" s="78"/>
      <c r="U158" s="2044" t="str">
        <f>'職員点検資料１ (記入例)'!AC158:AC160</f>
        <v/>
      </c>
      <c r="V158" s="2044">
        <f>L158+N158</f>
        <v>0</v>
      </c>
    </row>
    <row r="159" spans="1:22" s="80" customFormat="1">
      <c r="A159" s="2083"/>
      <c r="B159" s="2167"/>
      <c r="C159" s="2167"/>
      <c r="D159" s="2167"/>
      <c r="E159" s="198" t="str">
        <f>'職員点検資料１ (記入例)'!E159</f>
        <v>幼稚園教諭</v>
      </c>
      <c r="F159" s="199" t="str">
        <f>IF('職員点検資料１ (記入例)'!F159="","",'職員点検資料１ (記入例)'!F159)</f>
        <v/>
      </c>
      <c r="G159" s="2182"/>
      <c r="H159" s="2102"/>
      <c r="I159" s="2176"/>
      <c r="J159" s="2102"/>
      <c r="K159" s="2176"/>
      <c r="L159" s="2102"/>
      <c r="M159" s="2176"/>
      <c r="N159" s="2102"/>
      <c r="O159" s="2176"/>
      <c r="P159" s="78"/>
      <c r="Q159" s="78"/>
      <c r="R159" s="78"/>
      <c r="S159" s="78"/>
      <c r="U159" s="2045"/>
      <c r="V159" s="2045"/>
    </row>
    <row r="160" spans="1:22" s="80" customFormat="1">
      <c r="A160" s="2084"/>
      <c r="B160" s="2168"/>
      <c r="C160" s="2168"/>
      <c r="D160" s="2168"/>
      <c r="E160" s="200" t="str">
        <f>'職員点検資料１ (記入例)'!E160</f>
        <v>（　　　　　　）</v>
      </c>
      <c r="F160" s="201" t="str">
        <f>IF('職員点検資料１ (記入例)'!F160="","",'職員点検資料１ (記入例)'!F160)</f>
        <v/>
      </c>
      <c r="G160" s="2183"/>
      <c r="H160" s="2103"/>
      <c r="I160" s="2177"/>
      <c r="J160" s="2103"/>
      <c r="K160" s="2177"/>
      <c r="L160" s="2103"/>
      <c r="M160" s="2177"/>
      <c r="N160" s="2103"/>
      <c r="O160" s="2177"/>
      <c r="P160" s="78"/>
      <c r="Q160" s="78"/>
      <c r="R160" s="78"/>
      <c r="S160" s="78"/>
      <c r="U160" s="2046"/>
      <c r="V160" s="2046"/>
    </row>
    <row r="161" spans="1:22" s="80" customFormat="1" ht="12" customHeight="1">
      <c r="A161" s="2082">
        <v>53</v>
      </c>
      <c r="B161" s="2166" t="str">
        <f>IF('職員点検資料１ (記入例)'!B161="","",'職員点検資料１ (記入例)'!B161)</f>
        <v/>
      </c>
      <c r="C161" s="2166" t="str">
        <f>IF('職員点検資料１ (記入例)'!C161="","",'職員点検資料１ (記入例)'!C161)</f>
        <v/>
      </c>
      <c r="D161" s="2166" t="str">
        <f>IF('職員点検資料１ (記入例)'!D161="","",'職員点検資料１ (記入例)'!D161)</f>
        <v/>
      </c>
      <c r="E161" s="197" t="str">
        <f>'職員点検資料１ (記入例)'!E161</f>
        <v>保育士</v>
      </c>
      <c r="F161" s="296" t="str">
        <f>IF('職員点検資料１ (記入例)'!F161="","",'職員点検資料１ (記入例)'!F161)</f>
        <v/>
      </c>
      <c r="G161" s="2181" t="str">
        <f>IF('職員点検資料１ (記入例)'!G161="","",'職員点検資料１ (記入例)'!G161)</f>
        <v/>
      </c>
      <c r="H161" s="2101"/>
      <c r="I161" s="2175" t="s">
        <v>309</v>
      </c>
      <c r="J161" s="2101"/>
      <c r="K161" s="2175" t="s">
        <v>336</v>
      </c>
      <c r="L161" s="2101"/>
      <c r="M161" s="2175" t="s">
        <v>309</v>
      </c>
      <c r="N161" s="2101"/>
      <c r="O161" s="2175" t="s">
        <v>336</v>
      </c>
      <c r="P161" s="78"/>
      <c r="Q161" s="78"/>
      <c r="R161" s="78"/>
      <c r="S161" s="78"/>
      <c r="U161" s="2044" t="str">
        <f>'職員点検資料１ (記入例)'!AC161:AC163</f>
        <v/>
      </c>
      <c r="V161" s="2044">
        <f>L161+N161</f>
        <v>0</v>
      </c>
    </row>
    <row r="162" spans="1:22" s="80" customFormat="1">
      <c r="A162" s="2083"/>
      <c r="B162" s="2167"/>
      <c r="C162" s="2167"/>
      <c r="D162" s="2167"/>
      <c r="E162" s="198" t="str">
        <f>'職員点検資料１ (記入例)'!E162</f>
        <v>幼稚園教諭</v>
      </c>
      <c r="F162" s="199" t="str">
        <f>IF('職員点検資料１ (記入例)'!F162="","",'職員点検資料１ (記入例)'!F162)</f>
        <v/>
      </c>
      <c r="G162" s="2182"/>
      <c r="H162" s="2102"/>
      <c r="I162" s="2176"/>
      <c r="J162" s="2102"/>
      <c r="K162" s="2176"/>
      <c r="L162" s="2102"/>
      <c r="M162" s="2176"/>
      <c r="N162" s="2102"/>
      <c r="O162" s="2176"/>
      <c r="P162" s="78"/>
      <c r="Q162" s="78"/>
      <c r="R162" s="78"/>
      <c r="S162" s="78"/>
      <c r="U162" s="2045"/>
      <c r="V162" s="2045"/>
    </row>
    <row r="163" spans="1:22" s="80" customFormat="1">
      <c r="A163" s="2084"/>
      <c r="B163" s="2168"/>
      <c r="C163" s="2168"/>
      <c r="D163" s="2168"/>
      <c r="E163" s="200" t="str">
        <f>'職員点検資料１ (記入例)'!E163</f>
        <v>（　　　　　　）</v>
      </c>
      <c r="F163" s="201" t="str">
        <f>IF('職員点検資料１ (記入例)'!F163="","",'職員点検資料１ (記入例)'!F163)</f>
        <v/>
      </c>
      <c r="G163" s="2183"/>
      <c r="H163" s="2103"/>
      <c r="I163" s="2177"/>
      <c r="J163" s="2103"/>
      <c r="K163" s="2177"/>
      <c r="L163" s="2103"/>
      <c r="M163" s="2177"/>
      <c r="N163" s="2103"/>
      <c r="O163" s="2177"/>
      <c r="P163" s="78"/>
      <c r="Q163" s="78"/>
      <c r="R163" s="78"/>
      <c r="S163" s="78"/>
      <c r="U163" s="2046"/>
      <c r="V163" s="2046"/>
    </row>
    <row r="164" spans="1:22" s="80" customFormat="1" ht="12" customHeight="1">
      <c r="A164" s="2082">
        <v>54</v>
      </c>
      <c r="B164" s="2166" t="str">
        <f>IF('職員点検資料１ (記入例)'!B164="","",'職員点検資料１ (記入例)'!B164)</f>
        <v/>
      </c>
      <c r="C164" s="2166" t="str">
        <f>IF('職員点検資料１ (記入例)'!C164="","",'職員点検資料１ (記入例)'!C164)</f>
        <v/>
      </c>
      <c r="D164" s="2166" t="str">
        <f>IF('職員点検資料１ (記入例)'!D164="","",'職員点検資料１ (記入例)'!D164)</f>
        <v/>
      </c>
      <c r="E164" s="197" t="str">
        <f>'職員点検資料１ (記入例)'!E164</f>
        <v>保育士</v>
      </c>
      <c r="F164" s="296" t="str">
        <f>IF('職員点検資料１ (記入例)'!F164="","",'職員点検資料１ (記入例)'!F164)</f>
        <v/>
      </c>
      <c r="G164" s="2181" t="str">
        <f>IF('職員点検資料１ (記入例)'!G164="","",'職員点検資料１ (記入例)'!G164)</f>
        <v/>
      </c>
      <c r="H164" s="2101"/>
      <c r="I164" s="2175" t="s">
        <v>309</v>
      </c>
      <c r="J164" s="2101"/>
      <c r="K164" s="2175" t="s">
        <v>336</v>
      </c>
      <c r="L164" s="2101"/>
      <c r="M164" s="2175" t="s">
        <v>309</v>
      </c>
      <c r="N164" s="2101"/>
      <c r="O164" s="2175" t="s">
        <v>336</v>
      </c>
      <c r="P164" s="78"/>
      <c r="Q164" s="78"/>
      <c r="R164" s="78"/>
      <c r="S164" s="78"/>
      <c r="U164" s="2044" t="str">
        <f>'職員点検資料１ (記入例)'!AC164:AC166</f>
        <v/>
      </c>
      <c r="V164" s="2044">
        <f>L164+N164</f>
        <v>0</v>
      </c>
    </row>
    <row r="165" spans="1:22" s="80" customFormat="1">
      <c r="A165" s="2083"/>
      <c r="B165" s="2167"/>
      <c r="C165" s="2167"/>
      <c r="D165" s="2167"/>
      <c r="E165" s="198" t="str">
        <f>'職員点検資料１ (記入例)'!E165</f>
        <v>幼稚園教諭</v>
      </c>
      <c r="F165" s="199" t="str">
        <f>IF('職員点検資料１ (記入例)'!F165="","",'職員点検資料１ (記入例)'!F165)</f>
        <v/>
      </c>
      <c r="G165" s="2182"/>
      <c r="H165" s="2102"/>
      <c r="I165" s="2176"/>
      <c r="J165" s="2102"/>
      <c r="K165" s="2176"/>
      <c r="L165" s="2102"/>
      <c r="M165" s="2176"/>
      <c r="N165" s="2102"/>
      <c r="O165" s="2176"/>
      <c r="P165" s="78"/>
      <c r="Q165" s="78"/>
      <c r="R165" s="78"/>
      <c r="S165" s="78"/>
      <c r="U165" s="2045"/>
      <c r="V165" s="2045"/>
    </row>
    <row r="166" spans="1:22" s="80" customFormat="1">
      <c r="A166" s="2084"/>
      <c r="B166" s="2168"/>
      <c r="C166" s="2168"/>
      <c r="D166" s="2168"/>
      <c r="E166" s="200" t="str">
        <f>'職員点検資料１ (記入例)'!E166</f>
        <v>（　　　　　　）</v>
      </c>
      <c r="F166" s="201" t="str">
        <f>IF('職員点検資料１ (記入例)'!F166="","",'職員点検資料１ (記入例)'!F166)</f>
        <v/>
      </c>
      <c r="G166" s="2183"/>
      <c r="H166" s="2103"/>
      <c r="I166" s="2177"/>
      <c r="J166" s="2103"/>
      <c r="K166" s="2177"/>
      <c r="L166" s="2103"/>
      <c r="M166" s="2177"/>
      <c r="N166" s="2103"/>
      <c r="O166" s="2177"/>
      <c r="P166" s="78"/>
      <c r="Q166" s="78"/>
      <c r="R166" s="78"/>
      <c r="S166" s="78"/>
      <c r="U166" s="2046"/>
      <c r="V166" s="2046"/>
    </row>
    <row r="167" spans="1:22" s="80" customFormat="1" ht="12" customHeight="1">
      <c r="A167" s="2082">
        <v>55</v>
      </c>
      <c r="B167" s="2166" t="str">
        <f>IF('職員点検資料１ (記入例)'!B167="","",'職員点検資料１ (記入例)'!B167)</f>
        <v/>
      </c>
      <c r="C167" s="2166" t="str">
        <f>IF('職員点検資料１ (記入例)'!C167="","",'職員点検資料１ (記入例)'!C167)</f>
        <v/>
      </c>
      <c r="D167" s="2166" t="str">
        <f>IF('職員点検資料１ (記入例)'!D167="","",'職員点検資料１ (記入例)'!D167)</f>
        <v/>
      </c>
      <c r="E167" s="197" t="str">
        <f>'職員点検資料１ (記入例)'!E167</f>
        <v>保育士</v>
      </c>
      <c r="F167" s="296" t="str">
        <f>IF('職員点検資料１ (記入例)'!F167="","",'職員点検資料１ (記入例)'!F167)</f>
        <v/>
      </c>
      <c r="G167" s="2181" t="str">
        <f>IF('職員点検資料１ (記入例)'!G167="","",'職員点検資料１ (記入例)'!G167)</f>
        <v/>
      </c>
      <c r="H167" s="2101"/>
      <c r="I167" s="2175" t="s">
        <v>309</v>
      </c>
      <c r="J167" s="2101"/>
      <c r="K167" s="2175" t="s">
        <v>336</v>
      </c>
      <c r="L167" s="2101"/>
      <c r="M167" s="2175" t="s">
        <v>309</v>
      </c>
      <c r="N167" s="2101"/>
      <c r="O167" s="2175" t="s">
        <v>336</v>
      </c>
      <c r="P167" s="78"/>
      <c r="Q167" s="78"/>
      <c r="R167" s="78"/>
      <c r="S167" s="78"/>
      <c r="U167" s="2044" t="str">
        <f>'職員点検資料１ (記入例)'!AC167:AC169</f>
        <v/>
      </c>
      <c r="V167" s="2044">
        <f>L167+N167</f>
        <v>0</v>
      </c>
    </row>
    <row r="168" spans="1:22" s="80" customFormat="1">
      <c r="A168" s="2083"/>
      <c r="B168" s="2167"/>
      <c r="C168" s="2167"/>
      <c r="D168" s="2167"/>
      <c r="E168" s="198" t="str">
        <f>'職員点検資料１ (記入例)'!E168</f>
        <v>幼稚園教諭</v>
      </c>
      <c r="F168" s="199" t="str">
        <f>IF('職員点検資料１ (記入例)'!F168="","",'職員点検資料１ (記入例)'!F168)</f>
        <v/>
      </c>
      <c r="G168" s="2182"/>
      <c r="H168" s="2102"/>
      <c r="I168" s="2176"/>
      <c r="J168" s="2102"/>
      <c r="K168" s="2176"/>
      <c r="L168" s="2102"/>
      <c r="M168" s="2176"/>
      <c r="N168" s="2102"/>
      <c r="O168" s="2176"/>
      <c r="P168" s="78"/>
      <c r="Q168" s="78"/>
      <c r="R168" s="78"/>
      <c r="S168" s="78"/>
      <c r="U168" s="2045"/>
      <c r="V168" s="2045"/>
    </row>
    <row r="169" spans="1:22" s="80" customFormat="1">
      <c r="A169" s="2084"/>
      <c r="B169" s="2168"/>
      <c r="C169" s="2168"/>
      <c r="D169" s="2168"/>
      <c r="E169" s="200" t="str">
        <f>'職員点検資料１ (記入例)'!E169</f>
        <v>（　　　　　　）</v>
      </c>
      <c r="F169" s="201" t="str">
        <f>IF('職員点検資料１ (記入例)'!F169="","",'職員点検資料１ (記入例)'!F169)</f>
        <v/>
      </c>
      <c r="G169" s="2183"/>
      <c r="H169" s="2103"/>
      <c r="I169" s="2177"/>
      <c r="J169" s="2103"/>
      <c r="K169" s="2177"/>
      <c r="L169" s="2103"/>
      <c r="M169" s="2177"/>
      <c r="N169" s="2103"/>
      <c r="O169" s="2177"/>
      <c r="P169" s="78"/>
      <c r="Q169" s="78"/>
      <c r="R169" s="78"/>
      <c r="S169" s="78"/>
      <c r="U169" s="2046"/>
      <c r="V169" s="2046"/>
    </row>
    <row r="170" spans="1:22" s="80" customFormat="1" ht="12" customHeight="1">
      <c r="A170" s="2082">
        <v>56</v>
      </c>
      <c r="B170" s="2166" t="str">
        <f>IF('職員点検資料１ (記入例)'!B170="","",'職員点検資料１ (記入例)'!B170)</f>
        <v/>
      </c>
      <c r="C170" s="2166" t="str">
        <f>IF('職員点検資料１ (記入例)'!C170="","",'職員点検資料１ (記入例)'!C170)</f>
        <v/>
      </c>
      <c r="D170" s="2166" t="str">
        <f>IF('職員点検資料１ (記入例)'!D170="","",'職員点検資料１ (記入例)'!D170)</f>
        <v/>
      </c>
      <c r="E170" s="197" t="str">
        <f>'職員点検資料１ (記入例)'!E170</f>
        <v>保育士</v>
      </c>
      <c r="F170" s="296" t="str">
        <f>IF('職員点検資料１ (記入例)'!F170="","",'職員点検資料１ (記入例)'!F170)</f>
        <v/>
      </c>
      <c r="G170" s="2181" t="str">
        <f>IF('職員点検資料１ (記入例)'!G170="","",'職員点検資料１ (記入例)'!G170)</f>
        <v/>
      </c>
      <c r="H170" s="2101"/>
      <c r="I170" s="2175" t="s">
        <v>309</v>
      </c>
      <c r="J170" s="2101"/>
      <c r="K170" s="2175" t="s">
        <v>336</v>
      </c>
      <c r="L170" s="2101"/>
      <c r="M170" s="2175" t="s">
        <v>309</v>
      </c>
      <c r="N170" s="2101"/>
      <c r="O170" s="2175" t="s">
        <v>336</v>
      </c>
      <c r="P170" s="78"/>
      <c r="Q170" s="78"/>
      <c r="R170" s="78"/>
      <c r="S170" s="78"/>
      <c r="U170" s="2044" t="str">
        <f>'職員点検資料１ (記入例)'!AC170:AC172</f>
        <v/>
      </c>
      <c r="V170" s="2044">
        <f>L170+N170</f>
        <v>0</v>
      </c>
    </row>
    <row r="171" spans="1:22" s="80" customFormat="1">
      <c r="A171" s="2083"/>
      <c r="B171" s="2167"/>
      <c r="C171" s="2167"/>
      <c r="D171" s="2167"/>
      <c r="E171" s="198" t="str">
        <f>'職員点検資料１ (記入例)'!E171</f>
        <v>幼稚園教諭</v>
      </c>
      <c r="F171" s="199" t="str">
        <f>IF('職員点検資料１ (記入例)'!F171="","",'職員点検資料１ (記入例)'!F171)</f>
        <v/>
      </c>
      <c r="G171" s="2182"/>
      <c r="H171" s="2102"/>
      <c r="I171" s="2176"/>
      <c r="J171" s="2102"/>
      <c r="K171" s="2176"/>
      <c r="L171" s="2102"/>
      <c r="M171" s="2176"/>
      <c r="N171" s="2102"/>
      <c r="O171" s="2176"/>
      <c r="P171" s="78"/>
      <c r="Q171" s="78"/>
      <c r="R171" s="78"/>
      <c r="S171" s="78"/>
      <c r="U171" s="2045"/>
      <c r="V171" s="2045"/>
    </row>
    <row r="172" spans="1:22" s="80" customFormat="1">
      <c r="A172" s="2084"/>
      <c r="B172" s="2168"/>
      <c r="C172" s="2168"/>
      <c r="D172" s="2168"/>
      <c r="E172" s="200" t="str">
        <f>'職員点検資料１ (記入例)'!E172</f>
        <v>（　　　　　　）</v>
      </c>
      <c r="F172" s="201" t="str">
        <f>IF('職員点検資料１ (記入例)'!F172="","",'職員点検資料１ (記入例)'!F172)</f>
        <v/>
      </c>
      <c r="G172" s="2183"/>
      <c r="H172" s="2103"/>
      <c r="I172" s="2177"/>
      <c r="J172" s="2103"/>
      <c r="K172" s="2177"/>
      <c r="L172" s="2103"/>
      <c r="M172" s="2177"/>
      <c r="N172" s="2103"/>
      <c r="O172" s="2177"/>
      <c r="P172" s="78"/>
      <c r="Q172" s="78"/>
      <c r="R172" s="78"/>
      <c r="S172" s="78"/>
      <c r="U172" s="2046"/>
      <c r="V172" s="2046"/>
    </row>
    <row r="173" spans="1:22" s="80" customFormat="1" ht="12" customHeight="1">
      <c r="A173" s="2082">
        <v>57</v>
      </c>
      <c r="B173" s="2166" t="str">
        <f>IF('職員点検資料１ (記入例)'!B173="","",'職員点検資料１ (記入例)'!B173)</f>
        <v/>
      </c>
      <c r="C173" s="2166" t="str">
        <f>IF('職員点検資料１ (記入例)'!C173="","",'職員点検資料１ (記入例)'!C173)</f>
        <v/>
      </c>
      <c r="D173" s="2166" t="str">
        <f>IF('職員点検資料１ (記入例)'!D173="","",'職員点検資料１ (記入例)'!D173)</f>
        <v/>
      </c>
      <c r="E173" s="197" t="str">
        <f>'職員点検資料１ (記入例)'!E173</f>
        <v>保育士</v>
      </c>
      <c r="F173" s="296" t="str">
        <f>IF('職員点検資料１ (記入例)'!F173="","",'職員点検資料１ (記入例)'!F173)</f>
        <v/>
      </c>
      <c r="G173" s="2181" t="str">
        <f>IF('職員点検資料１ (記入例)'!G173="","",'職員点検資料１ (記入例)'!G173)</f>
        <v/>
      </c>
      <c r="H173" s="2101"/>
      <c r="I173" s="2175" t="s">
        <v>309</v>
      </c>
      <c r="J173" s="2101"/>
      <c r="K173" s="2175" t="s">
        <v>336</v>
      </c>
      <c r="L173" s="2101"/>
      <c r="M173" s="2175" t="s">
        <v>309</v>
      </c>
      <c r="N173" s="2101"/>
      <c r="O173" s="2175" t="s">
        <v>336</v>
      </c>
      <c r="P173" s="78"/>
      <c r="Q173" s="78"/>
      <c r="R173" s="78"/>
      <c r="S173" s="78"/>
      <c r="U173" s="2044" t="str">
        <f>'職員点検資料１ (記入例)'!AC173:AC175</f>
        <v/>
      </c>
      <c r="V173" s="2044">
        <f>L173+N173</f>
        <v>0</v>
      </c>
    </row>
    <row r="174" spans="1:22" s="80" customFormat="1">
      <c r="A174" s="2083"/>
      <c r="B174" s="2167"/>
      <c r="C174" s="2167"/>
      <c r="D174" s="2167"/>
      <c r="E174" s="198" t="str">
        <f>'職員点検資料１ (記入例)'!E174</f>
        <v>幼稚園教諭</v>
      </c>
      <c r="F174" s="199" t="str">
        <f>IF('職員点検資料１ (記入例)'!F174="","",'職員点検資料１ (記入例)'!F174)</f>
        <v/>
      </c>
      <c r="G174" s="2182"/>
      <c r="H174" s="2102"/>
      <c r="I174" s="2176"/>
      <c r="J174" s="2102"/>
      <c r="K174" s="2176"/>
      <c r="L174" s="2102"/>
      <c r="M174" s="2176"/>
      <c r="N174" s="2102"/>
      <c r="O174" s="2176"/>
      <c r="P174" s="78"/>
      <c r="Q174" s="78"/>
      <c r="R174" s="78"/>
      <c r="S174" s="78"/>
      <c r="U174" s="2045"/>
      <c r="V174" s="2045"/>
    </row>
    <row r="175" spans="1:22" s="80" customFormat="1">
      <c r="A175" s="2084"/>
      <c r="B175" s="2168"/>
      <c r="C175" s="2168"/>
      <c r="D175" s="2168"/>
      <c r="E175" s="200" t="str">
        <f>'職員点検資料１ (記入例)'!E175</f>
        <v>（　　　　　　）</v>
      </c>
      <c r="F175" s="201" t="str">
        <f>IF('職員点検資料１ (記入例)'!F175="","",'職員点検資料１ (記入例)'!F175)</f>
        <v/>
      </c>
      <c r="G175" s="2183"/>
      <c r="H175" s="2103"/>
      <c r="I175" s="2177"/>
      <c r="J175" s="2103"/>
      <c r="K175" s="2177"/>
      <c r="L175" s="2103"/>
      <c r="M175" s="2177"/>
      <c r="N175" s="2103"/>
      <c r="O175" s="2177"/>
      <c r="P175" s="78"/>
      <c r="Q175" s="78"/>
      <c r="R175" s="78"/>
      <c r="S175" s="78"/>
      <c r="U175" s="2046"/>
      <c r="V175" s="2046"/>
    </row>
    <row r="176" spans="1:22" s="80" customFormat="1" ht="12" customHeight="1">
      <c r="A176" s="2082">
        <v>58</v>
      </c>
      <c r="B176" s="2166" t="str">
        <f>IF('職員点検資料１ (記入例)'!B176="","",'職員点検資料１ (記入例)'!B176)</f>
        <v/>
      </c>
      <c r="C176" s="2166" t="str">
        <f>IF('職員点検資料１ (記入例)'!C176="","",'職員点検資料１ (記入例)'!C176)</f>
        <v/>
      </c>
      <c r="D176" s="2166" t="str">
        <f>IF('職員点検資料１ (記入例)'!D176="","",'職員点検資料１ (記入例)'!D176)</f>
        <v/>
      </c>
      <c r="E176" s="197" t="str">
        <f>'職員点検資料１ (記入例)'!E176</f>
        <v>保育士</v>
      </c>
      <c r="F176" s="296" t="str">
        <f>IF('職員点検資料１ (記入例)'!F176="","",'職員点検資料１ (記入例)'!F176)</f>
        <v/>
      </c>
      <c r="G176" s="2181" t="str">
        <f>IF('職員点検資料１ (記入例)'!G176="","",'職員点検資料１ (記入例)'!G176)</f>
        <v/>
      </c>
      <c r="H176" s="2101"/>
      <c r="I176" s="2175" t="s">
        <v>309</v>
      </c>
      <c r="J176" s="2101"/>
      <c r="K176" s="2175" t="s">
        <v>336</v>
      </c>
      <c r="L176" s="2101"/>
      <c r="M176" s="2175" t="s">
        <v>309</v>
      </c>
      <c r="N176" s="2101"/>
      <c r="O176" s="2175" t="s">
        <v>336</v>
      </c>
      <c r="P176" s="78"/>
      <c r="Q176" s="78"/>
      <c r="R176" s="78"/>
      <c r="S176" s="78"/>
      <c r="U176" s="2044" t="str">
        <f>'職員点検資料１ (記入例)'!AC176:AC178</f>
        <v/>
      </c>
      <c r="V176" s="2044">
        <f>L176+N176</f>
        <v>0</v>
      </c>
    </row>
    <row r="177" spans="1:22" s="80" customFormat="1">
      <c r="A177" s="2083"/>
      <c r="B177" s="2167"/>
      <c r="C177" s="2167"/>
      <c r="D177" s="2167"/>
      <c r="E177" s="198" t="str">
        <f>'職員点検資料１ (記入例)'!E177</f>
        <v>幼稚園教諭</v>
      </c>
      <c r="F177" s="199" t="str">
        <f>IF('職員点検資料１ (記入例)'!F177="","",'職員点検資料１ (記入例)'!F177)</f>
        <v/>
      </c>
      <c r="G177" s="2182"/>
      <c r="H177" s="2102"/>
      <c r="I177" s="2176"/>
      <c r="J177" s="2102"/>
      <c r="K177" s="2176"/>
      <c r="L177" s="2102"/>
      <c r="M177" s="2176"/>
      <c r="N177" s="2102"/>
      <c r="O177" s="2176"/>
      <c r="P177" s="78"/>
      <c r="Q177" s="78"/>
      <c r="R177" s="78"/>
      <c r="S177" s="78"/>
      <c r="U177" s="2045"/>
      <c r="V177" s="2045"/>
    </row>
    <row r="178" spans="1:22" s="80" customFormat="1">
      <c r="A178" s="2084"/>
      <c r="B178" s="2168"/>
      <c r="C178" s="2168"/>
      <c r="D178" s="2168"/>
      <c r="E178" s="200" t="str">
        <f>'職員点検資料１ (記入例)'!E178</f>
        <v>（　　　　　　）</v>
      </c>
      <c r="F178" s="201" t="str">
        <f>IF('職員点検資料１ (記入例)'!F178="","",'職員点検資料１ (記入例)'!F178)</f>
        <v/>
      </c>
      <c r="G178" s="2183"/>
      <c r="H178" s="2103"/>
      <c r="I178" s="2177"/>
      <c r="J178" s="2103"/>
      <c r="K178" s="2177"/>
      <c r="L178" s="2103"/>
      <c r="M178" s="2177"/>
      <c r="N178" s="2103"/>
      <c r="O178" s="2177"/>
      <c r="P178" s="78"/>
      <c r="Q178" s="78"/>
      <c r="R178" s="78"/>
      <c r="S178" s="78"/>
      <c r="U178" s="2046"/>
      <c r="V178" s="2046"/>
    </row>
    <row r="179" spans="1:22" s="80" customFormat="1" ht="12" customHeight="1">
      <c r="A179" s="2082">
        <v>59</v>
      </c>
      <c r="B179" s="2166" t="str">
        <f>IF('職員点検資料１ (記入例)'!B179="","",'職員点検資料１ (記入例)'!B179)</f>
        <v/>
      </c>
      <c r="C179" s="2166" t="str">
        <f>IF('職員点検資料１ (記入例)'!C179="","",'職員点検資料１ (記入例)'!C179)</f>
        <v/>
      </c>
      <c r="D179" s="2166" t="str">
        <f>IF('職員点検資料１ (記入例)'!D179="","",'職員点検資料１ (記入例)'!D179)</f>
        <v/>
      </c>
      <c r="E179" s="197" t="str">
        <f>'職員点検資料１ (記入例)'!E179</f>
        <v>保育士</v>
      </c>
      <c r="F179" s="296" t="str">
        <f>IF('職員点検資料１ (記入例)'!F179="","",'職員点検資料１ (記入例)'!F179)</f>
        <v/>
      </c>
      <c r="G179" s="2181" t="str">
        <f>IF('職員点検資料１ (記入例)'!G179="","",'職員点検資料１ (記入例)'!G179)</f>
        <v/>
      </c>
      <c r="H179" s="2101"/>
      <c r="I179" s="2175" t="s">
        <v>309</v>
      </c>
      <c r="J179" s="2101"/>
      <c r="K179" s="2175" t="s">
        <v>336</v>
      </c>
      <c r="L179" s="2101"/>
      <c r="M179" s="2175" t="s">
        <v>309</v>
      </c>
      <c r="N179" s="2101"/>
      <c r="O179" s="2175" t="s">
        <v>336</v>
      </c>
      <c r="P179" s="78"/>
      <c r="Q179" s="78"/>
      <c r="R179" s="78"/>
      <c r="S179" s="78"/>
      <c r="U179" s="2044" t="str">
        <f>'職員点検資料１ (記入例)'!AC179:AC181</f>
        <v/>
      </c>
      <c r="V179" s="2044">
        <f>L179+N179</f>
        <v>0</v>
      </c>
    </row>
    <row r="180" spans="1:22" s="80" customFormat="1">
      <c r="A180" s="2083"/>
      <c r="B180" s="2167"/>
      <c r="C180" s="2167"/>
      <c r="D180" s="2167"/>
      <c r="E180" s="198" t="str">
        <f>'職員点検資料１ (記入例)'!E180</f>
        <v>幼稚園教諭</v>
      </c>
      <c r="F180" s="199" t="str">
        <f>IF('職員点検資料１ (記入例)'!F180="","",'職員点検資料１ (記入例)'!F180)</f>
        <v/>
      </c>
      <c r="G180" s="2182"/>
      <c r="H180" s="2102"/>
      <c r="I180" s="2176"/>
      <c r="J180" s="2102"/>
      <c r="K180" s="2176"/>
      <c r="L180" s="2102"/>
      <c r="M180" s="2176"/>
      <c r="N180" s="2102"/>
      <c r="O180" s="2176"/>
      <c r="P180" s="78"/>
      <c r="Q180" s="78"/>
      <c r="R180" s="78"/>
      <c r="S180" s="78"/>
      <c r="U180" s="2045"/>
      <c r="V180" s="2045"/>
    </row>
    <row r="181" spans="1:22" s="80" customFormat="1">
      <c r="A181" s="2084"/>
      <c r="B181" s="2168"/>
      <c r="C181" s="2168"/>
      <c r="D181" s="2168"/>
      <c r="E181" s="200" t="str">
        <f>'職員点検資料１ (記入例)'!E181</f>
        <v>（　　　　　　）</v>
      </c>
      <c r="F181" s="201" t="str">
        <f>IF('職員点検資料１ (記入例)'!F181="","",'職員点検資料１ (記入例)'!F181)</f>
        <v/>
      </c>
      <c r="G181" s="2183"/>
      <c r="H181" s="2103"/>
      <c r="I181" s="2177"/>
      <c r="J181" s="2103"/>
      <c r="K181" s="2177"/>
      <c r="L181" s="2103"/>
      <c r="M181" s="2177"/>
      <c r="N181" s="2103"/>
      <c r="O181" s="2177"/>
      <c r="P181" s="78"/>
      <c r="Q181" s="78"/>
      <c r="R181" s="78"/>
      <c r="S181" s="78"/>
      <c r="U181" s="2046"/>
      <c r="V181" s="2046"/>
    </row>
    <row r="182" spans="1:22" s="80" customFormat="1" ht="12" customHeight="1">
      <c r="A182" s="2082">
        <v>60</v>
      </c>
      <c r="B182" s="2166" t="str">
        <f>IF('職員点検資料１ (記入例)'!B182="","",'職員点検資料１ (記入例)'!B182)</f>
        <v/>
      </c>
      <c r="C182" s="2166" t="str">
        <f>IF('職員点検資料１ (記入例)'!C182="","",'職員点検資料１ (記入例)'!C182)</f>
        <v/>
      </c>
      <c r="D182" s="2166" t="str">
        <f>IF('職員点検資料１ (記入例)'!D182="","",'職員点検資料１ (記入例)'!D182)</f>
        <v/>
      </c>
      <c r="E182" s="197" t="str">
        <f>'職員点検資料１ (記入例)'!E182</f>
        <v>保育士</v>
      </c>
      <c r="F182" s="296" t="str">
        <f>IF('職員点検資料１ (記入例)'!F182="","",'職員点検資料１ (記入例)'!F182)</f>
        <v/>
      </c>
      <c r="G182" s="2181" t="str">
        <f>IF('職員点検資料１ (記入例)'!G182="","",'職員点検資料１ (記入例)'!G182)</f>
        <v/>
      </c>
      <c r="H182" s="2101"/>
      <c r="I182" s="2175" t="s">
        <v>309</v>
      </c>
      <c r="J182" s="2101"/>
      <c r="K182" s="2175" t="s">
        <v>336</v>
      </c>
      <c r="L182" s="2101"/>
      <c r="M182" s="2175" t="s">
        <v>309</v>
      </c>
      <c r="N182" s="2101"/>
      <c r="O182" s="2175" t="s">
        <v>336</v>
      </c>
      <c r="P182" s="78"/>
      <c r="Q182" s="78"/>
      <c r="R182" s="78"/>
      <c r="S182" s="78"/>
      <c r="U182" s="2044" t="str">
        <f>'職員点検資料１ (記入例)'!AC182:AC184</f>
        <v/>
      </c>
      <c r="V182" s="2044">
        <f>L182+N182</f>
        <v>0</v>
      </c>
    </row>
    <row r="183" spans="1:22" s="80" customFormat="1">
      <c r="A183" s="2083"/>
      <c r="B183" s="2167"/>
      <c r="C183" s="2167"/>
      <c r="D183" s="2167"/>
      <c r="E183" s="198" t="str">
        <f>'職員点検資料１ (記入例)'!E183</f>
        <v>幼稚園教諭</v>
      </c>
      <c r="F183" s="199" t="str">
        <f>IF('職員点検資料１ (記入例)'!F183="","",'職員点検資料１ (記入例)'!F183)</f>
        <v/>
      </c>
      <c r="G183" s="2182"/>
      <c r="H183" s="2102"/>
      <c r="I183" s="2176"/>
      <c r="J183" s="2102"/>
      <c r="K183" s="2176"/>
      <c r="L183" s="2102"/>
      <c r="M183" s="2176"/>
      <c r="N183" s="2102"/>
      <c r="O183" s="2176"/>
      <c r="P183" s="78"/>
      <c r="Q183" s="78"/>
      <c r="R183" s="78"/>
      <c r="S183" s="78"/>
      <c r="U183" s="2045"/>
      <c r="V183" s="2045"/>
    </row>
    <row r="184" spans="1:22" s="80" customFormat="1">
      <c r="A184" s="2084"/>
      <c r="B184" s="2168"/>
      <c r="C184" s="2168"/>
      <c r="D184" s="2168"/>
      <c r="E184" s="200" t="str">
        <f>'職員点検資料１ (記入例)'!E184</f>
        <v>（　　　　　　）</v>
      </c>
      <c r="F184" s="201" t="str">
        <f>IF('職員点検資料１ (記入例)'!F184="","",'職員点検資料１ (記入例)'!F184)</f>
        <v/>
      </c>
      <c r="G184" s="2183"/>
      <c r="H184" s="2103"/>
      <c r="I184" s="2177"/>
      <c r="J184" s="2103"/>
      <c r="K184" s="2177"/>
      <c r="L184" s="2103"/>
      <c r="M184" s="2177"/>
      <c r="N184" s="2103"/>
      <c r="O184" s="2177"/>
      <c r="P184" s="78"/>
      <c r="Q184" s="78"/>
      <c r="R184" s="78"/>
      <c r="S184" s="78"/>
      <c r="U184" s="2046"/>
      <c r="V184" s="2046"/>
    </row>
  </sheetData>
  <sheetProtection sheet="1" objects="1" scenarios="1"/>
  <mergeCells count="914">
    <mergeCell ref="H176:H178"/>
    <mergeCell ref="I176:I178"/>
    <mergeCell ref="J176:J178"/>
    <mergeCell ref="K176:K178"/>
    <mergeCell ref="H179:H181"/>
    <mergeCell ref="I179:I181"/>
    <mergeCell ref="J179:J181"/>
    <mergeCell ref="K179:K181"/>
    <mergeCell ref="H182:H184"/>
    <mergeCell ref="I182:I184"/>
    <mergeCell ref="J182:J184"/>
    <mergeCell ref="K182:K184"/>
    <mergeCell ref="H167:H169"/>
    <mergeCell ref="I167:I169"/>
    <mergeCell ref="J167:J169"/>
    <mergeCell ref="K167:K169"/>
    <mergeCell ref="H170:H172"/>
    <mergeCell ref="I170:I172"/>
    <mergeCell ref="J170:J172"/>
    <mergeCell ref="K170:K172"/>
    <mergeCell ref="H173:H175"/>
    <mergeCell ref="I173:I175"/>
    <mergeCell ref="J173:J175"/>
    <mergeCell ref="K173:K175"/>
    <mergeCell ref="H158:H160"/>
    <mergeCell ref="I158:I160"/>
    <mergeCell ref="J158:J160"/>
    <mergeCell ref="K158:K160"/>
    <mergeCell ref="H161:H163"/>
    <mergeCell ref="I161:I163"/>
    <mergeCell ref="J161:J163"/>
    <mergeCell ref="K161:K163"/>
    <mergeCell ref="H164:H166"/>
    <mergeCell ref="I164:I166"/>
    <mergeCell ref="J164:J166"/>
    <mergeCell ref="K164:K166"/>
    <mergeCell ref="H149:H151"/>
    <mergeCell ref="I149:I151"/>
    <mergeCell ref="J149:J151"/>
    <mergeCell ref="K149:K151"/>
    <mergeCell ref="H152:H154"/>
    <mergeCell ref="I152:I154"/>
    <mergeCell ref="J152:J154"/>
    <mergeCell ref="K152:K154"/>
    <mergeCell ref="H155:H157"/>
    <mergeCell ref="I155:I157"/>
    <mergeCell ref="J155:J157"/>
    <mergeCell ref="K155:K157"/>
    <mergeCell ref="H140:H142"/>
    <mergeCell ref="I140:I142"/>
    <mergeCell ref="J140:J142"/>
    <mergeCell ref="K140:K142"/>
    <mergeCell ref="H143:H145"/>
    <mergeCell ref="I143:I145"/>
    <mergeCell ref="J143:J145"/>
    <mergeCell ref="K143:K145"/>
    <mergeCell ref="H146:H148"/>
    <mergeCell ref="I146:I148"/>
    <mergeCell ref="J146:J148"/>
    <mergeCell ref="K146:K148"/>
    <mergeCell ref="H131:H133"/>
    <mergeCell ref="I131:I133"/>
    <mergeCell ref="J131:J133"/>
    <mergeCell ref="K131:K133"/>
    <mergeCell ref="H134:H136"/>
    <mergeCell ref="I134:I136"/>
    <mergeCell ref="J134:J136"/>
    <mergeCell ref="K134:K136"/>
    <mergeCell ref="H137:H139"/>
    <mergeCell ref="I137:I139"/>
    <mergeCell ref="J137:J139"/>
    <mergeCell ref="K137:K139"/>
    <mergeCell ref="H122:H124"/>
    <mergeCell ref="I122:I124"/>
    <mergeCell ref="J122:J124"/>
    <mergeCell ref="K122:K124"/>
    <mergeCell ref="H125:H127"/>
    <mergeCell ref="I125:I127"/>
    <mergeCell ref="J125:J127"/>
    <mergeCell ref="K125:K127"/>
    <mergeCell ref="H128:H130"/>
    <mergeCell ref="I128:I130"/>
    <mergeCell ref="J128:J130"/>
    <mergeCell ref="K128:K130"/>
    <mergeCell ref="H113:H115"/>
    <mergeCell ref="I113:I115"/>
    <mergeCell ref="J113:J115"/>
    <mergeCell ref="K113:K115"/>
    <mergeCell ref="H116:H118"/>
    <mergeCell ref="I116:I118"/>
    <mergeCell ref="J116:J118"/>
    <mergeCell ref="K116:K118"/>
    <mergeCell ref="H119:H121"/>
    <mergeCell ref="I119:I121"/>
    <mergeCell ref="J119:J121"/>
    <mergeCell ref="K119:K121"/>
    <mergeCell ref="H104:H106"/>
    <mergeCell ref="I104:I106"/>
    <mergeCell ref="J104:J106"/>
    <mergeCell ref="K104:K106"/>
    <mergeCell ref="H107:H109"/>
    <mergeCell ref="I107:I109"/>
    <mergeCell ref="J107:J109"/>
    <mergeCell ref="K107:K109"/>
    <mergeCell ref="H110:H112"/>
    <mergeCell ref="I110:I112"/>
    <mergeCell ref="J110:J112"/>
    <mergeCell ref="K110:K112"/>
    <mergeCell ref="H95:H97"/>
    <mergeCell ref="I95:I97"/>
    <mergeCell ref="J95:J97"/>
    <mergeCell ref="K95:K97"/>
    <mergeCell ref="H98:H100"/>
    <mergeCell ref="I98:I100"/>
    <mergeCell ref="J98:J100"/>
    <mergeCell ref="K98:K100"/>
    <mergeCell ref="H101:H103"/>
    <mergeCell ref="I101:I103"/>
    <mergeCell ref="J101:J103"/>
    <mergeCell ref="K101:K103"/>
    <mergeCell ref="H86:H88"/>
    <mergeCell ref="I86:I88"/>
    <mergeCell ref="J86:J88"/>
    <mergeCell ref="K86:K88"/>
    <mergeCell ref="H89:H91"/>
    <mergeCell ref="I89:I91"/>
    <mergeCell ref="J89:J91"/>
    <mergeCell ref="K89:K91"/>
    <mergeCell ref="H92:H94"/>
    <mergeCell ref="I92:I94"/>
    <mergeCell ref="J92:J94"/>
    <mergeCell ref="K92:K94"/>
    <mergeCell ref="H77:H79"/>
    <mergeCell ref="I77:I79"/>
    <mergeCell ref="J77:J79"/>
    <mergeCell ref="K77:K79"/>
    <mergeCell ref="H80:H82"/>
    <mergeCell ref="I80:I82"/>
    <mergeCell ref="J80:J82"/>
    <mergeCell ref="K80:K82"/>
    <mergeCell ref="H83:H85"/>
    <mergeCell ref="I83:I85"/>
    <mergeCell ref="J83:J85"/>
    <mergeCell ref="K83:K85"/>
    <mergeCell ref="H68:H70"/>
    <mergeCell ref="I68:I70"/>
    <mergeCell ref="J68:J70"/>
    <mergeCell ref="K68:K70"/>
    <mergeCell ref="H71:H73"/>
    <mergeCell ref="I71:I73"/>
    <mergeCell ref="J71:J73"/>
    <mergeCell ref="K71:K73"/>
    <mergeCell ref="H74:H76"/>
    <mergeCell ref="I74:I76"/>
    <mergeCell ref="J74:J76"/>
    <mergeCell ref="K74:K76"/>
    <mergeCell ref="H59:H61"/>
    <mergeCell ref="I59:I61"/>
    <mergeCell ref="J59:J61"/>
    <mergeCell ref="K59:K61"/>
    <mergeCell ref="H62:H64"/>
    <mergeCell ref="I62:I64"/>
    <mergeCell ref="J62:J64"/>
    <mergeCell ref="K62:K64"/>
    <mergeCell ref="H65:H67"/>
    <mergeCell ref="I65:I67"/>
    <mergeCell ref="J65:J67"/>
    <mergeCell ref="K65:K67"/>
    <mergeCell ref="H50:H52"/>
    <mergeCell ref="I50:I52"/>
    <mergeCell ref="J50:J52"/>
    <mergeCell ref="K50:K52"/>
    <mergeCell ref="H53:H55"/>
    <mergeCell ref="I53:I55"/>
    <mergeCell ref="J53:J55"/>
    <mergeCell ref="K53:K55"/>
    <mergeCell ref="H56:H58"/>
    <mergeCell ref="I56:I58"/>
    <mergeCell ref="J56:J58"/>
    <mergeCell ref="K56:K58"/>
    <mergeCell ref="H41:H43"/>
    <mergeCell ref="I41:I43"/>
    <mergeCell ref="J41:J43"/>
    <mergeCell ref="K41:K43"/>
    <mergeCell ref="H44:H46"/>
    <mergeCell ref="I44:I46"/>
    <mergeCell ref="J44:J46"/>
    <mergeCell ref="K44:K46"/>
    <mergeCell ref="H47:H49"/>
    <mergeCell ref="I47:I49"/>
    <mergeCell ref="J47:J49"/>
    <mergeCell ref="K47:K49"/>
    <mergeCell ref="H32:H34"/>
    <mergeCell ref="I32:I34"/>
    <mergeCell ref="J32:J34"/>
    <mergeCell ref="K32:K34"/>
    <mergeCell ref="H35:H37"/>
    <mergeCell ref="I35:I37"/>
    <mergeCell ref="J35:J37"/>
    <mergeCell ref="K35:K37"/>
    <mergeCell ref="H38:H40"/>
    <mergeCell ref="I38:I40"/>
    <mergeCell ref="J38:J40"/>
    <mergeCell ref="K38:K40"/>
    <mergeCell ref="H23:H25"/>
    <mergeCell ref="I23:I25"/>
    <mergeCell ref="J23:J25"/>
    <mergeCell ref="K23:K25"/>
    <mergeCell ref="H26:H28"/>
    <mergeCell ref="I26:I28"/>
    <mergeCell ref="J26:J28"/>
    <mergeCell ref="K26:K28"/>
    <mergeCell ref="H29:H31"/>
    <mergeCell ref="I29:I31"/>
    <mergeCell ref="J29:J31"/>
    <mergeCell ref="K29:K31"/>
    <mergeCell ref="H14:H16"/>
    <mergeCell ref="I14:I16"/>
    <mergeCell ref="J14:J16"/>
    <mergeCell ref="K14:K16"/>
    <mergeCell ref="H17:H19"/>
    <mergeCell ref="I17:I19"/>
    <mergeCell ref="J17:J19"/>
    <mergeCell ref="K17:K19"/>
    <mergeCell ref="H20:H22"/>
    <mergeCell ref="I20:I22"/>
    <mergeCell ref="J20:J22"/>
    <mergeCell ref="K20:K22"/>
    <mergeCell ref="H5:H7"/>
    <mergeCell ref="I5:I7"/>
    <mergeCell ref="J5:J7"/>
    <mergeCell ref="K5:K7"/>
    <mergeCell ref="H8:H10"/>
    <mergeCell ref="I8:I10"/>
    <mergeCell ref="J8:J10"/>
    <mergeCell ref="K8:K10"/>
    <mergeCell ref="H11:H13"/>
    <mergeCell ref="I11:I13"/>
    <mergeCell ref="J11:J13"/>
    <mergeCell ref="K11:K13"/>
    <mergeCell ref="L182:L184"/>
    <mergeCell ref="M182:M184"/>
    <mergeCell ref="N182:N184"/>
    <mergeCell ref="O182:O184"/>
    <mergeCell ref="U182:U184"/>
    <mergeCell ref="V182:V184"/>
    <mergeCell ref="M179:M181"/>
    <mergeCell ref="N179:N181"/>
    <mergeCell ref="O179:O181"/>
    <mergeCell ref="U179:U181"/>
    <mergeCell ref="V179:V181"/>
    <mergeCell ref="L179:L181"/>
    <mergeCell ref="A182:A184"/>
    <mergeCell ref="B182:B184"/>
    <mergeCell ref="C182:C184"/>
    <mergeCell ref="D182:D184"/>
    <mergeCell ref="G182:G184"/>
    <mergeCell ref="A179:A181"/>
    <mergeCell ref="B179:B181"/>
    <mergeCell ref="C179:C181"/>
    <mergeCell ref="D179:D181"/>
    <mergeCell ref="G179:G181"/>
    <mergeCell ref="L176:L178"/>
    <mergeCell ref="M176:M178"/>
    <mergeCell ref="N176:N178"/>
    <mergeCell ref="O176:O178"/>
    <mergeCell ref="U176:U178"/>
    <mergeCell ref="V176:V178"/>
    <mergeCell ref="M173:M175"/>
    <mergeCell ref="N173:N175"/>
    <mergeCell ref="O173:O175"/>
    <mergeCell ref="U173:U175"/>
    <mergeCell ref="V173:V175"/>
    <mergeCell ref="L173:L175"/>
    <mergeCell ref="A176:A178"/>
    <mergeCell ref="B176:B178"/>
    <mergeCell ref="C176:C178"/>
    <mergeCell ref="D176:D178"/>
    <mergeCell ref="G176:G178"/>
    <mergeCell ref="A173:A175"/>
    <mergeCell ref="B173:B175"/>
    <mergeCell ref="C173:C175"/>
    <mergeCell ref="D173:D175"/>
    <mergeCell ref="G173:G175"/>
    <mergeCell ref="L170:L172"/>
    <mergeCell ref="M170:M172"/>
    <mergeCell ref="N170:N172"/>
    <mergeCell ref="O170:O172"/>
    <mergeCell ref="U170:U172"/>
    <mergeCell ref="V170:V172"/>
    <mergeCell ref="M167:M169"/>
    <mergeCell ref="N167:N169"/>
    <mergeCell ref="O167:O169"/>
    <mergeCell ref="U167:U169"/>
    <mergeCell ref="V167:V169"/>
    <mergeCell ref="L167:L169"/>
    <mergeCell ref="A170:A172"/>
    <mergeCell ref="B170:B172"/>
    <mergeCell ref="C170:C172"/>
    <mergeCell ref="D170:D172"/>
    <mergeCell ref="G170:G172"/>
    <mergeCell ref="A167:A169"/>
    <mergeCell ref="B167:B169"/>
    <mergeCell ref="C167:C169"/>
    <mergeCell ref="D167:D169"/>
    <mergeCell ref="G167:G169"/>
    <mergeCell ref="L164:L166"/>
    <mergeCell ref="M164:M166"/>
    <mergeCell ref="N164:N166"/>
    <mergeCell ref="O164:O166"/>
    <mergeCell ref="U164:U166"/>
    <mergeCell ref="V164:V166"/>
    <mergeCell ref="M161:M163"/>
    <mergeCell ref="N161:N163"/>
    <mergeCell ref="O161:O163"/>
    <mergeCell ref="U161:U163"/>
    <mergeCell ref="V161:V163"/>
    <mergeCell ref="L161:L163"/>
    <mergeCell ref="A164:A166"/>
    <mergeCell ref="B164:B166"/>
    <mergeCell ref="C164:C166"/>
    <mergeCell ref="D164:D166"/>
    <mergeCell ref="G164:G166"/>
    <mergeCell ref="A161:A163"/>
    <mergeCell ref="B161:B163"/>
    <mergeCell ref="C161:C163"/>
    <mergeCell ref="D161:D163"/>
    <mergeCell ref="G161:G163"/>
    <mergeCell ref="L158:L160"/>
    <mergeCell ref="M158:M160"/>
    <mergeCell ref="N158:N160"/>
    <mergeCell ref="O158:O160"/>
    <mergeCell ref="U158:U160"/>
    <mergeCell ref="V158:V160"/>
    <mergeCell ref="M155:M157"/>
    <mergeCell ref="N155:N157"/>
    <mergeCell ref="O155:O157"/>
    <mergeCell ref="U155:U157"/>
    <mergeCell ref="V155:V157"/>
    <mergeCell ref="L155:L157"/>
    <mergeCell ref="A158:A160"/>
    <mergeCell ref="B158:B160"/>
    <mergeCell ref="C158:C160"/>
    <mergeCell ref="D158:D160"/>
    <mergeCell ref="G158:G160"/>
    <mergeCell ref="A155:A157"/>
    <mergeCell ref="B155:B157"/>
    <mergeCell ref="C155:C157"/>
    <mergeCell ref="D155:D157"/>
    <mergeCell ref="G155:G157"/>
    <mergeCell ref="L152:L154"/>
    <mergeCell ref="M152:M154"/>
    <mergeCell ref="N152:N154"/>
    <mergeCell ref="O152:O154"/>
    <mergeCell ref="U152:U154"/>
    <mergeCell ref="V152:V154"/>
    <mergeCell ref="M149:M151"/>
    <mergeCell ref="N149:N151"/>
    <mergeCell ref="O149:O151"/>
    <mergeCell ref="U149:U151"/>
    <mergeCell ref="V149:V151"/>
    <mergeCell ref="L149:L151"/>
    <mergeCell ref="A152:A154"/>
    <mergeCell ref="B152:B154"/>
    <mergeCell ref="C152:C154"/>
    <mergeCell ref="D152:D154"/>
    <mergeCell ref="G152:G154"/>
    <mergeCell ref="A149:A151"/>
    <mergeCell ref="B149:B151"/>
    <mergeCell ref="C149:C151"/>
    <mergeCell ref="D149:D151"/>
    <mergeCell ref="G149:G151"/>
    <mergeCell ref="L146:L148"/>
    <mergeCell ref="M146:M148"/>
    <mergeCell ref="N146:N148"/>
    <mergeCell ref="O146:O148"/>
    <mergeCell ref="U146:U148"/>
    <mergeCell ref="V146:V148"/>
    <mergeCell ref="M143:M145"/>
    <mergeCell ref="N143:N145"/>
    <mergeCell ref="O143:O145"/>
    <mergeCell ref="U143:U145"/>
    <mergeCell ref="V143:V145"/>
    <mergeCell ref="L143:L145"/>
    <mergeCell ref="A146:A148"/>
    <mergeCell ref="B146:B148"/>
    <mergeCell ref="C146:C148"/>
    <mergeCell ref="D146:D148"/>
    <mergeCell ref="G146:G148"/>
    <mergeCell ref="A143:A145"/>
    <mergeCell ref="B143:B145"/>
    <mergeCell ref="C143:C145"/>
    <mergeCell ref="D143:D145"/>
    <mergeCell ref="G143:G145"/>
    <mergeCell ref="L140:L142"/>
    <mergeCell ref="M140:M142"/>
    <mergeCell ref="N140:N142"/>
    <mergeCell ref="O140:O142"/>
    <mergeCell ref="U140:U142"/>
    <mergeCell ref="V140:V142"/>
    <mergeCell ref="M137:M139"/>
    <mergeCell ref="N137:N139"/>
    <mergeCell ref="O137:O139"/>
    <mergeCell ref="U137:U139"/>
    <mergeCell ref="V137:V139"/>
    <mergeCell ref="L137:L139"/>
    <mergeCell ref="A140:A142"/>
    <mergeCell ref="B140:B142"/>
    <mergeCell ref="C140:C142"/>
    <mergeCell ref="D140:D142"/>
    <mergeCell ref="G140:G142"/>
    <mergeCell ref="A137:A139"/>
    <mergeCell ref="B137:B139"/>
    <mergeCell ref="C137:C139"/>
    <mergeCell ref="D137:D139"/>
    <mergeCell ref="G137:G139"/>
    <mergeCell ref="L134:L136"/>
    <mergeCell ref="M134:M136"/>
    <mergeCell ref="N134:N136"/>
    <mergeCell ref="O134:O136"/>
    <mergeCell ref="U134:U136"/>
    <mergeCell ref="V134:V136"/>
    <mergeCell ref="M131:M133"/>
    <mergeCell ref="N131:N133"/>
    <mergeCell ref="O131:O133"/>
    <mergeCell ref="U131:U133"/>
    <mergeCell ref="V131:V133"/>
    <mergeCell ref="L131:L133"/>
    <mergeCell ref="A134:A136"/>
    <mergeCell ref="B134:B136"/>
    <mergeCell ref="C134:C136"/>
    <mergeCell ref="D134:D136"/>
    <mergeCell ref="G134:G136"/>
    <mergeCell ref="A131:A133"/>
    <mergeCell ref="B131:B133"/>
    <mergeCell ref="C131:C133"/>
    <mergeCell ref="D131:D133"/>
    <mergeCell ref="G131:G133"/>
    <mergeCell ref="L128:L130"/>
    <mergeCell ref="M128:M130"/>
    <mergeCell ref="N128:N130"/>
    <mergeCell ref="O128:O130"/>
    <mergeCell ref="U128:U130"/>
    <mergeCell ref="V128:V130"/>
    <mergeCell ref="M125:M127"/>
    <mergeCell ref="N125:N127"/>
    <mergeCell ref="O125:O127"/>
    <mergeCell ref="U125:U127"/>
    <mergeCell ref="V125:V127"/>
    <mergeCell ref="L125:L127"/>
    <mergeCell ref="A128:A130"/>
    <mergeCell ref="B128:B130"/>
    <mergeCell ref="C128:C130"/>
    <mergeCell ref="D128:D130"/>
    <mergeCell ref="G128:G130"/>
    <mergeCell ref="A125:A127"/>
    <mergeCell ref="B125:B127"/>
    <mergeCell ref="C125:C127"/>
    <mergeCell ref="D125:D127"/>
    <mergeCell ref="G125:G127"/>
    <mergeCell ref="L122:L124"/>
    <mergeCell ref="M122:M124"/>
    <mergeCell ref="N122:N124"/>
    <mergeCell ref="O122:O124"/>
    <mergeCell ref="U122:U124"/>
    <mergeCell ref="V122:V124"/>
    <mergeCell ref="M119:M121"/>
    <mergeCell ref="N119:N121"/>
    <mergeCell ref="O119:O121"/>
    <mergeCell ref="U119:U121"/>
    <mergeCell ref="V119:V121"/>
    <mergeCell ref="L119:L121"/>
    <mergeCell ref="A122:A124"/>
    <mergeCell ref="B122:B124"/>
    <mergeCell ref="C122:C124"/>
    <mergeCell ref="D122:D124"/>
    <mergeCell ref="G122:G124"/>
    <mergeCell ref="A119:A121"/>
    <mergeCell ref="B119:B121"/>
    <mergeCell ref="C119:C121"/>
    <mergeCell ref="D119:D121"/>
    <mergeCell ref="G119:G121"/>
    <mergeCell ref="L116:L118"/>
    <mergeCell ref="M116:M118"/>
    <mergeCell ref="N116:N118"/>
    <mergeCell ref="O116:O118"/>
    <mergeCell ref="U116:U118"/>
    <mergeCell ref="V116:V118"/>
    <mergeCell ref="M113:M115"/>
    <mergeCell ref="N113:N115"/>
    <mergeCell ref="O113:O115"/>
    <mergeCell ref="U113:U115"/>
    <mergeCell ref="V113:V115"/>
    <mergeCell ref="L113:L115"/>
    <mergeCell ref="A116:A118"/>
    <mergeCell ref="B116:B118"/>
    <mergeCell ref="C116:C118"/>
    <mergeCell ref="D116:D118"/>
    <mergeCell ref="G116:G118"/>
    <mergeCell ref="A113:A115"/>
    <mergeCell ref="B113:B115"/>
    <mergeCell ref="C113:C115"/>
    <mergeCell ref="D113:D115"/>
    <mergeCell ref="G113:G115"/>
    <mergeCell ref="L110:L112"/>
    <mergeCell ref="M110:M112"/>
    <mergeCell ref="N110:N112"/>
    <mergeCell ref="O110:O112"/>
    <mergeCell ref="U110:U112"/>
    <mergeCell ref="V110:V112"/>
    <mergeCell ref="M107:M109"/>
    <mergeCell ref="N107:N109"/>
    <mergeCell ref="O107:O109"/>
    <mergeCell ref="U107:U109"/>
    <mergeCell ref="V107:V109"/>
    <mergeCell ref="L107:L109"/>
    <mergeCell ref="A110:A112"/>
    <mergeCell ref="B110:B112"/>
    <mergeCell ref="C110:C112"/>
    <mergeCell ref="D110:D112"/>
    <mergeCell ref="G110:G112"/>
    <mergeCell ref="A107:A109"/>
    <mergeCell ref="B107:B109"/>
    <mergeCell ref="C107:C109"/>
    <mergeCell ref="D107:D109"/>
    <mergeCell ref="G107:G109"/>
    <mergeCell ref="L104:L106"/>
    <mergeCell ref="M104:M106"/>
    <mergeCell ref="N104:N106"/>
    <mergeCell ref="O104:O106"/>
    <mergeCell ref="U104:U106"/>
    <mergeCell ref="V104:V106"/>
    <mergeCell ref="M101:M103"/>
    <mergeCell ref="N101:N103"/>
    <mergeCell ref="O101:O103"/>
    <mergeCell ref="U101:U103"/>
    <mergeCell ref="V101:V103"/>
    <mergeCell ref="L101:L103"/>
    <mergeCell ref="A104:A106"/>
    <mergeCell ref="B104:B106"/>
    <mergeCell ref="C104:C106"/>
    <mergeCell ref="D104:D106"/>
    <mergeCell ref="G104:G106"/>
    <mergeCell ref="A101:A103"/>
    <mergeCell ref="B101:B103"/>
    <mergeCell ref="C101:C103"/>
    <mergeCell ref="D101:D103"/>
    <mergeCell ref="G101:G103"/>
    <mergeCell ref="L98:L100"/>
    <mergeCell ref="M98:M100"/>
    <mergeCell ref="N98:N100"/>
    <mergeCell ref="O98:O100"/>
    <mergeCell ref="U98:U100"/>
    <mergeCell ref="V98:V100"/>
    <mergeCell ref="M95:M97"/>
    <mergeCell ref="N95:N97"/>
    <mergeCell ref="O95:O97"/>
    <mergeCell ref="U95:U97"/>
    <mergeCell ref="V95:V97"/>
    <mergeCell ref="L95:L97"/>
    <mergeCell ref="A98:A100"/>
    <mergeCell ref="B98:B100"/>
    <mergeCell ref="C98:C100"/>
    <mergeCell ref="D98:D100"/>
    <mergeCell ref="G98:G100"/>
    <mergeCell ref="A95:A97"/>
    <mergeCell ref="B95:B97"/>
    <mergeCell ref="C95:C97"/>
    <mergeCell ref="D95:D97"/>
    <mergeCell ref="G95:G97"/>
    <mergeCell ref="L92:L94"/>
    <mergeCell ref="M92:M94"/>
    <mergeCell ref="N92:N94"/>
    <mergeCell ref="O92:O94"/>
    <mergeCell ref="U92:U94"/>
    <mergeCell ref="V92:V94"/>
    <mergeCell ref="M89:M91"/>
    <mergeCell ref="N89:N91"/>
    <mergeCell ref="O89:O91"/>
    <mergeCell ref="U89:U91"/>
    <mergeCell ref="V89:V91"/>
    <mergeCell ref="L89:L91"/>
    <mergeCell ref="A92:A94"/>
    <mergeCell ref="B92:B94"/>
    <mergeCell ref="C92:C94"/>
    <mergeCell ref="D92:D94"/>
    <mergeCell ref="G92:G94"/>
    <mergeCell ref="A89:A91"/>
    <mergeCell ref="B89:B91"/>
    <mergeCell ref="C89:C91"/>
    <mergeCell ref="D89:D91"/>
    <mergeCell ref="G89:G91"/>
    <mergeCell ref="L86:L88"/>
    <mergeCell ref="M86:M88"/>
    <mergeCell ref="N86:N88"/>
    <mergeCell ref="O86:O88"/>
    <mergeCell ref="U86:U88"/>
    <mergeCell ref="V86:V88"/>
    <mergeCell ref="M83:M85"/>
    <mergeCell ref="N83:N85"/>
    <mergeCell ref="O83:O85"/>
    <mergeCell ref="U83:U85"/>
    <mergeCell ref="V83:V85"/>
    <mergeCell ref="L83:L85"/>
    <mergeCell ref="A86:A88"/>
    <mergeCell ref="B86:B88"/>
    <mergeCell ref="C86:C88"/>
    <mergeCell ref="D86:D88"/>
    <mergeCell ref="G86:G88"/>
    <mergeCell ref="A83:A85"/>
    <mergeCell ref="B83:B85"/>
    <mergeCell ref="C83:C85"/>
    <mergeCell ref="D83:D85"/>
    <mergeCell ref="G83:G85"/>
    <mergeCell ref="L80:L82"/>
    <mergeCell ref="M80:M82"/>
    <mergeCell ref="N80:N82"/>
    <mergeCell ref="O80:O82"/>
    <mergeCell ref="U80:U82"/>
    <mergeCell ref="V80:V82"/>
    <mergeCell ref="M77:M79"/>
    <mergeCell ref="N77:N79"/>
    <mergeCell ref="O77:O79"/>
    <mergeCell ref="U77:U79"/>
    <mergeCell ref="V77:V79"/>
    <mergeCell ref="L77:L79"/>
    <mergeCell ref="A80:A82"/>
    <mergeCell ref="B80:B82"/>
    <mergeCell ref="C80:C82"/>
    <mergeCell ref="D80:D82"/>
    <mergeCell ref="G80:G82"/>
    <mergeCell ref="A77:A79"/>
    <mergeCell ref="B77:B79"/>
    <mergeCell ref="C77:C79"/>
    <mergeCell ref="D77:D79"/>
    <mergeCell ref="G77:G79"/>
    <mergeCell ref="L74:L76"/>
    <mergeCell ref="M74:M76"/>
    <mergeCell ref="N74:N76"/>
    <mergeCell ref="O74:O76"/>
    <mergeCell ref="U74:U76"/>
    <mergeCell ref="V74:V76"/>
    <mergeCell ref="M71:M73"/>
    <mergeCell ref="N71:N73"/>
    <mergeCell ref="O71:O73"/>
    <mergeCell ref="U71:U73"/>
    <mergeCell ref="V71:V73"/>
    <mergeCell ref="L71:L73"/>
    <mergeCell ref="A74:A76"/>
    <mergeCell ref="B74:B76"/>
    <mergeCell ref="C74:C76"/>
    <mergeCell ref="D74:D76"/>
    <mergeCell ref="G74:G76"/>
    <mergeCell ref="A71:A73"/>
    <mergeCell ref="B71:B73"/>
    <mergeCell ref="C71:C73"/>
    <mergeCell ref="D71:D73"/>
    <mergeCell ref="G71:G73"/>
    <mergeCell ref="L68:L70"/>
    <mergeCell ref="M68:M70"/>
    <mergeCell ref="N68:N70"/>
    <mergeCell ref="O68:O70"/>
    <mergeCell ref="U68:U70"/>
    <mergeCell ref="V68:V70"/>
    <mergeCell ref="M65:M67"/>
    <mergeCell ref="N65:N67"/>
    <mergeCell ref="O65:O67"/>
    <mergeCell ref="U65:U67"/>
    <mergeCell ref="V65:V67"/>
    <mergeCell ref="L65:L67"/>
    <mergeCell ref="A68:A70"/>
    <mergeCell ref="B68:B70"/>
    <mergeCell ref="C68:C70"/>
    <mergeCell ref="D68:D70"/>
    <mergeCell ref="G68:G70"/>
    <mergeCell ref="A65:A67"/>
    <mergeCell ref="B65:B67"/>
    <mergeCell ref="C65:C67"/>
    <mergeCell ref="D65:D67"/>
    <mergeCell ref="G65:G67"/>
    <mergeCell ref="L62:L64"/>
    <mergeCell ref="M62:M64"/>
    <mergeCell ref="N62:N64"/>
    <mergeCell ref="O62:O64"/>
    <mergeCell ref="U62:U64"/>
    <mergeCell ref="V62:V64"/>
    <mergeCell ref="M59:M61"/>
    <mergeCell ref="N59:N61"/>
    <mergeCell ref="O59:O61"/>
    <mergeCell ref="U59:U61"/>
    <mergeCell ref="V59:V61"/>
    <mergeCell ref="L59:L61"/>
    <mergeCell ref="A62:A64"/>
    <mergeCell ref="B62:B64"/>
    <mergeCell ref="C62:C64"/>
    <mergeCell ref="D62:D64"/>
    <mergeCell ref="G62:G64"/>
    <mergeCell ref="A59:A61"/>
    <mergeCell ref="B59:B61"/>
    <mergeCell ref="C59:C61"/>
    <mergeCell ref="D59:D61"/>
    <mergeCell ref="G59:G61"/>
    <mergeCell ref="L56:L58"/>
    <mergeCell ref="M56:M58"/>
    <mergeCell ref="N56:N58"/>
    <mergeCell ref="O56:O58"/>
    <mergeCell ref="U56:U58"/>
    <mergeCell ref="V56:V58"/>
    <mergeCell ref="M53:M55"/>
    <mergeCell ref="N53:N55"/>
    <mergeCell ref="O53:O55"/>
    <mergeCell ref="U53:U55"/>
    <mergeCell ref="V53:V55"/>
    <mergeCell ref="L53:L55"/>
    <mergeCell ref="A56:A58"/>
    <mergeCell ref="B56:B58"/>
    <mergeCell ref="C56:C58"/>
    <mergeCell ref="D56:D58"/>
    <mergeCell ref="G56:G58"/>
    <mergeCell ref="A53:A55"/>
    <mergeCell ref="B53:B55"/>
    <mergeCell ref="C53:C55"/>
    <mergeCell ref="D53:D55"/>
    <mergeCell ref="G53:G55"/>
    <mergeCell ref="L50:L52"/>
    <mergeCell ref="M50:M52"/>
    <mergeCell ref="N50:N52"/>
    <mergeCell ref="O50:O52"/>
    <mergeCell ref="U50:U52"/>
    <mergeCell ref="V50:V52"/>
    <mergeCell ref="M47:M49"/>
    <mergeCell ref="N47:N49"/>
    <mergeCell ref="O47:O49"/>
    <mergeCell ref="U47:U49"/>
    <mergeCell ref="V47:V49"/>
    <mergeCell ref="L47:L49"/>
    <mergeCell ref="A50:A52"/>
    <mergeCell ref="B50:B52"/>
    <mergeCell ref="C50:C52"/>
    <mergeCell ref="D50:D52"/>
    <mergeCell ref="G50:G52"/>
    <mergeCell ref="A47:A49"/>
    <mergeCell ref="B47:B49"/>
    <mergeCell ref="C47:C49"/>
    <mergeCell ref="D47:D49"/>
    <mergeCell ref="G47:G49"/>
    <mergeCell ref="L44:L46"/>
    <mergeCell ref="M44:M46"/>
    <mergeCell ref="N44:N46"/>
    <mergeCell ref="O44:O46"/>
    <mergeCell ref="U44:U46"/>
    <mergeCell ref="V44:V46"/>
    <mergeCell ref="M41:M43"/>
    <mergeCell ref="N41:N43"/>
    <mergeCell ref="O41:O43"/>
    <mergeCell ref="U41:U43"/>
    <mergeCell ref="V41:V43"/>
    <mergeCell ref="L41:L43"/>
    <mergeCell ref="A44:A46"/>
    <mergeCell ref="B44:B46"/>
    <mergeCell ref="C44:C46"/>
    <mergeCell ref="D44:D46"/>
    <mergeCell ref="G44:G46"/>
    <mergeCell ref="A41:A43"/>
    <mergeCell ref="B41:B43"/>
    <mergeCell ref="C41:C43"/>
    <mergeCell ref="D41:D43"/>
    <mergeCell ref="G41:G43"/>
    <mergeCell ref="L38:L40"/>
    <mergeCell ref="M38:M40"/>
    <mergeCell ref="N38:N40"/>
    <mergeCell ref="O38:O40"/>
    <mergeCell ref="U38:U40"/>
    <mergeCell ref="V38:V40"/>
    <mergeCell ref="M35:M37"/>
    <mergeCell ref="N35:N37"/>
    <mergeCell ref="O35:O37"/>
    <mergeCell ref="U35:U37"/>
    <mergeCell ref="V35:V37"/>
    <mergeCell ref="L35:L37"/>
    <mergeCell ref="A38:A40"/>
    <mergeCell ref="B38:B40"/>
    <mergeCell ref="C38:C40"/>
    <mergeCell ref="D38:D40"/>
    <mergeCell ref="G38:G40"/>
    <mergeCell ref="A35:A37"/>
    <mergeCell ref="B35:B37"/>
    <mergeCell ref="C35:C37"/>
    <mergeCell ref="D35:D37"/>
    <mergeCell ref="G35:G37"/>
    <mergeCell ref="L32:L34"/>
    <mergeCell ref="M32:M34"/>
    <mergeCell ref="N32:N34"/>
    <mergeCell ref="O32:O34"/>
    <mergeCell ref="U32:U34"/>
    <mergeCell ref="V32:V34"/>
    <mergeCell ref="M29:M31"/>
    <mergeCell ref="N29:N31"/>
    <mergeCell ref="O29:O31"/>
    <mergeCell ref="U29:U31"/>
    <mergeCell ref="V29:V31"/>
    <mergeCell ref="L29:L31"/>
    <mergeCell ref="A32:A34"/>
    <mergeCell ref="B32:B34"/>
    <mergeCell ref="C32:C34"/>
    <mergeCell ref="D32:D34"/>
    <mergeCell ref="G32:G34"/>
    <mergeCell ref="A29:A31"/>
    <mergeCell ref="B29:B31"/>
    <mergeCell ref="C29:C31"/>
    <mergeCell ref="D29:D31"/>
    <mergeCell ref="G29:G31"/>
    <mergeCell ref="L26:L28"/>
    <mergeCell ref="M26:M28"/>
    <mergeCell ref="N26:N28"/>
    <mergeCell ref="O26:O28"/>
    <mergeCell ref="U26:U28"/>
    <mergeCell ref="V26:V28"/>
    <mergeCell ref="M23:M25"/>
    <mergeCell ref="N23:N25"/>
    <mergeCell ref="O23:O25"/>
    <mergeCell ref="U23:U25"/>
    <mergeCell ref="V23:V25"/>
    <mergeCell ref="L23:L25"/>
    <mergeCell ref="A26:A28"/>
    <mergeCell ref="B26:B28"/>
    <mergeCell ref="C26:C28"/>
    <mergeCell ref="D26:D28"/>
    <mergeCell ref="G26:G28"/>
    <mergeCell ref="A23:A25"/>
    <mergeCell ref="B23:B25"/>
    <mergeCell ref="C23:C25"/>
    <mergeCell ref="D23:D25"/>
    <mergeCell ref="G23:G25"/>
    <mergeCell ref="L20:L22"/>
    <mergeCell ref="M20:M22"/>
    <mergeCell ref="N20:N22"/>
    <mergeCell ref="O20:O22"/>
    <mergeCell ref="U20:U22"/>
    <mergeCell ref="V20:V22"/>
    <mergeCell ref="M17:M19"/>
    <mergeCell ref="N17:N19"/>
    <mergeCell ref="O17:O19"/>
    <mergeCell ref="U17:U19"/>
    <mergeCell ref="V17:V19"/>
    <mergeCell ref="L17:L19"/>
    <mergeCell ref="A20:A22"/>
    <mergeCell ref="B20:B22"/>
    <mergeCell ref="C20:C22"/>
    <mergeCell ref="D20:D22"/>
    <mergeCell ref="G20:G22"/>
    <mergeCell ref="A17:A19"/>
    <mergeCell ref="B17:B19"/>
    <mergeCell ref="C17:C19"/>
    <mergeCell ref="D17:D19"/>
    <mergeCell ref="G17:G19"/>
    <mergeCell ref="L14:L16"/>
    <mergeCell ref="M14:M16"/>
    <mergeCell ref="N14:N16"/>
    <mergeCell ref="O14:O16"/>
    <mergeCell ref="U14:U16"/>
    <mergeCell ref="V14:V16"/>
    <mergeCell ref="M11:M13"/>
    <mergeCell ref="N11:N13"/>
    <mergeCell ref="O11:O13"/>
    <mergeCell ref="U11:U13"/>
    <mergeCell ref="V11:V13"/>
    <mergeCell ref="L11:L13"/>
    <mergeCell ref="A14:A16"/>
    <mergeCell ref="B14:B16"/>
    <mergeCell ref="C14:C16"/>
    <mergeCell ref="D14:D16"/>
    <mergeCell ref="G14:G16"/>
    <mergeCell ref="A11:A13"/>
    <mergeCell ref="B11:B13"/>
    <mergeCell ref="C11:C13"/>
    <mergeCell ref="D11:D13"/>
    <mergeCell ref="G11:G13"/>
    <mergeCell ref="L8:L10"/>
    <mergeCell ref="M8:M10"/>
    <mergeCell ref="N8:N10"/>
    <mergeCell ref="O8:O10"/>
    <mergeCell ref="U8:U10"/>
    <mergeCell ref="V8:V10"/>
    <mergeCell ref="M5:M7"/>
    <mergeCell ref="N5:N7"/>
    <mergeCell ref="O5:O7"/>
    <mergeCell ref="U5:U7"/>
    <mergeCell ref="V5:V7"/>
    <mergeCell ref="L5:L7"/>
    <mergeCell ref="A8:A10"/>
    <mergeCell ref="B8:B10"/>
    <mergeCell ref="C8:C10"/>
    <mergeCell ref="D8:D10"/>
    <mergeCell ref="G8:G10"/>
    <mergeCell ref="A5:A7"/>
    <mergeCell ref="B5:B7"/>
    <mergeCell ref="C5:C7"/>
    <mergeCell ref="D5:D7"/>
    <mergeCell ref="G5:G7"/>
    <mergeCell ref="G3:G4"/>
    <mergeCell ref="P3:R3"/>
    <mergeCell ref="L4:M4"/>
    <mergeCell ref="N4:O4"/>
    <mergeCell ref="P4:S4"/>
    <mergeCell ref="A1:F1"/>
    <mergeCell ref="A3:A4"/>
    <mergeCell ref="B3:B4"/>
    <mergeCell ref="C3:C4"/>
    <mergeCell ref="D3:D4"/>
    <mergeCell ref="E3:F3"/>
    <mergeCell ref="H4:I4"/>
    <mergeCell ref="J4:K4"/>
    <mergeCell ref="H3:O3"/>
  </mergeCells>
  <phoneticPr fontId="3"/>
  <printOptions horizontalCentered="1"/>
  <pageMargins left="0.31496062992125984" right="0.31496062992125984" top="0.55118110236220474" bottom="0.35433070866141736" header="0.31496062992125984" footer="0.31496062992125984"/>
  <pageSetup paperSize="9" scale="94" fitToHeight="0" orientation="landscape" r:id="rId1"/>
  <rowBreaks count="2" manualBreakCount="2">
    <brk id="43" max="14" man="1"/>
    <brk id="82" max="14"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V184"/>
  <sheetViews>
    <sheetView view="pageBreakPreview" zoomScale="90" zoomScaleNormal="100" zoomScaleSheetLayoutView="90" workbookViewId="0">
      <selection activeCell="D5" sqref="D5:D7"/>
    </sheetView>
  </sheetViews>
  <sheetFormatPr defaultColWidth="9" defaultRowHeight="13.2"/>
  <cols>
    <col min="1" max="1" width="3.21875" style="78" bestFit="1" customWidth="1"/>
    <col min="2" max="2" width="14.88671875" style="78" customWidth="1"/>
    <col min="3" max="4" width="9.44140625" style="78" customWidth="1"/>
    <col min="5" max="5" width="10.6640625" style="78" customWidth="1"/>
    <col min="6" max="6" width="16.21875" style="78" customWidth="1"/>
    <col min="7" max="7" width="10.33203125" style="78" customWidth="1"/>
    <col min="8" max="8" width="6" style="78" customWidth="1"/>
    <col min="9" max="9" width="4.77734375" style="78" customWidth="1"/>
    <col min="10" max="10" width="5.33203125" style="78" customWidth="1"/>
    <col min="11" max="11" width="4.77734375" style="78" customWidth="1"/>
    <col min="12" max="12" width="6" style="78" customWidth="1"/>
    <col min="13" max="13" width="4.77734375" style="78" customWidth="1"/>
    <col min="14" max="14" width="5.33203125" style="78" customWidth="1"/>
    <col min="15" max="15" width="4.77734375" style="78" customWidth="1"/>
    <col min="16" max="19" width="9" style="78"/>
    <col min="20" max="22" width="9" style="78" hidden="1" customWidth="1"/>
    <col min="23" max="23" width="0" style="78" hidden="1" customWidth="1"/>
    <col min="24" max="16384" width="9" style="78"/>
  </cols>
  <sheetData>
    <row r="1" spans="1:22" ht="18" customHeight="1">
      <c r="A1" s="2036" t="s">
        <v>689</v>
      </c>
      <c r="B1" s="2036"/>
      <c r="C1" s="2036"/>
      <c r="D1" s="2036"/>
      <c r="E1" s="2036"/>
      <c r="F1" s="2036"/>
      <c r="G1" s="273"/>
    </row>
    <row r="2" spans="1:22" ht="18" customHeight="1">
      <c r="A2" s="190" t="s">
        <v>690</v>
      </c>
      <c r="B2" s="190"/>
      <c r="C2" s="190"/>
      <c r="D2" s="190"/>
      <c r="E2" s="190"/>
      <c r="F2" s="190"/>
      <c r="G2" s="190"/>
    </row>
    <row r="3" spans="1:22" s="80" customFormat="1" ht="31.5" customHeight="1">
      <c r="A3" s="2095" t="s">
        <v>323</v>
      </c>
      <c r="B3" s="2033" t="s">
        <v>12</v>
      </c>
      <c r="C3" s="2095" t="s">
        <v>324</v>
      </c>
      <c r="D3" s="2095" t="s">
        <v>691</v>
      </c>
      <c r="E3" s="2148" t="s">
        <v>676</v>
      </c>
      <c r="F3" s="2150"/>
      <c r="G3" s="2095" t="s">
        <v>325</v>
      </c>
      <c r="H3" s="2191" t="s">
        <v>1244</v>
      </c>
      <c r="I3" s="2192"/>
      <c r="J3" s="2192"/>
      <c r="K3" s="2192"/>
      <c r="L3" s="2192"/>
      <c r="M3" s="2192"/>
      <c r="N3" s="2192"/>
      <c r="O3" s="2193"/>
      <c r="P3" s="2188" t="s">
        <v>1015</v>
      </c>
      <c r="Q3" s="2154"/>
      <c r="R3" s="2154"/>
      <c r="S3" s="295" t="str">
        <f>IF(SUM(V5:V184)=0,"",COUNTIFS(U5:U184,1,V5:V184,"&gt;="&amp;職員点検資料１!P2-2))</f>
        <v/>
      </c>
    </row>
    <row r="4" spans="1:22" s="80" customFormat="1" ht="48" customHeight="1">
      <c r="A4" s="2157"/>
      <c r="B4" s="2034"/>
      <c r="C4" s="2157"/>
      <c r="D4" s="2157"/>
      <c r="E4" s="191" t="s">
        <v>679</v>
      </c>
      <c r="F4" s="192" t="s">
        <v>680</v>
      </c>
      <c r="G4" s="2157"/>
      <c r="H4" s="2147" t="s">
        <v>1240</v>
      </c>
      <c r="I4" s="2147"/>
      <c r="J4" s="2157" t="s">
        <v>1241</v>
      </c>
      <c r="K4" s="2189"/>
      <c r="L4" s="2147" t="s">
        <v>1242</v>
      </c>
      <c r="M4" s="2147"/>
      <c r="N4" s="2157" t="s">
        <v>1243</v>
      </c>
      <c r="O4" s="2189"/>
      <c r="P4" s="2190" t="s">
        <v>1016</v>
      </c>
      <c r="Q4" s="2190"/>
      <c r="R4" s="2190"/>
      <c r="S4" s="2190"/>
    </row>
    <row r="5" spans="1:22" s="80" customFormat="1" ht="12" customHeight="1">
      <c r="A5" s="2082">
        <v>1</v>
      </c>
      <c r="B5" s="2166" t="str">
        <f>IF(職員点検資料１!B5="","",職員点検資料１!B5)</f>
        <v/>
      </c>
      <c r="C5" s="2166" t="str">
        <f>IF(職員点検資料１!C5="","",職員点検資料１!C5)</f>
        <v/>
      </c>
      <c r="D5" s="2166" t="str">
        <f>IF(職員点検資料１!D5="","",職員点検資料１!D5)</f>
        <v/>
      </c>
      <c r="E5" s="197" t="str">
        <f>職員点検資料１!E5</f>
        <v>保育士</v>
      </c>
      <c r="F5" s="296" t="str">
        <f>IF(職員点検資料１!F5="","",職員点検資料１!F5)</f>
        <v/>
      </c>
      <c r="G5" s="2181" t="str">
        <f>IF(職員点検資料１!G5="","",職員点検資料１!G5)</f>
        <v/>
      </c>
      <c r="H5" s="2101"/>
      <c r="I5" s="2175" t="s">
        <v>309</v>
      </c>
      <c r="J5" s="2101"/>
      <c r="K5" s="2175" t="s">
        <v>309</v>
      </c>
      <c r="L5" s="2101"/>
      <c r="M5" s="2175" t="s">
        <v>309</v>
      </c>
      <c r="N5" s="2101"/>
      <c r="O5" s="2175" t="s">
        <v>309</v>
      </c>
      <c r="U5" s="2044" t="str">
        <f>職員点検資料１!AC5</f>
        <v/>
      </c>
      <c r="V5" s="2044">
        <f>H5+J5</f>
        <v>0</v>
      </c>
    </row>
    <row r="6" spans="1:22" s="80" customFormat="1" ht="12">
      <c r="A6" s="2083"/>
      <c r="B6" s="2167"/>
      <c r="C6" s="2167"/>
      <c r="D6" s="2167"/>
      <c r="E6" s="198" t="str">
        <f>職員点検資料１!E6</f>
        <v>幼稚園教諭</v>
      </c>
      <c r="F6" s="199" t="str">
        <f>IF(職員点検資料１!F6="","",職員点検資料１!F6)</f>
        <v/>
      </c>
      <c r="G6" s="2182"/>
      <c r="H6" s="2102"/>
      <c r="I6" s="2176"/>
      <c r="J6" s="2102"/>
      <c r="K6" s="2176"/>
      <c r="L6" s="2102"/>
      <c r="M6" s="2176"/>
      <c r="N6" s="2102"/>
      <c r="O6" s="2176"/>
      <c r="U6" s="2045"/>
      <c r="V6" s="2045"/>
    </row>
    <row r="7" spans="1:22" s="80" customFormat="1" ht="12">
      <c r="A7" s="2084"/>
      <c r="B7" s="2168"/>
      <c r="C7" s="2168"/>
      <c r="D7" s="2168"/>
      <c r="E7" s="200" t="str">
        <f>職員点検資料１!E7</f>
        <v>（　　　　　　）</v>
      </c>
      <c r="F7" s="201" t="str">
        <f>IF(職員点検資料１!F7="","",職員点検資料１!F7)</f>
        <v/>
      </c>
      <c r="G7" s="2183"/>
      <c r="H7" s="2103"/>
      <c r="I7" s="2177"/>
      <c r="J7" s="2103"/>
      <c r="K7" s="2177"/>
      <c r="L7" s="2103"/>
      <c r="M7" s="2177"/>
      <c r="N7" s="2103"/>
      <c r="O7" s="2177"/>
      <c r="U7" s="2046"/>
      <c r="V7" s="2046"/>
    </row>
    <row r="8" spans="1:22" s="80" customFormat="1" ht="12" customHeight="1">
      <c r="A8" s="2082">
        <v>2</v>
      </c>
      <c r="B8" s="2166" t="str">
        <f>IF(職員点検資料１!B8="","",職員点検資料１!B8)</f>
        <v/>
      </c>
      <c r="C8" s="2166" t="str">
        <f>IF(職員点検資料１!C8="","",職員点検資料１!C8)</f>
        <v/>
      </c>
      <c r="D8" s="2166" t="str">
        <f>IF(職員点検資料１!D8="","",職員点検資料１!D8)</f>
        <v/>
      </c>
      <c r="E8" s="197" t="str">
        <f>職員点検資料１!E8</f>
        <v>保育士</v>
      </c>
      <c r="F8" s="296" t="str">
        <f>IF(職員点検資料１!F8="","",職員点検資料１!F8)</f>
        <v/>
      </c>
      <c r="G8" s="2181" t="str">
        <f>IF(職員点検資料１!G8="","",職員点検資料１!G8)</f>
        <v/>
      </c>
      <c r="H8" s="2101"/>
      <c r="I8" s="2175" t="s">
        <v>309</v>
      </c>
      <c r="J8" s="2101"/>
      <c r="K8" s="2175" t="s">
        <v>309</v>
      </c>
      <c r="L8" s="2101"/>
      <c r="M8" s="2175" t="s">
        <v>309</v>
      </c>
      <c r="N8" s="2101"/>
      <c r="O8" s="2175" t="s">
        <v>309</v>
      </c>
      <c r="U8" s="2044" t="str">
        <f>職員点検資料１!AC8</f>
        <v/>
      </c>
      <c r="V8" s="2044">
        <f t="shared" ref="V8" si="0">H8+J8</f>
        <v>0</v>
      </c>
    </row>
    <row r="9" spans="1:22" s="80" customFormat="1" ht="12">
      <c r="A9" s="2083"/>
      <c r="B9" s="2167"/>
      <c r="C9" s="2167"/>
      <c r="D9" s="2167"/>
      <c r="E9" s="198" t="str">
        <f>職員点検資料１!E9</f>
        <v>幼稚園教諭</v>
      </c>
      <c r="F9" s="199" t="str">
        <f>IF(職員点検資料１!F9="","",職員点検資料１!F9)</f>
        <v/>
      </c>
      <c r="G9" s="2182"/>
      <c r="H9" s="2102"/>
      <c r="I9" s="2176"/>
      <c r="J9" s="2102"/>
      <c r="K9" s="2176"/>
      <c r="L9" s="2102"/>
      <c r="M9" s="2176"/>
      <c r="N9" s="2102"/>
      <c r="O9" s="2176"/>
      <c r="U9" s="2045"/>
      <c r="V9" s="2045"/>
    </row>
    <row r="10" spans="1:22" s="80" customFormat="1" ht="12">
      <c r="A10" s="2084"/>
      <c r="B10" s="2168"/>
      <c r="C10" s="2168"/>
      <c r="D10" s="2168"/>
      <c r="E10" s="200" t="str">
        <f>職員点検資料１!E10</f>
        <v>（　　　　　　）</v>
      </c>
      <c r="F10" s="201" t="str">
        <f>IF(職員点検資料１!F10="","",職員点検資料１!F10)</f>
        <v/>
      </c>
      <c r="G10" s="2183"/>
      <c r="H10" s="2103"/>
      <c r="I10" s="2177"/>
      <c r="J10" s="2103"/>
      <c r="K10" s="2177"/>
      <c r="L10" s="2103"/>
      <c r="M10" s="2177"/>
      <c r="N10" s="2103"/>
      <c r="O10" s="2177"/>
      <c r="U10" s="2046"/>
      <c r="V10" s="2046"/>
    </row>
    <row r="11" spans="1:22" s="80" customFormat="1" ht="12" customHeight="1">
      <c r="A11" s="2082">
        <v>3</v>
      </c>
      <c r="B11" s="2166" t="str">
        <f>IF(職員点検資料１!B11="","",職員点検資料１!B11)</f>
        <v/>
      </c>
      <c r="C11" s="2166" t="str">
        <f>IF(職員点検資料１!C11="","",職員点検資料１!C11)</f>
        <v/>
      </c>
      <c r="D11" s="2166" t="str">
        <f>IF(職員点検資料１!D11="","",職員点検資料１!D11)</f>
        <v/>
      </c>
      <c r="E11" s="197" t="str">
        <f>職員点検資料１!E11</f>
        <v>保育士</v>
      </c>
      <c r="F11" s="296" t="str">
        <f>IF(職員点検資料１!F11="","",職員点検資料１!F11)</f>
        <v/>
      </c>
      <c r="G11" s="2181" t="str">
        <f>IF(職員点検資料１!G11="","",職員点検資料１!G11)</f>
        <v/>
      </c>
      <c r="H11" s="2101"/>
      <c r="I11" s="2175" t="s">
        <v>309</v>
      </c>
      <c r="J11" s="2101"/>
      <c r="K11" s="2175" t="s">
        <v>336</v>
      </c>
      <c r="L11" s="2101"/>
      <c r="M11" s="2175" t="s">
        <v>309</v>
      </c>
      <c r="N11" s="2101"/>
      <c r="O11" s="2175" t="s">
        <v>336</v>
      </c>
      <c r="U11" s="2044" t="str">
        <f>職員点検資料１!AC11</f>
        <v/>
      </c>
      <c r="V11" s="2044">
        <f t="shared" ref="V11" si="1">H11+J11</f>
        <v>0</v>
      </c>
    </row>
    <row r="12" spans="1:22" s="80" customFormat="1" ht="12">
      <c r="A12" s="2083"/>
      <c r="B12" s="2167"/>
      <c r="C12" s="2167"/>
      <c r="D12" s="2167"/>
      <c r="E12" s="198" t="str">
        <f>職員点検資料１!E12</f>
        <v>幼稚園教諭</v>
      </c>
      <c r="F12" s="199" t="str">
        <f>IF(職員点検資料１!F12="","",職員点検資料１!F12)</f>
        <v/>
      </c>
      <c r="G12" s="2182"/>
      <c r="H12" s="2102"/>
      <c r="I12" s="2176"/>
      <c r="J12" s="2102"/>
      <c r="K12" s="2176"/>
      <c r="L12" s="2102"/>
      <c r="M12" s="2176"/>
      <c r="N12" s="2102"/>
      <c r="O12" s="2176"/>
      <c r="U12" s="2045"/>
      <c r="V12" s="2045"/>
    </row>
    <row r="13" spans="1:22" s="80" customFormat="1" ht="12">
      <c r="A13" s="2084"/>
      <c r="B13" s="2168"/>
      <c r="C13" s="2168"/>
      <c r="D13" s="2168"/>
      <c r="E13" s="200" t="str">
        <f>職員点検資料１!E13</f>
        <v>（　　　　　　）</v>
      </c>
      <c r="F13" s="201" t="str">
        <f>IF(職員点検資料１!F13="","",職員点検資料１!F13)</f>
        <v/>
      </c>
      <c r="G13" s="2183"/>
      <c r="H13" s="2103"/>
      <c r="I13" s="2177"/>
      <c r="J13" s="2103"/>
      <c r="K13" s="2177"/>
      <c r="L13" s="2103"/>
      <c r="M13" s="2177"/>
      <c r="N13" s="2103"/>
      <c r="O13" s="2177"/>
      <c r="U13" s="2046"/>
      <c r="V13" s="2046"/>
    </row>
    <row r="14" spans="1:22" s="80" customFormat="1" ht="12" customHeight="1">
      <c r="A14" s="2082">
        <v>4</v>
      </c>
      <c r="B14" s="2166" t="str">
        <f>IF(職員点検資料１!B14="","",職員点検資料１!B14)</f>
        <v/>
      </c>
      <c r="C14" s="2166" t="str">
        <f>IF(職員点検資料１!C14="","",職員点検資料１!C14)</f>
        <v/>
      </c>
      <c r="D14" s="2166" t="str">
        <f>IF(職員点検資料１!D14="","",職員点検資料１!D14)</f>
        <v/>
      </c>
      <c r="E14" s="197" t="str">
        <f>職員点検資料１!E14</f>
        <v>保育士</v>
      </c>
      <c r="F14" s="296" t="str">
        <f>IF(職員点検資料１!F14="","",職員点検資料１!F14)</f>
        <v/>
      </c>
      <c r="G14" s="2181" t="str">
        <f>IF(職員点検資料１!G14="","",職員点検資料１!G14)</f>
        <v/>
      </c>
      <c r="H14" s="2101"/>
      <c r="I14" s="2175" t="s">
        <v>309</v>
      </c>
      <c r="J14" s="2101"/>
      <c r="K14" s="2175" t="s">
        <v>336</v>
      </c>
      <c r="L14" s="2101"/>
      <c r="M14" s="2175" t="s">
        <v>309</v>
      </c>
      <c r="N14" s="2101"/>
      <c r="O14" s="2175" t="s">
        <v>336</v>
      </c>
      <c r="U14" s="2044" t="str">
        <f>職員点検資料１!AC14</f>
        <v/>
      </c>
      <c r="V14" s="2044">
        <f t="shared" ref="V14" si="2">H14+J14</f>
        <v>0</v>
      </c>
    </row>
    <row r="15" spans="1:22" s="80" customFormat="1" ht="12">
      <c r="A15" s="2083"/>
      <c r="B15" s="2167"/>
      <c r="C15" s="2167"/>
      <c r="D15" s="2167"/>
      <c r="E15" s="198" t="str">
        <f>職員点検資料１!E15</f>
        <v>幼稚園教諭</v>
      </c>
      <c r="F15" s="199" t="str">
        <f>IF(職員点検資料１!F15="","",職員点検資料１!F15)</f>
        <v/>
      </c>
      <c r="G15" s="2182"/>
      <c r="H15" s="2102"/>
      <c r="I15" s="2176"/>
      <c r="J15" s="2102"/>
      <c r="K15" s="2176"/>
      <c r="L15" s="2102"/>
      <c r="M15" s="2176"/>
      <c r="N15" s="2102"/>
      <c r="O15" s="2176"/>
      <c r="U15" s="2045"/>
      <c r="V15" s="2045"/>
    </row>
    <row r="16" spans="1:22" s="80" customFormat="1" ht="12">
      <c r="A16" s="2084"/>
      <c r="B16" s="2168"/>
      <c r="C16" s="2168"/>
      <c r="D16" s="2168"/>
      <c r="E16" s="200" t="str">
        <f>職員点検資料１!E16</f>
        <v>（　　　　　　）</v>
      </c>
      <c r="F16" s="201" t="str">
        <f>IF(職員点検資料１!F16="","",職員点検資料１!F16)</f>
        <v/>
      </c>
      <c r="G16" s="2183"/>
      <c r="H16" s="2103"/>
      <c r="I16" s="2177"/>
      <c r="J16" s="2103"/>
      <c r="K16" s="2177"/>
      <c r="L16" s="2103"/>
      <c r="M16" s="2177"/>
      <c r="N16" s="2103"/>
      <c r="O16" s="2177"/>
      <c r="U16" s="2046"/>
      <c r="V16" s="2046"/>
    </row>
    <row r="17" spans="1:22" s="80" customFormat="1" ht="12" customHeight="1">
      <c r="A17" s="2082">
        <v>5</v>
      </c>
      <c r="B17" s="2166" t="str">
        <f>IF(職員点検資料１!B17="","",職員点検資料１!B17)</f>
        <v/>
      </c>
      <c r="C17" s="2166" t="str">
        <f>IF(職員点検資料１!C17="","",職員点検資料１!C17)</f>
        <v/>
      </c>
      <c r="D17" s="2166" t="str">
        <f>IF(職員点検資料１!D17="","",職員点検資料１!D17)</f>
        <v/>
      </c>
      <c r="E17" s="197" t="str">
        <f>職員点検資料１!E17</f>
        <v>保育士</v>
      </c>
      <c r="F17" s="296" t="str">
        <f>IF(職員点検資料１!F17="","",職員点検資料１!F17)</f>
        <v/>
      </c>
      <c r="G17" s="2181" t="str">
        <f>IF(職員点検資料１!G17="","",職員点検資料１!G17)</f>
        <v/>
      </c>
      <c r="H17" s="2101"/>
      <c r="I17" s="2175" t="s">
        <v>309</v>
      </c>
      <c r="J17" s="2101"/>
      <c r="K17" s="2175" t="s">
        <v>336</v>
      </c>
      <c r="L17" s="2101"/>
      <c r="M17" s="2175" t="s">
        <v>309</v>
      </c>
      <c r="N17" s="2101"/>
      <c r="O17" s="2175" t="s">
        <v>336</v>
      </c>
      <c r="U17" s="2044" t="str">
        <f>職員点検資料１!AC17</f>
        <v/>
      </c>
      <c r="V17" s="2044">
        <f t="shared" ref="V17" si="3">H17+J17</f>
        <v>0</v>
      </c>
    </row>
    <row r="18" spans="1:22" s="80" customFormat="1" ht="12">
      <c r="A18" s="2083"/>
      <c r="B18" s="2167"/>
      <c r="C18" s="2167"/>
      <c r="D18" s="2167"/>
      <c r="E18" s="198" t="str">
        <f>職員点検資料１!E18</f>
        <v>幼稚園教諭</v>
      </c>
      <c r="F18" s="199" t="str">
        <f>IF(職員点検資料１!F18="","",職員点検資料１!F18)</f>
        <v/>
      </c>
      <c r="G18" s="2182"/>
      <c r="H18" s="2102"/>
      <c r="I18" s="2176"/>
      <c r="J18" s="2102"/>
      <c r="K18" s="2176"/>
      <c r="L18" s="2102"/>
      <c r="M18" s="2176"/>
      <c r="N18" s="2102"/>
      <c r="O18" s="2176"/>
      <c r="U18" s="2045"/>
      <c r="V18" s="2045"/>
    </row>
    <row r="19" spans="1:22" s="80" customFormat="1" ht="12">
      <c r="A19" s="2084"/>
      <c r="B19" s="2168"/>
      <c r="C19" s="2168"/>
      <c r="D19" s="2168"/>
      <c r="E19" s="200" t="str">
        <f>職員点検資料１!E19</f>
        <v>（　　　　　　）</v>
      </c>
      <c r="F19" s="201" t="str">
        <f>IF(職員点検資料１!F19="","",職員点検資料１!F19)</f>
        <v/>
      </c>
      <c r="G19" s="2183"/>
      <c r="H19" s="2103"/>
      <c r="I19" s="2177"/>
      <c r="J19" s="2103"/>
      <c r="K19" s="2177"/>
      <c r="L19" s="2103"/>
      <c r="M19" s="2177"/>
      <c r="N19" s="2103"/>
      <c r="O19" s="2177"/>
      <c r="U19" s="2046"/>
      <c r="V19" s="2046"/>
    </row>
    <row r="20" spans="1:22" s="80" customFormat="1" ht="12" customHeight="1">
      <c r="A20" s="2082">
        <v>6</v>
      </c>
      <c r="B20" s="2166" t="str">
        <f>IF(職員点検資料１!B20="","",職員点検資料１!B20)</f>
        <v/>
      </c>
      <c r="C20" s="2166" t="str">
        <f>IF(職員点検資料１!C20="","",職員点検資料１!C20)</f>
        <v/>
      </c>
      <c r="D20" s="2166" t="str">
        <f>IF(職員点検資料１!D20="","",職員点検資料１!D20)</f>
        <v/>
      </c>
      <c r="E20" s="197" t="str">
        <f>職員点検資料１!E20</f>
        <v>保育士</v>
      </c>
      <c r="F20" s="296" t="str">
        <f>IF(職員点検資料１!F20="","",職員点検資料１!F20)</f>
        <v/>
      </c>
      <c r="G20" s="2181" t="str">
        <f>IF(職員点検資料１!G20="","",職員点検資料１!G20)</f>
        <v/>
      </c>
      <c r="H20" s="2101"/>
      <c r="I20" s="2175" t="s">
        <v>309</v>
      </c>
      <c r="J20" s="2101"/>
      <c r="K20" s="2175" t="s">
        <v>336</v>
      </c>
      <c r="L20" s="2101"/>
      <c r="M20" s="2175" t="s">
        <v>309</v>
      </c>
      <c r="N20" s="2101"/>
      <c r="O20" s="2175" t="s">
        <v>336</v>
      </c>
      <c r="U20" s="2044" t="str">
        <f>職員点検資料１!AC20</f>
        <v/>
      </c>
      <c r="V20" s="2044">
        <f t="shared" ref="V20" si="4">H20+J20</f>
        <v>0</v>
      </c>
    </row>
    <row r="21" spans="1:22" s="80" customFormat="1" ht="12">
      <c r="A21" s="2083"/>
      <c r="B21" s="2167"/>
      <c r="C21" s="2167"/>
      <c r="D21" s="2167"/>
      <c r="E21" s="198" t="str">
        <f>職員点検資料１!E21</f>
        <v>幼稚園教諭</v>
      </c>
      <c r="F21" s="199" t="str">
        <f>IF(職員点検資料１!F21="","",職員点検資料１!F21)</f>
        <v/>
      </c>
      <c r="G21" s="2182"/>
      <c r="H21" s="2102"/>
      <c r="I21" s="2176"/>
      <c r="J21" s="2102"/>
      <c r="K21" s="2176"/>
      <c r="L21" s="2102"/>
      <c r="M21" s="2176"/>
      <c r="N21" s="2102"/>
      <c r="O21" s="2176"/>
      <c r="U21" s="2045"/>
      <c r="V21" s="2045"/>
    </row>
    <row r="22" spans="1:22" s="80" customFormat="1" ht="12">
      <c r="A22" s="2084"/>
      <c r="B22" s="2168"/>
      <c r="C22" s="2168"/>
      <c r="D22" s="2168"/>
      <c r="E22" s="200" t="str">
        <f>職員点検資料１!E22</f>
        <v>（　　　　　　）</v>
      </c>
      <c r="F22" s="201" t="str">
        <f>IF(職員点検資料１!F22="","",職員点検資料１!F22)</f>
        <v/>
      </c>
      <c r="G22" s="2183"/>
      <c r="H22" s="2103"/>
      <c r="I22" s="2177"/>
      <c r="J22" s="2103"/>
      <c r="K22" s="2177"/>
      <c r="L22" s="2103"/>
      <c r="M22" s="2177"/>
      <c r="N22" s="2103"/>
      <c r="O22" s="2177"/>
      <c r="U22" s="2046"/>
      <c r="V22" s="2046"/>
    </row>
    <row r="23" spans="1:22" s="80" customFormat="1" ht="12" customHeight="1">
      <c r="A23" s="2082">
        <v>7</v>
      </c>
      <c r="B23" s="2166" t="str">
        <f>IF(職員点検資料１!B23="","",職員点検資料１!B23)</f>
        <v/>
      </c>
      <c r="C23" s="2166" t="str">
        <f>IF(職員点検資料１!C23="","",職員点検資料１!C23)</f>
        <v/>
      </c>
      <c r="D23" s="2166" t="str">
        <f>IF(職員点検資料１!D23="","",職員点検資料１!D23)</f>
        <v/>
      </c>
      <c r="E23" s="197" t="str">
        <f>職員点検資料１!E23</f>
        <v>保育士</v>
      </c>
      <c r="F23" s="296" t="str">
        <f>IF(職員点検資料１!F23="","",職員点検資料１!F23)</f>
        <v/>
      </c>
      <c r="G23" s="2181" t="str">
        <f>IF(職員点検資料１!G23="","",職員点検資料１!G23)</f>
        <v/>
      </c>
      <c r="H23" s="2101"/>
      <c r="I23" s="2175" t="s">
        <v>309</v>
      </c>
      <c r="J23" s="2101"/>
      <c r="K23" s="2175" t="s">
        <v>336</v>
      </c>
      <c r="L23" s="2101"/>
      <c r="M23" s="2175" t="s">
        <v>309</v>
      </c>
      <c r="N23" s="2101"/>
      <c r="O23" s="2175" t="s">
        <v>336</v>
      </c>
      <c r="U23" s="2044" t="str">
        <f>職員点検資料１!AC23</f>
        <v/>
      </c>
      <c r="V23" s="2044">
        <f t="shared" ref="V23" si="5">H23+J23</f>
        <v>0</v>
      </c>
    </row>
    <row r="24" spans="1:22" s="80" customFormat="1" ht="12">
      <c r="A24" s="2083"/>
      <c r="B24" s="2167"/>
      <c r="C24" s="2167"/>
      <c r="D24" s="2167"/>
      <c r="E24" s="198" t="str">
        <f>職員点検資料１!E24</f>
        <v>幼稚園教諭</v>
      </c>
      <c r="F24" s="199" t="str">
        <f>IF(職員点検資料１!F24="","",職員点検資料１!F24)</f>
        <v/>
      </c>
      <c r="G24" s="2182"/>
      <c r="H24" s="2102"/>
      <c r="I24" s="2176"/>
      <c r="J24" s="2102"/>
      <c r="K24" s="2176"/>
      <c r="L24" s="2102"/>
      <c r="M24" s="2176"/>
      <c r="N24" s="2102"/>
      <c r="O24" s="2176"/>
      <c r="U24" s="2045"/>
      <c r="V24" s="2045"/>
    </row>
    <row r="25" spans="1:22" s="80" customFormat="1" ht="12">
      <c r="A25" s="2084"/>
      <c r="B25" s="2168"/>
      <c r="C25" s="2168"/>
      <c r="D25" s="2168"/>
      <c r="E25" s="200" t="str">
        <f>職員点検資料１!E25</f>
        <v>（　　　　　　）</v>
      </c>
      <c r="F25" s="201" t="str">
        <f>IF(職員点検資料１!F25="","",職員点検資料１!F25)</f>
        <v/>
      </c>
      <c r="G25" s="2183"/>
      <c r="H25" s="2103"/>
      <c r="I25" s="2177"/>
      <c r="J25" s="2103"/>
      <c r="K25" s="2177"/>
      <c r="L25" s="2103"/>
      <c r="M25" s="2177"/>
      <c r="N25" s="2103"/>
      <c r="O25" s="2177"/>
      <c r="U25" s="2046"/>
      <c r="V25" s="2046"/>
    </row>
    <row r="26" spans="1:22" s="80" customFormat="1" ht="12" customHeight="1">
      <c r="A26" s="2082">
        <v>8</v>
      </c>
      <c r="B26" s="2166" t="str">
        <f>IF(職員点検資料１!B26="","",職員点検資料１!B26)</f>
        <v/>
      </c>
      <c r="C26" s="2166" t="str">
        <f>IF(職員点検資料１!C26="","",職員点検資料１!C26)</f>
        <v/>
      </c>
      <c r="D26" s="2166" t="str">
        <f>IF(職員点検資料１!D26="","",職員点検資料１!D26)</f>
        <v/>
      </c>
      <c r="E26" s="197" t="str">
        <f>職員点検資料１!E26</f>
        <v>保育士</v>
      </c>
      <c r="F26" s="296" t="str">
        <f>IF(職員点検資料１!F26="","",職員点検資料１!F26)</f>
        <v/>
      </c>
      <c r="G26" s="2181" t="str">
        <f>IF(職員点検資料１!G26="","",職員点検資料１!G26)</f>
        <v/>
      </c>
      <c r="H26" s="2101"/>
      <c r="I26" s="2175" t="s">
        <v>309</v>
      </c>
      <c r="J26" s="2101"/>
      <c r="K26" s="2175" t="s">
        <v>336</v>
      </c>
      <c r="L26" s="2101"/>
      <c r="M26" s="2175" t="s">
        <v>309</v>
      </c>
      <c r="N26" s="2101"/>
      <c r="O26" s="2175" t="s">
        <v>336</v>
      </c>
      <c r="U26" s="2044" t="str">
        <f>職員点検資料１!AC26</f>
        <v/>
      </c>
      <c r="V26" s="2044">
        <f t="shared" ref="V26" si="6">H26+J26</f>
        <v>0</v>
      </c>
    </row>
    <row r="27" spans="1:22" s="80" customFormat="1" ht="12">
      <c r="A27" s="2083"/>
      <c r="B27" s="2167"/>
      <c r="C27" s="2167"/>
      <c r="D27" s="2167"/>
      <c r="E27" s="198" t="str">
        <f>職員点検資料１!E27</f>
        <v>幼稚園教諭</v>
      </c>
      <c r="F27" s="199" t="str">
        <f>IF(職員点検資料１!F27="","",職員点検資料１!F27)</f>
        <v/>
      </c>
      <c r="G27" s="2182"/>
      <c r="H27" s="2102"/>
      <c r="I27" s="2176"/>
      <c r="J27" s="2102"/>
      <c r="K27" s="2176"/>
      <c r="L27" s="2102"/>
      <c r="M27" s="2176"/>
      <c r="N27" s="2102"/>
      <c r="O27" s="2176"/>
      <c r="U27" s="2045"/>
      <c r="V27" s="2045"/>
    </row>
    <row r="28" spans="1:22" s="80" customFormat="1" ht="12">
      <c r="A28" s="2084"/>
      <c r="B28" s="2168"/>
      <c r="C28" s="2168"/>
      <c r="D28" s="2168"/>
      <c r="E28" s="200" t="str">
        <f>職員点検資料１!E28</f>
        <v>（　　　　　　）</v>
      </c>
      <c r="F28" s="201" t="str">
        <f>IF(職員点検資料１!F28="","",職員点検資料１!F28)</f>
        <v/>
      </c>
      <c r="G28" s="2183"/>
      <c r="H28" s="2103"/>
      <c r="I28" s="2177"/>
      <c r="J28" s="2103"/>
      <c r="K28" s="2177"/>
      <c r="L28" s="2103"/>
      <c r="M28" s="2177"/>
      <c r="N28" s="2103"/>
      <c r="O28" s="2177"/>
      <c r="U28" s="2046"/>
      <c r="V28" s="2046"/>
    </row>
    <row r="29" spans="1:22" s="80" customFormat="1" ht="12" customHeight="1">
      <c r="A29" s="2082">
        <v>9</v>
      </c>
      <c r="B29" s="2166" t="str">
        <f>IF(職員点検資料１!B29="","",職員点検資料１!B29)</f>
        <v/>
      </c>
      <c r="C29" s="2166" t="str">
        <f>IF(職員点検資料１!C29="","",職員点検資料１!C29)</f>
        <v/>
      </c>
      <c r="D29" s="2166" t="str">
        <f>IF(職員点検資料１!D29="","",職員点検資料１!D29)</f>
        <v/>
      </c>
      <c r="E29" s="197" t="str">
        <f>職員点検資料１!E29</f>
        <v>保育士</v>
      </c>
      <c r="F29" s="296" t="str">
        <f>IF(職員点検資料１!F29="","",職員点検資料１!F29)</f>
        <v/>
      </c>
      <c r="G29" s="2181" t="str">
        <f>IF(職員点検資料１!G29="","",職員点検資料１!G29)</f>
        <v/>
      </c>
      <c r="H29" s="2101"/>
      <c r="I29" s="2175" t="s">
        <v>309</v>
      </c>
      <c r="J29" s="2101"/>
      <c r="K29" s="2175" t="s">
        <v>336</v>
      </c>
      <c r="L29" s="2101"/>
      <c r="M29" s="2175" t="s">
        <v>309</v>
      </c>
      <c r="N29" s="2101"/>
      <c r="O29" s="2175" t="s">
        <v>336</v>
      </c>
      <c r="U29" s="2044" t="str">
        <f>職員点検資料１!AC29</f>
        <v/>
      </c>
      <c r="V29" s="2044">
        <f t="shared" ref="V29" si="7">H29+J29</f>
        <v>0</v>
      </c>
    </row>
    <row r="30" spans="1:22" s="80" customFormat="1" ht="12">
      <c r="A30" s="2083"/>
      <c r="B30" s="2167"/>
      <c r="C30" s="2167"/>
      <c r="D30" s="2167"/>
      <c r="E30" s="198" t="str">
        <f>職員点検資料１!E30</f>
        <v>幼稚園教諭</v>
      </c>
      <c r="F30" s="199" t="str">
        <f>IF(職員点検資料１!F30="","",職員点検資料１!F30)</f>
        <v/>
      </c>
      <c r="G30" s="2182"/>
      <c r="H30" s="2102"/>
      <c r="I30" s="2176"/>
      <c r="J30" s="2102"/>
      <c r="K30" s="2176"/>
      <c r="L30" s="2102"/>
      <c r="M30" s="2176"/>
      <c r="N30" s="2102"/>
      <c r="O30" s="2176"/>
      <c r="U30" s="2045"/>
      <c r="V30" s="2045"/>
    </row>
    <row r="31" spans="1:22" s="80" customFormat="1" ht="12">
      <c r="A31" s="2084"/>
      <c r="B31" s="2168"/>
      <c r="C31" s="2168"/>
      <c r="D31" s="2168"/>
      <c r="E31" s="200" t="str">
        <f>職員点検資料１!E31</f>
        <v>（　　　　　　）</v>
      </c>
      <c r="F31" s="201" t="str">
        <f>IF(職員点検資料１!F31="","",職員点検資料１!F31)</f>
        <v/>
      </c>
      <c r="G31" s="2183"/>
      <c r="H31" s="2103"/>
      <c r="I31" s="2177"/>
      <c r="J31" s="2103"/>
      <c r="K31" s="2177"/>
      <c r="L31" s="2103"/>
      <c r="M31" s="2177"/>
      <c r="N31" s="2103"/>
      <c r="O31" s="2177"/>
      <c r="U31" s="2046"/>
      <c r="V31" s="2046"/>
    </row>
    <row r="32" spans="1:22" s="80" customFormat="1" ht="12" customHeight="1">
      <c r="A32" s="2082">
        <v>10</v>
      </c>
      <c r="B32" s="2166" t="str">
        <f>IF(職員点検資料１!B32="","",職員点検資料１!B32)</f>
        <v/>
      </c>
      <c r="C32" s="2166" t="str">
        <f>IF(職員点検資料１!C32="","",職員点検資料１!C32)</f>
        <v/>
      </c>
      <c r="D32" s="2166" t="str">
        <f>IF(職員点検資料１!D32="","",職員点検資料１!D32)</f>
        <v/>
      </c>
      <c r="E32" s="197" t="str">
        <f>職員点検資料１!E32</f>
        <v>保育士</v>
      </c>
      <c r="F32" s="296" t="str">
        <f>IF(職員点検資料１!F32="","",職員点検資料１!F32)</f>
        <v/>
      </c>
      <c r="G32" s="2181" t="str">
        <f>IF(職員点検資料１!G32="","",職員点検資料１!G32)</f>
        <v/>
      </c>
      <c r="H32" s="2101"/>
      <c r="I32" s="2175" t="s">
        <v>309</v>
      </c>
      <c r="J32" s="2101"/>
      <c r="K32" s="2175" t="s">
        <v>336</v>
      </c>
      <c r="L32" s="2101"/>
      <c r="M32" s="2175" t="s">
        <v>309</v>
      </c>
      <c r="N32" s="2101"/>
      <c r="O32" s="2175" t="s">
        <v>336</v>
      </c>
      <c r="U32" s="2044" t="str">
        <f>職員点検資料１!AC32</f>
        <v/>
      </c>
      <c r="V32" s="2044">
        <f t="shared" ref="V32" si="8">H32+J32</f>
        <v>0</v>
      </c>
    </row>
    <row r="33" spans="1:22" s="80" customFormat="1" ht="12">
      <c r="A33" s="2083"/>
      <c r="B33" s="2167"/>
      <c r="C33" s="2167"/>
      <c r="D33" s="2167"/>
      <c r="E33" s="198" t="str">
        <f>職員点検資料１!E33</f>
        <v>幼稚園教諭</v>
      </c>
      <c r="F33" s="199" t="str">
        <f>IF(職員点検資料１!F33="","",職員点検資料１!F33)</f>
        <v/>
      </c>
      <c r="G33" s="2182"/>
      <c r="H33" s="2102"/>
      <c r="I33" s="2176"/>
      <c r="J33" s="2102"/>
      <c r="K33" s="2176"/>
      <c r="L33" s="2102"/>
      <c r="M33" s="2176"/>
      <c r="N33" s="2102"/>
      <c r="O33" s="2176"/>
      <c r="U33" s="2045"/>
      <c r="V33" s="2045"/>
    </row>
    <row r="34" spans="1:22" s="80" customFormat="1" ht="12">
      <c r="A34" s="2084"/>
      <c r="B34" s="2168"/>
      <c r="C34" s="2168"/>
      <c r="D34" s="2168"/>
      <c r="E34" s="200" t="str">
        <f>職員点検資料１!E34</f>
        <v>（　　　　　　）</v>
      </c>
      <c r="F34" s="201" t="str">
        <f>IF(職員点検資料１!F34="","",職員点検資料１!F34)</f>
        <v/>
      </c>
      <c r="G34" s="2183"/>
      <c r="H34" s="2103"/>
      <c r="I34" s="2177"/>
      <c r="J34" s="2103"/>
      <c r="K34" s="2177"/>
      <c r="L34" s="2103"/>
      <c r="M34" s="2177"/>
      <c r="N34" s="2103"/>
      <c r="O34" s="2177"/>
      <c r="U34" s="2046"/>
      <c r="V34" s="2046"/>
    </row>
    <row r="35" spans="1:22" s="80" customFormat="1" ht="12" customHeight="1">
      <c r="A35" s="2082">
        <v>11</v>
      </c>
      <c r="B35" s="2166" t="str">
        <f>IF(職員点検資料１!B35="","",職員点検資料１!B35)</f>
        <v/>
      </c>
      <c r="C35" s="2166" t="str">
        <f>IF(職員点検資料１!C35="","",職員点検資料１!C35)</f>
        <v/>
      </c>
      <c r="D35" s="2166" t="str">
        <f>IF(職員点検資料１!D35="","",職員点検資料１!D35)</f>
        <v/>
      </c>
      <c r="E35" s="197" t="str">
        <f>職員点検資料１!E35</f>
        <v>保育士</v>
      </c>
      <c r="F35" s="296" t="str">
        <f>IF(職員点検資料１!F35="","",職員点検資料１!F35)</f>
        <v/>
      </c>
      <c r="G35" s="2181" t="str">
        <f>IF(職員点検資料１!G35="","",職員点検資料１!G35)</f>
        <v/>
      </c>
      <c r="H35" s="2101"/>
      <c r="I35" s="2175" t="s">
        <v>309</v>
      </c>
      <c r="J35" s="2101"/>
      <c r="K35" s="2175" t="s">
        <v>336</v>
      </c>
      <c r="L35" s="2101"/>
      <c r="M35" s="2175" t="s">
        <v>309</v>
      </c>
      <c r="N35" s="2101"/>
      <c r="O35" s="2175" t="s">
        <v>336</v>
      </c>
      <c r="U35" s="2044" t="str">
        <f>職員点検資料１!AC35</f>
        <v/>
      </c>
      <c r="V35" s="2044">
        <f t="shared" ref="V35" si="9">H35+J35</f>
        <v>0</v>
      </c>
    </row>
    <row r="36" spans="1:22" s="80" customFormat="1" ht="12">
      <c r="A36" s="2083"/>
      <c r="B36" s="2167"/>
      <c r="C36" s="2167"/>
      <c r="D36" s="2167"/>
      <c r="E36" s="198" t="str">
        <f>職員点検資料１!E36</f>
        <v>幼稚園教諭</v>
      </c>
      <c r="F36" s="199" t="str">
        <f>IF(職員点検資料１!F36="","",職員点検資料１!F36)</f>
        <v/>
      </c>
      <c r="G36" s="2182"/>
      <c r="H36" s="2102"/>
      <c r="I36" s="2176"/>
      <c r="J36" s="2102"/>
      <c r="K36" s="2176"/>
      <c r="L36" s="2102"/>
      <c r="M36" s="2176"/>
      <c r="N36" s="2102"/>
      <c r="O36" s="2176"/>
      <c r="U36" s="2045"/>
      <c r="V36" s="2045"/>
    </row>
    <row r="37" spans="1:22" s="80" customFormat="1" ht="12">
      <c r="A37" s="2084"/>
      <c r="B37" s="2168"/>
      <c r="C37" s="2168"/>
      <c r="D37" s="2168"/>
      <c r="E37" s="200" t="str">
        <f>職員点検資料１!E37</f>
        <v>（　　　　　　）</v>
      </c>
      <c r="F37" s="201" t="str">
        <f>IF(職員点検資料１!F37="","",職員点検資料１!F37)</f>
        <v/>
      </c>
      <c r="G37" s="2183"/>
      <c r="H37" s="2103"/>
      <c r="I37" s="2177"/>
      <c r="J37" s="2103"/>
      <c r="K37" s="2177"/>
      <c r="L37" s="2103"/>
      <c r="M37" s="2177"/>
      <c r="N37" s="2103"/>
      <c r="O37" s="2177"/>
      <c r="U37" s="2046"/>
      <c r="V37" s="2046"/>
    </row>
    <row r="38" spans="1:22" s="80" customFormat="1" ht="12" customHeight="1">
      <c r="A38" s="2082">
        <v>12</v>
      </c>
      <c r="B38" s="2166" t="str">
        <f>IF(職員点検資料１!B38="","",職員点検資料１!B38)</f>
        <v/>
      </c>
      <c r="C38" s="2166" t="str">
        <f>IF(職員点検資料１!C38="","",職員点検資料１!C38)</f>
        <v/>
      </c>
      <c r="D38" s="2166" t="str">
        <f>IF(職員点検資料１!D38="","",職員点検資料１!D38)</f>
        <v/>
      </c>
      <c r="E38" s="197" t="str">
        <f>職員点検資料１!E38</f>
        <v>保育士</v>
      </c>
      <c r="F38" s="296" t="str">
        <f>IF(職員点検資料１!F38="","",職員点検資料１!F38)</f>
        <v/>
      </c>
      <c r="G38" s="2181" t="str">
        <f>IF(職員点検資料１!G38="","",職員点検資料１!G38)</f>
        <v/>
      </c>
      <c r="H38" s="2101"/>
      <c r="I38" s="2175" t="s">
        <v>309</v>
      </c>
      <c r="J38" s="2101"/>
      <c r="K38" s="2175" t="s">
        <v>336</v>
      </c>
      <c r="L38" s="2101"/>
      <c r="M38" s="2175" t="s">
        <v>309</v>
      </c>
      <c r="N38" s="2101"/>
      <c r="O38" s="2175" t="s">
        <v>336</v>
      </c>
      <c r="U38" s="2044" t="str">
        <f>職員点検資料１!AC38</f>
        <v/>
      </c>
      <c r="V38" s="2044">
        <f t="shared" ref="V38" si="10">H38+J38</f>
        <v>0</v>
      </c>
    </row>
    <row r="39" spans="1:22" s="80" customFormat="1" ht="12">
      <c r="A39" s="2083"/>
      <c r="B39" s="2167"/>
      <c r="C39" s="2167"/>
      <c r="D39" s="2167"/>
      <c r="E39" s="198" t="str">
        <f>職員点検資料１!E39</f>
        <v>幼稚園教諭</v>
      </c>
      <c r="F39" s="199" t="str">
        <f>IF(職員点検資料１!F39="","",職員点検資料１!F39)</f>
        <v/>
      </c>
      <c r="G39" s="2182"/>
      <c r="H39" s="2102"/>
      <c r="I39" s="2176"/>
      <c r="J39" s="2102"/>
      <c r="K39" s="2176"/>
      <c r="L39" s="2102"/>
      <c r="M39" s="2176"/>
      <c r="N39" s="2102"/>
      <c r="O39" s="2176"/>
      <c r="U39" s="2045"/>
      <c r="V39" s="2045"/>
    </row>
    <row r="40" spans="1:22" s="80" customFormat="1" ht="12">
      <c r="A40" s="2084"/>
      <c r="B40" s="2168"/>
      <c r="C40" s="2168"/>
      <c r="D40" s="2168"/>
      <c r="E40" s="200" t="str">
        <f>職員点検資料１!E40</f>
        <v>（　　　　　　）</v>
      </c>
      <c r="F40" s="201" t="str">
        <f>IF(職員点検資料１!F40="","",職員点検資料１!F40)</f>
        <v/>
      </c>
      <c r="G40" s="2183"/>
      <c r="H40" s="2103"/>
      <c r="I40" s="2177"/>
      <c r="J40" s="2103"/>
      <c r="K40" s="2177"/>
      <c r="L40" s="2103"/>
      <c r="M40" s="2177"/>
      <c r="N40" s="2103"/>
      <c r="O40" s="2177"/>
      <c r="U40" s="2046"/>
      <c r="V40" s="2046"/>
    </row>
    <row r="41" spans="1:22" s="80" customFormat="1" ht="12" customHeight="1">
      <c r="A41" s="2082">
        <v>13</v>
      </c>
      <c r="B41" s="2166" t="str">
        <f>IF(職員点検資料１!B41="","",職員点検資料１!B41)</f>
        <v/>
      </c>
      <c r="C41" s="2166" t="str">
        <f>IF(職員点検資料１!C41="","",職員点検資料１!C41)</f>
        <v/>
      </c>
      <c r="D41" s="2166" t="str">
        <f>IF(職員点検資料１!D41="","",職員点検資料１!D41)</f>
        <v/>
      </c>
      <c r="E41" s="197" t="str">
        <f>職員点検資料１!E41</f>
        <v>保育士</v>
      </c>
      <c r="F41" s="296" t="str">
        <f>IF(職員点検資料１!F41="","",職員点検資料１!F41)</f>
        <v/>
      </c>
      <c r="G41" s="2181" t="str">
        <f>IF(職員点検資料１!G41="","",職員点検資料１!G41)</f>
        <v/>
      </c>
      <c r="H41" s="2101"/>
      <c r="I41" s="2175" t="s">
        <v>309</v>
      </c>
      <c r="J41" s="2101"/>
      <c r="K41" s="2175" t="s">
        <v>336</v>
      </c>
      <c r="L41" s="2101"/>
      <c r="M41" s="2175" t="s">
        <v>309</v>
      </c>
      <c r="N41" s="2101"/>
      <c r="O41" s="2175" t="s">
        <v>336</v>
      </c>
      <c r="U41" s="2044" t="str">
        <f>職員点検資料１!AC41</f>
        <v/>
      </c>
      <c r="V41" s="2044">
        <f t="shared" ref="V41" si="11">H41+J41</f>
        <v>0</v>
      </c>
    </row>
    <row r="42" spans="1:22" s="80" customFormat="1" ht="12">
      <c r="A42" s="2083"/>
      <c r="B42" s="2167"/>
      <c r="C42" s="2167"/>
      <c r="D42" s="2167"/>
      <c r="E42" s="198" t="str">
        <f>職員点検資料１!E42</f>
        <v>幼稚園教諭</v>
      </c>
      <c r="F42" s="199" t="str">
        <f>IF(職員点検資料１!F42="","",職員点検資料１!F42)</f>
        <v/>
      </c>
      <c r="G42" s="2182"/>
      <c r="H42" s="2102"/>
      <c r="I42" s="2176"/>
      <c r="J42" s="2102"/>
      <c r="K42" s="2176"/>
      <c r="L42" s="2102"/>
      <c r="M42" s="2176"/>
      <c r="N42" s="2102"/>
      <c r="O42" s="2176"/>
      <c r="U42" s="2045"/>
      <c r="V42" s="2045"/>
    </row>
    <row r="43" spans="1:22" s="80" customFormat="1" ht="12">
      <c r="A43" s="2084"/>
      <c r="B43" s="2168"/>
      <c r="C43" s="2168"/>
      <c r="D43" s="2168"/>
      <c r="E43" s="200" t="str">
        <f>職員点検資料１!E43</f>
        <v>（　　　　　　）</v>
      </c>
      <c r="F43" s="201" t="str">
        <f>IF(職員点検資料１!F43="","",職員点検資料１!F43)</f>
        <v/>
      </c>
      <c r="G43" s="2183"/>
      <c r="H43" s="2103"/>
      <c r="I43" s="2177"/>
      <c r="J43" s="2103"/>
      <c r="K43" s="2177"/>
      <c r="L43" s="2103"/>
      <c r="M43" s="2177"/>
      <c r="N43" s="2103"/>
      <c r="O43" s="2177"/>
      <c r="U43" s="2046"/>
      <c r="V43" s="2046"/>
    </row>
    <row r="44" spans="1:22" s="80" customFormat="1" ht="12" customHeight="1">
      <c r="A44" s="2082">
        <v>14</v>
      </c>
      <c r="B44" s="2166" t="str">
        <f>IF(職員点検資料１!B44="","",職員点検資料１!B44)</f>
        <v/>
      </c>
      <c r="C44" s="2166" t="str">
        <f>IF(職員点検資料１!C44="","",職員点検資料１!C44)</f>
        <v/>
      </c>
      <c r="D44" s="2166" t="str">
        <f>IF(職員点検資料１!D44="","",職員点検資料１!D44)</f>
        <v/>
      </c>
      <c r="E44" s="197" t="str">
        <f>職員点検資料１!E44</f>
        <v>保育士</v>
      </c>
      <c r="F44" s="296" t="str">
        <f>IF(職員点検資料１!F44="","",職員点検資料１!F44)</f>
        <v/>
      </c>
      <c r="G44" s="2181" t="str">
        <f>IF(職員点検資料１!G44="","",職員点検資料１!G44)</f>
        <v/>
      </c>
      <c r="H44" s="2101"/>
      <c r="I44" s="2175" t="s">
        <v>309</v>
      </c>
      <c r="J44" s="2101"/>
      <c r="K44" s="2175" t="s">
        <v>336</v>
      </c>
      <c r="L44" s="2101"/>
      <c r="M44" s="2175" t="s">
        <v>309</v>
      </c>
      <c r="N44" s="2101"/>
      <c r="O44" s="2175" t="s">
        <v>336</v>
      </c>
      <c r="U44" s="2044" t="str">
        <f>職員点検資料１!AC44</f>
        <v/>
      </c>
      <c r="V44" s="2044">
        <f t="shared" ref="V44" si="12">H44+J44</f>
        <v>0</v>
      </c>
    </row>
    <row r="45" spans="1:22" s="80" customFormat="1" ht="12">
      <c r="A45" s="2083"/>
      <c r="B45" s="2167"/>
      <c r="C45" s="2167"/>
      <c r="D45" s="2167"/>
      <c r="E45" s="198" t="str">
        <f>職員点検資料１!E45</f>
        <v>幼稚園教諭</v>
      </c>
      <c r="F45" s="199" t="str">
        <f>IF(職員点検資料１!F45="","",職員点検資料１!F45)</f>
        <v/>
      </c>
      <c r="G45" s="2182"/>
      <c r="H45" s="2102"/>
      <c r="I45" s="2176"/>
      <c r="J45" s="2102"/>
      <c r="K45" s="2176"/>
      <c r="L45" s="2102"/>
      <c r="M45" s="2176"/>
      <c r="N45" s="2102"/>
      <c r="O45" s="2176"/>
      <c r="U45" s="2045"/>
      <c r="V45" s="2045"/>
    </row>
    <row r="46" spans="1:22" s="80" customFormat="1" ht="12">
      <c r="A46" s="2084"/>
      <c r="B46" s="2168"/>
      <c r="C46" s="2168"/>
      <c r="D46" s="2168"/>
      <c r="E46" s="200" t="str">
        <f>職員点検資料１!E46</f>
        <v>（　　　　　　）</v>
      </c>
      <c r="F46" s="201" t="str">
        <f>IF(職員点検資料１!F46="","",職員点検資料１!F46)</f>
        <v/>
      </c>
      <c r="G46" s="2183"/>
      <c r="H46" s="2103"/>
      <c r="I46" s="2177"/>
      <c r="J46" s="2103"/>
      <c r="K46" s="2177"/>
      <c r="L46" s="2103"/>
      <c r="M46" s="2177"/>
      <c r="N46" s="2103"/>
      <c r="O46" s="2177"/>
      <c r="U46" s="2046"/>
      <c r="V46" s="2046"/>
    </row>
    <row r="47" spans="1:22" s="80" customFormat="1" ht="12" customHeight="1">
      <c r="A47" s="2082">
        <v>15</v>
      </c>
      <c r="B47" s="2166" t="str">
        <f>IF(職員点検資料１!B47="","",職員点検資料１!B47)</f>
        <v/>
      </c>
      <c r="C47" s="2166" t="str">
        <f>IF(職員点検資料１!C47="","",職員点検資料１!C47)</f>
        <v/>
      </c>
      <c r="D47" s="2166" t="str">
        <f>IF(職員点検資料１!D47="","",職員点検資料１!D47)</f>
        <v/>
      </c>
      <c r="E47" s="197" t="str">
        <f>職員点検資料１!E47</f>
        <v>保育士</v>
      </c>
      <c r="F47" s="296" t="str">
        <f>IF(職員点検資料１!F47="","",職員点検資料１!F47)</f>
        <v/>
      </c>
      <c r="G47" s="2181" t="str">
        <f>IF(職員点検資料１!G47="","",職員点検資料１!G47)</f>
        <v/>
      </c>
      <c r="H47" s="2101"/>
      <c r="I47" s="2175" t="s">
        <v>309</v>
      </c>
      <c r="J47" s="2101"/>
      <c r="K47" s="2175" t="s">
        <v>336</v>
      </c>
      <c r="L47" s="2101"/>
      <c r="M47" s="2175" t="s">
        <v>309</v>
      </c>
      <c r="N47" s="2101"/>
      <c r="O47" s="2175" t="s">
        <v>336</v>
      </c>
      <c r="U47" s="2044" t="str">
        <f>職員点検資料１!AC47</f>
        <v/>
      </c>
      <c r="V47" s="2044">
        <f t="shared" ref="V47" si="13">H47+J47</f>
        <v>0</v>
      </c>
    </row>
    <row r="48" spans="1:22" s="80" customFormat="1" ht="12">
      <c r="A48" s="2083"/>
      <c r="B48" s="2167"/>
      <c r="C48" s="2167"/>
      <c r="D48" s="2167"/>
      <c r="E48" s="198" t="str">
        <f>職員点検資料１!E48</f>
        <v>幼稚園教諭</v>
      </c>
      <c r="F48" s="199" t="str">
        <f>IF(職員点検資料１!F48="","",職員点検資料１!F48)</f>
        <v/>
      </c>
      <c r="G48" s="2182"/>
      <c r="H48" s="2102"/>
      <c r="I48" s="2176"/>
      <c r="J48" s="2102"/>
      <c r="K48" s="2176"/>
      <c r="L48" s="2102"/>
      <c r="M48" s="2176"/>
      <c r="N48" s="2102"/>
      <c r="O48" s="2176"/>
      <c r="U48" s="2045"/>
      <c r="V48" s="2045"/>
    </row>
    <row r="49" spans="1:22" s="80" customFormat="1" ht="12">
      <c r="A49" s="2084"/>
      <c r="B49" s="2168"/>
      <c r="C49" s="2168"/>
      <c r="D49" s="2168"/>
      <c r="E49" s="200" t="str">
        <f>職員点検資料１!E49</f>
        <v>（　　　　　　）</v>
      </c>
      <c r="F49" s="201" t="str">
        <f>IF(職員点検資料１!F49="","",職員点検資料１!F49)</f>
        <v/>
      </c>
      <c r="G49" s="2183"/>
      <c r="H49" s="2103"/>
      <c r="I49" s="2177"/>
      <c r="J49" s="2103"/>
      <c r="K49" s="2177"/>
      <c r="L49" s="2103"/>
      <c r="M49" s="2177"/>
      <c r="N49" s="2103"/>
      <c r="O49" s="2177"/>
      <c r="U49" s="2046"/>
      <c r="V49" s="2046"/>
    </row>
    <row r="50" spans="1:22" s="80" customFormat="1" ht="12" customHeight="1">
      <c r="A50" s="2082">
        <v>16</v>
      </c>
      <c r="B50" s="2166" t="str">
        <f>IF(職員点検資料１!B50="","",職員点検資料１!B50)</f>
        <v/>
      </c>
      <c r="C50" s="2166" t="str">
        <f>IF(職員点検資料１!C50="","",職員点検資料１!C50)</f>
        <v/>
      </c>
      <c r="D50" s="2166" t="str">
        <f>IF(職員点検資料１!D50="","",職員点検資料１!D50)</f>
        <v/>
      </c>
      <c r="E50" s="197" t="str">
        <f>職員点検資料１!E50</f>
        <v>保育士</v>
      </c>
      <c r="F50" s="296" t="str">
        <f>IF(職員点検資料１!F50="","",職員点検資料１!F50)</f>
        <v/>
      </c>
      <c r="G50" s="2181" t="str">
        <f>IF(職員点検資料１!G50="","",職員点検資料１!G50)</f>
        <v/>
      </c>
      <c r="H50" s="2101"/>
      <c r="I50" s="2175" t="s">
        <v>309</v>
      </c>
      <c r="J50" s="2101"/>
      <c r="K50" s="2175" t="s">
        <v>336</v>
      </c>
      <c r="L50" s="2101"/>
      <c r="M50" s="2175" t="s">
        <v>309</v>
      </c>
      <c r="N50" s="2101"/>
      <c r="O50" s="2175" t="s">
        <v>336</v>
      </c>
      <c r="U50" s="2044" t="str">
        <f>職員点検資料１!AC50</f>
        <v/>
      </c>
      <c r="V50" s="2044">
        <f t="shared" ref="V50" si="14">H50+J50</f>
        <v>0</v>
      </c>
    </row>
    <row r="51" spans="1:22" s="80" customFormat="1" ht="12">
      <c r="A51" s="2083"/>
      <c r="B51" s="2167"/>
      <c r="C51" s="2167"/>
      <c r="D51" s="2167"/>
      <c r="E51" s="198" t="str">
        <f>職員点検資料１!E51</f>
        <v>幼稚園教諭</v>
      </c>
      <c r="F51" s="199" t="str">
        <f>IF(職員点検資料１!F51="","",職員点検資料１!F51)</f>
        <v/>
      </c>
      <c r="G51" s="2182"/>
      <c r="H51" s="2102"/>
      <c r="I51" s="2176"/>
      <c r="J51" s="2102"/>
      <c r="K51" s="2176"/>
      <c r="L51" s="2102"/>
      <c r="M51" s="2176"/>
      <c r="N51" s="2102"/>
      <c r="O51" s="2176"/>
      <c r="U51" s="2045"/>
      <c r="V51" s="2045"/>
    </row>
    <row r="52" spans="1:22" s="80" customFormat="1" ht="12">
      <c r="A52" s="2084"/>
      <c r="B52" s="2168"/>
      <c r="C52" s="2168"/>
      <c r="D52" s="2168"/>
      <c r="E52" s="200" t="str">
        <f>職員点検資料１!E52</f>
        <v>（　　　　　　）</v>
      </c>
      <c r="F52" s="201" t="str">
        <f>IF(職員点検資料１!F52="","",職員点検資料１!F52)</f>
        <v/>
      </c>
      <c r="G52" s="2183"/>
      <c r="H52" s="2103"/>
      <c r="I52" s="2177"/>
      <c r="J52" s="2103"/>
      <c r="K52" s="2177"/>
      <c r="L52" s="2103"/>
      <c r="M52" s="2177"/>
      <c r="N52" s="2103"/>
      <c r="O52" s="2177"/>
      <c r="U52" s="2046"/>
      <c r="V52" s="2046"/>
    </row>
    <row r="53" spans="1:22" s="80" customFormat="1" ht="12" customHeight="1">
      <c r="A53" s="2082">
        <v>17</v>
      </c>
      <c r="B53" s="2166" t="str">
        <f>IF(職員点検資料１!B53="","",職員点検資料１!B53)</f>
        <v/>
      </c>
      <c r="C53" s="2166" t="str">
        <f>IF(職員点検資料１!C53="","",職員点検資料１!C53)</f>
        <v/>
      </c>
      <c r="D53" s="2166" t="str">
        <f>IF(職員点検資料１!D53="","",職員点検資料１!D53)</f>
        <v/>
      </c>
      <c r="E53" s="197" t="str">
        <f>職員点検資料１!E53</f>
        <v>保育士</v>
      </c>
      <c r="F53" s="296" t="str">
        <f>IF(職員点検資料１!F53="","",職員点検資料１!F53)</f>
        <v/>
      </c>
      <c r="G53" s="2181" t="str">
        <f>IF(職員点検資料１!G53="","",職員点検資料１!G53)</f>
        <v/>
      </c>
      <c r="H53" s="2101"/>
      <c r="I53" s="2175" t="s">
        <v>309</v>
      </c>
      <c r="J53" s="2101"/>
      <c r="K53" s="2175" t="s">
        <v>336</v>
      </c>
      <c r="L53" s="2101"/>
      <c r="M53" s="2175" t="s">
        <v>309</v>
      </c>
      <c r="N53" s="2101"/>
      <c r="O53" s="2175" t="s">
        <v>336</v>
      </c>
      <c r="U53" s="2044" t="str">
        <f>職員点検資料１!AC53</f>
        <v/>
      </c>
      <c r="V53" s="2044">
        <f t="shared" ref="V53" si="15">H53+J53</f>
        <v>0</v>
      </c>
    </row>
    <row r="54" spans="1:22" s="80" customFormat="1" ht="12">
      <c r="A54" s="2083"/>
      <c r="B54" s="2167"/>
      <c r="C54" s="2167"/>
      <c r="D54" s="2167"/>
      <c r="E54" s="198" t="str">
        <f>職員点検資料１!E54</f>
        <v>幼稚園教諭</v>
      </c>
      <c r="F54" s="199" t="str">
        <f>IF(職員点検資料１!F54="","",職員点検資料１!F54)</f>
        <v/>
      </c>
      <c r="G54" s="2182"/>
      <c r="H54" s="2102"/>
      <c r="I54" s="2176"/>
      <c r="J54" s="2102"/>
      <c r="K54" s="2176"/>
      <c r="L54" s="2102"/>
      <c r="M54" s="2176"/>
      <c r="N54" s="2102"/>
      <c r="O54" s="2176"/>
      <c r="U54" s="2045"/>
      <c r="V54" s="2045"/>
    </row>
    <row r="55" spans="1:22" s="80" customFormat="1">
      <c r="A55" s="2084"/>
      <c r="B55" s="2168"/>
      <c r="C55" s="2168"/>
      <c r="D55" s="2168"/>
      <c r="E55" s="200" t="str">
        <f>職員点検資料１!E55</f>
        <v>（　　　　　　）</v>
      </c>
      <c r="F55" s="201" t="str">
        <f>IF(職員点検資料１!F55="","",職員点検資料１!F55)</f>
        <v/>
      </c>
      <c r="G55" s="2183"/>
      <c r="H55" s="2103"/>
      <c r="I55" s="2177"/>
      <c r="J55" s="2103"/>
      <c r="K55" s="2177"/>
      <c r="L55" s="2103"/>
      <c r="M55" s="2177"/>
      <c r="N55" s="2103"/>
      <c r="O55" s="2177"/>
      <c r="P55" s="78"/>
      <c r="Q55" s="78"/>
      <c r="R55" s="78"/>
      <c r="S55" s="78"/>
      <c r="U55" s="2046"/>
      <c r="V55" s="2046"/>
    </row>
    <row r="56" spans="1:22" s="80" customFormat="1" ht="12" customHeight="1">
      <c r="A56" s="2082">
        <v>18</v>
      </c>
      <c r="B56" s="2166" t="str">
        <f>IF(職員点検資料１!B56="","",職員点検資料１!B56)</f>
        <v/>
      </c>
      <c r="C56" s="2166" t="str">
        <f>IF(職員点検資料１!C56="","",職員点検資料１!C56)</f>
        <v/>
      </c>
      <c r="D56" s="2166" t="str">
        <f>IF(職員点検資料１!D56="","",職員点検資料１!D56)</f>
        <v/>
      </c>
      <c r="E56" s="197" t="str">
        <f>職員点検資料１!E56</f>
        <v>保育士</v>
      </c>
      <c r="F56" s="296" t="str">
        <f>IF(職員点検資料１!F56="","",職員点検資料１!F56)</f>
        <v/>
      </c>
      <c r="G56" s="2181" t="str">
        <f>IF(職員点検資料１!G56="","",職員点検資料１!G56)</f>
        <v/>
      </c>
      <c r="H56" s="2101"/>
      <c r="I56" s="2175" t="s">
        <v>309</v>
      </c>
      <c r="J56" s="2101"/>
      <c r="K56" s="2175" t="s">
        <v>336</v>
      </c>
      <c r="L56" s="2101"/>
      <c r="M56" s="2175" t="s">
        <v>309</v>
      </c>
      <c r="N56" s="2101"/>
      <c r="O56" s="2175" t="s">
        <v>336</v>
      </c>
      <c r="P56" s="78"/>
      <c r="Q56" s="78"/>
      <c r="R56" s="78"/>
      <c r="S56" s="78"/>
      <c r="U56" s="2044" t="str">
        <f>職員点検資料１!AC56</f>
        <v/>
      </c>
      <c r="V56" s="2044">
        <f t="shared" ref="V56" si="16">H56+J56</f>
        <v>0</v>
      </c>
    </row>
    <row r="57" spans="1:22" s="80" customFormat="1">
      <c r="A57" s="2083"/>
      <c r="B57" s="2167"/>
      <c r="C57" s="2167"/>
      <c r="D57" s="2167"/>
      <c r="E57" s="198" t="str">
        <f>職員点検資料１!E57</f>
        <v>幼稚園教諭</v>
      </c>
      <c r="F57" s="199" t="str">
        <f>IF(職員点検資料１!F57="","",職員点検資料１!F57)</f>
        <v/>
      </c>
      <c r="G57" s="2182"/>
      <c r="H57" s="2102"/>
      <c r="I57" s="2176"/>
      <c r="J57" s="2102"/>
      <c r="K57" s="2176"/>
      <c r="L57" s="2102"/>
      <c r="M57" s="2176"/>
      <c r="N57" s="2102"/>
      <c r="O57" s="2176"/>
      <c r="P57" s="78"/>
      <c r="Q57" s="78"/>
      <c r="R57" s="78"/>
      <c r="S57" s="78"/>
      <c r="U57" s="2045"/>
      <c r="V57" s="2045"/>
    </row>
    <row r="58" spans="1:22" s="80" customFormat="1">
      <c r="A58" s="2084"/>
      <c r="B58" s="2168"/>
      <c r="C58" s="2168"/>
      <c r="D58" s="2168"/>
      <c r="E58" s="200" t="str">
        <f>職員点検資料１!E58</f>
        <v>（　　　　　　）</v>
      </c>
      <c r="F58" s="201" t="str">
        <f>IF(職員点検資料１!F58="","",職員点検資料１!F58)</f>
        <v/>
      </c>
      <c r="G58" s="2183"/>
      <c r="H58" s="2103"/>
      <c r="I58" s="2177"/>
      <c r="J58" s="2103"/>
      <c r="K58" s="2177"/>
      <c r="L58" s="2103"/>
      <c r="M58" s="2177"/>
      <c r="N58" s="2103"/>
      <c r="O58" s="2177"/>
      <c r="P58" s="78"/>
      <c r="Q58" s="78"/>
      <c r="R58" s="78"/>
      <c r="S58" s="78"/>
      <c r="U58" s="2046"/>
      <c r="V58" s="2046"/>
    </row>
    <row r="59" spans="1:22" s="80" customFormat="1" ht="12" customHeight="1">
      <c r="A59" s="2082">
        <v>19</v>
      </c>
      <c r="B59" s="2166" t="str">
        <f>IF(職員点検資料１!B59="","",職員点検資料１!B59)</f>
        <v/>
      </c>
      <c r="C59" s="2166" t="str">
        <f>IF(職員点検資料１!C59="","",職員点検資料１!C59)</f>
        <v/>
      </c>
      <c r="D59" s="2166" t="str">
        <f>IF(職員点検資料１!D59="","",職員点検資料１!D59)</f>
        <v/>
      </c>
      <c r="E59" s="197" t="str">
        <f>職員点検資料１!E59</f>
        <v>保育士</v>
      </c>
      <c r="F59" s="296" t="str">
        <f>IF(職員点検資料１!F59="","",職員点検資料１!F59)</f>
        <v/>
      </c>
      <c r="G59" s="2181" t="str">
        <f>IF(職員点検資料１!G59="","",職員点検資料１!G59)</f>
        <v/>
      </c>
      <c r="H59" s="2101"/>
      <c r="I59" s="2175" t="s">
        <v>309</v>
      </c>
      <c r="J59" s="2101"/>
      <c r="K59" s="2175" t="s">
        <v>336</v>
      </c>
      <c r="L59" s="2101"/>
      <c r="M59" s="2175" t="s">
        <v>309</v>
      </c>
      <c r="N59" s="2101"/>
      <c r="O59" s="2175" t="s">
        <v>336</v>
      </c>
      <c r="P59" s="78"/>
      <c r="Q59" s="78"/>
      <c r="R59" s="78"/>
      <c r="S59" s="78"/>
      <c r="U59" s="2044" t="str">
        <f>職員点検資料１!AC59</f>
        <v/>
      </c>
      <c r="V59" s="2044">
        <f t="shared" ref="V59" si="17">H59+J59</f>
        <v>0</v>
      </c>
    </row>
    <row r="60" spans="1:22" s="80" customFormat="1">
      <c r="A60" s="2083"/>
      <c r="B60" s="2167"/>
      <c r="C60" s="2167"/>
      <c r="D60" s="2167"/>
      <c r="E60" s="198" t="str">
        <f>職員点検資料１!E60</f>
        <v>幼稚園教諭</v>
      </c>
      <c r="F60" s="199" t="str">
        <f>IF(職員点検資料１!F60="","",職員点検資料１!F60)</f>
        <v/>
      </c>
      <c r="G60" s="2182"/>
      <c r="H60" s="2102"/>
      <c r="I60" s="2176"/>
      <c r="J60" s="2102"/>
      <c r="K60" s="2176"/>
      <c r="L60" s="2102"/>
      <c r="M60" s="2176"/>
      <c r="N60" s="2102"/>
      <c r="O60" s="2176"/>
      <c r="P60" s="78"/>
      <c r="Q60" s="78"/>
      <c r="R60" s="78"/>
      <c r="S60" s="78"/>
      <c r="U60" s="2045"/>
      <c r="V60" s="2045"/>
    </row>
    <row r="61" spans="1:22" s="80" customFormat="1">
      <c r="A61" s="2084"/>
      <c r="B61" s="2168"/>
      <c r="C61" s="2168"/>
      <c r="D61" s="2168"/>
      <c r="E61" s="200" t="str">
        <f>職員点検資料１!E61</f>
        <v>（　　　　　　）</v>
      </c>
      <c r="F61" s="201" t="str">
        <f>IF(職員点検資料１!F61="","",職員点検資料１!F61)</f>
        <v/>
      </c>
      <c r="G61" s="2183"/>
      <c r="H61" s="2103"/>
      <c r="I61" s="2177"/>
      <c r="J61" s="2103"/>
      <c r="K61" s="2177"/>
      <c r="L61" s="2103"/>
      <c r="M61" s="2177"/>
      <c r="N61" s="2103"/>
      <c r="O61" s="2177"/>
      <c r="P61" s="78"/>
      <c r="Q61" s="78"/>
      <c r="R61" s="78"/>
      <c r="S61" s="78"/>
      <c r="U61" s="2046"/>
      <c r="V61" s="2046"/>
    </row>
    <row r="62" spans="1:22" s="80" customFormat="1" ht="12" customHeight="1">
      <c r="A62" s="2082">
        <v>20</v>
      </c>
      <c r="B62" s="2166" t="str">
        <f>IF(職員点検資料１!B62="","",職員点検資料１!B62)</f>
        <v/>
      </c>
      <c r="C62" s="2166" t="str">
        <f>IF(職員点検資料１!C62="","",職員点検資料１!C62)</f>
        <v/>
      </c>
      <c r="D62" s="2166" t="str">
        <f>IF(職員点検資料１!D62="","",職員点検資料１!D62)</f>
        <v/>
      </c>
      <c r="E62" s="197" t="str">
        <f>職員点検資料１!E62</f>
        <v>保育士</v>
      </c>
      <c r="F62" s="296" t="str">
        <f>IF(職員点検資料１!F62="","",職員点検資料１!F62)</f>
        <v/>
      </c>
      <c r="G62" s="2181" t="str">
        <f>IF(職員点検資料１!G62="","",職員点検資料１!G62)</f>
        <v/>
      </c>
      <c r="H62" s="2101"/>
      <c r="I62" s="2175" t="s">
        <v>309</v>
      </c>
      <c r="J62" s="2101"/>
      <c r="K62" s="2175" t="s">
        <v>336</v>
      </c>
      <c r="L62" s="2101"/>
      <c r="M62" s="2175" t="s">
        <v>309</v>
      </c>
      <c r="N62" s="2101"/>
      <c r="O62" s="2175" t="s">
        <v>336</v>
      </c>
      <c r="P62" s="78"/>
      <c r="Q62" s="78"/>
      <c r="R62" s="78"/>
      <c r="S62" s="78"/>
      <c r="U62" s="2044" t="str">
        <f>職員点検資料１!AC62</f>
        <v/>
      </c>
      <c r="V62" s="2044">
        <f t="shared" ref="V62" si="18">H62+J62</f>
        <v>0</v>
      </c>
    </row>
    <row r="63" spans="1:22" s="80" customFormat="1">
      <c r="A63" s="2083"/>
      <c r="B63" s="2167"/>
      <c r="C63" s="2167"/>
      <c r="D63" s="2167"/>
      <c r="E63" s="198" t="str">
        <f>職員点検資料１!E63</f>
        <v>幼稚園教諭</v>
      </c>
      <c r="F63" s="199" t="str">
        <f>IF(職員点検資料１!F63="","",職員点検資料１!F63)</f>
        <v/>
      </c>
      <c r="G63" s="2182"/>
      <c r="H63" s="2102"/>
      <c r="I63" s="2176"/>
      <c r="J63" s="2102"/>
      <c r="K63" s="2176"/>
      <c r="L63" s="2102"/>
      <c r="M63" s="2176"/>
      <c r="N63" s="2102"/>
      <c r="O63" s="2176"/>
      <c r="P63" s="78"/>
      <c r="Q63" s="78"/>
      <c r="R63" s="78"/>
      <c r="S63" s="78"/>
      <c r="U63" s="2045"/>
      <c r="V63" s="2045"/>
    </row>
    <row r="64" spans="1:22" s="80" customFormat="1">
      <c r="A64" s="2084"/>
      <c r="B64" s="2168"/>
      <c r="C64" s="2168"/>
      <c r="D64" s="2168"/>
      <c r="E64" s="200" t="str">
        <f>職員点検資料１!E64</f>
        <v>（　　　　　　）</v>
      </c>
      <c r="F64" s="201" t="str">
        <f>IF(職員点検資料１!F64="","",職員点検資料１!F64)</f>
        <v/>
      </c>
      <c r="G64" s="2183"/>
      <c r="H64" s="2103"/>
      <c r="I64" s="2177"/>
      <c r="J64" s="2103"/>
      <c r="K64" s="2177"/>
      <c r="L64" s="2103"/>
      <c r="M64" s="2177"/>
      <c r="N64" s="2103"/>
      <c r="O64" s="2177"/>
      <c r="P64" s="78"/>
      <c r="Q64" s="78"/>
      <c r="R64" s="78"/>
      <c r="S64" s="78"/>
      <c r="U64" s="2046"/>
      <c r="V64" s="2046"/>
    </row>
    <row r="65" spans="1:22" s="80" customFormat="1" ht="12" customHeight="1">
      <c r="A65" s="2082">
        <v>21</v>
      </c>
      <c r="B65" s="2166" t="str">
        <f>IF(職員点検資料１!B65="","",職員点検資料１!B65)</f>
        <v/>
      </c>
      <c r="C65" s="2166" t="str">
        <f>IF(職員点検資料１!C65="","",職員点検資料１!C65)</f>
        <v/>
      </c>
      <c r="D65" s="2166" t="str">
        <f>IF(職員点検資料１!D65="","",職員点検資料１!D65)</f>
        <v/>
      </c>
      <c r="E65" s="197" t="str">
        <f>職員点検資料１!E65</f>
        <v>保育士</v>
      </c>
      <c r="F65" s="296" t="str">
        <f>IF(職員点検資料１!F65="","",職員点検資料１!F65)</f>
        <v/>
      </c>
      <c r="G65" s="2181" t="str">
        <f>IF(職員点検資料１!G65="","",職員点検資料１!G65)</f>
        <v/>
      </c>
      <c r="H65" s="2101"/>
      <c r="I65" s="2175" t="s">
        <v>309</v>
      </c>
      <c r="J65" s="2101"/>
      <c r="K65" s="2175" t="s">
        <v>336</v>
      </c>
      <c r="L65" s="2101"/>
      <c r="M65" s="2175" t="s">
        <v>309</v>
      </c>
      <c r="N65" s="2101"/>
      <c r="O65" s="2175" t="s">
        <v>336</v>
      </c>
      <c r="P65" s="78"/>
      <c r="Q65" s="78"/>
      <c r="R65" s="78"/>
      <c r="S65" s="78"/>
      <c r="U65" s="2044" t="str">
        <f>職員点検資料１!AC65</f>
        <v/>
      </c>
      <c r="V65" s="2044">
        <f t="shared" ref="V65" si="19">H65+J65</f>
        <v>0</v>
      </c>
    </row>
    <row r="66" spans="1:22" s="80" customFormat="1">
      <c r="A66" s="2083"/>
      <c r="B66" s="2167"/>
      <c r="C66" s="2167"/>
      <c r="D66" s="2167"/>
      <c r="E66" s="198" t="str">
        <f>職員点検資料１!E66</f>
        <v>幼稚園教諭</v>
      </c>
      <c r="F66" s="199" t="str">
        <f>IF(職員点検資料１!F66="","",職員点検資料１!F66)</f>
        <v/>
      </c>
      <c r="G66" s="2182"/>
      <c r="H66" s="2102"/>
      <c r="I66" s="2176"/>
      <c r="J66" s="2102"/>
      <c r="K66" s="2176"/>
      <c r="L66" s="2102"/>
      <c r="M66" s="2176"/>
      <c r="N66" s="2102"/>
      <c r="O66" s="2176"/>
      <c r="P66" s="78"/>
      <c r="Q66" s="78"/>
      <c r="R66" s="78"/>
      <c r="S66" s="78"/>
      <c r="U66" s="2045"/>
      <c r="V66" s="2045"/>
    </row>
    <row r="67" spans="1:22" s="80" customFormat="1">
      <c r="A67" s="2084"/>
      <c r="B67" s="2168"/>
      <c r="C67" s="2168"/>
      <c r="D67" s="2168"/>
      <c r="E67" s="200" t="str">
        <f>職員点検資料１!E67</f>
        <v>（　　　　　　）</v>
      </c>
      <c r="F67" s="201" t="str">
        <f>IF(職員点検資料１!F67="","",職員点検資料１!F67)</f>
        <v/>
      </c>
      <c r="G67" s="2183"/>
      <c r="H67" s="2103"/>
      <c r="I67" s="2177"/>
      <c r="J67" s="2103"/>
      <c r="K67" s="2177"/>
      <c r="L67" s="2103"/>
      <c r="M67" s="2177"/>
      <c r="N67" s="2103"/>
      <c r="O67" s="2177"/>
      <c r="P67" s="78"/>
      <c r="Q67" s="78"/>
      <c r="R67" s="78"/>
      <c r="S67" s="78"/>
      <c r="U67" s="2046"/>
      <c r="V67" s="2046"/>
    </row>
    <row r="68" spans="1:22" s="80" customFormat="1" ht="12" customHeight="1">
      <c r="A68" s="2082">
        <v>22</v>
      </c>
      <c r="B68" s="2166" t="str">
        <f>IF(職員点検資料１!B68="","",職員点検資料１!B68)</f>
        <v/>
      </c>
      <c r="C68" s="2166" t="str">
        <f>IF(職員点検資料１!C68="","",職員点検資料１!C68)</f>
        <v/>
      </c>
      <c r="D68" s="2166" t="str">
        <f>IF(職員点検資料１!D68="","",職員点検資料１!D68)</f>
        <v/>
      </c>
      <c r="E68" s="197" t="str">
        <f>職員点検資料１!E68</f>
        <v>保育士</v>
      </c>
      <c r="F68" s="296" t="str">
        <f>IF(職員点検資料１!F68="","",職員点検資料１!F68)</f>
        <v/>
      </c>
      <c r="G68" s="2181" t="str">
        <f>IF(職員点検資料１!G68="","",職員点検資料１!G68)</f>
        <v/>
      </c>
      <c r="H68" s="2101"/>
      <c r="I68" s="2175" t="s">
        <v>309</v>
      </c>
      <c r="J68" s="2101"/>
      <c r="K68" s="2175" t="s">
        <v>336</v>
      </c>
      <c r="L68" s="2101"/>
      <c r="M68" s="2175" t="s">
        <v>309</v>
      </c>
      <c r="N68" s="2101"/>
      <c r="O68" s="2175" t="s">
        <v>336</v>
      </c>
      <c r="P68" s="78"/>
      <c r="Q68" s="78"/>
      <c r="R68" s="78"/>
      <c r="S68" s="78"/>
      <c r="U68" s="2044" t="str">
        <f>職員点検資料１!AC68</f>
        <v/>
      </c>
      <c r="V68" s="2044">
        <f t="shared" ref="V68" si="20">H68+J68</f>
        <v>0</v>
      </c>
    </row>
    <row r="69" spans="1:22" s="80" customFormat="1">
      <c r="A69" s="2083"/>
      <c r="B69" s="2167"/>
      <c r="C69" s="2167"/>
      <c r="D69" s="2167"/>
      <c r="E69" s="198" t="str">
        <f>職員点検資料１!E69</f>
        <v>幼稚園教諭</v>
      </c>
      <c r="F69" s="199" t="str">
        <f>IF(職員点検資料１!F69="","",職員点検資料１!F69)</f>
        <v/>
      </c>
      <c r="G69" s="2182"/>
      <c r="H69" s="2102"/>
      <c r="I69" s="2176"/>
      <c r="J69" s="2102"/>
      <c r="K69" s="2176"/>
      <c r="L69" s="2102"/>
      <c r="M69" s="2176"/>
      <c r="N69" s="2102"/>
      <c r="O69" s="2176"/>
      <c r="P69" s="78"/>
      <c r="Q69" s="78"/>
      <c r="R69" s="78"/>
      <c r="S69" s="78"/>
      <c r="U69" s="2045"/>
      <c r="V69" s="2045"/>
    </row>
    <row r="70" spans="1:22" s="80" customFormat="1">
      <c r="A70" s="2084"/>
      <c r="B70" s="2168"/>
      <c r="C70" s="2168"/>
      <c r="D70" s="2168"/>
      <c r="E70" s="200" t="str">
        <f>職員点検資料１!E70</f>
        <v>（　　　　　　）</v>
      </c>
      <c r="F70" s="201" t="str">
        <f>IF(職員点検資料１!F70="","",職員点検資料１!F70)</f>
        <v/>
      </c>
      <c r="G70" s="2183"/>
      <c r="H70" s="2103"/>
      <c r="I70" s="2177"/>
      <c r="J70" s="2103"/>
      <c r="K70" s="2177"/>
      <c r="L70" s="2103"/>
      <c r="M70" s="2177"/>
      <c r="N70" s="2103"/>
      <c r="O70" s="2177"/>
      <c r="P70" s="78"/>
      <c r="Q70" s="78"/>
      <c r="R70" s="78"/>
      <c r="S70" s="78"/>
      <c r="U70" s="2046"/>
      <c r="V70" s="2046"/>
    </row>
    <row r="71" spans="1:22" s="80" customFormat="1" ht="12" customHeight="1">
      <c r="A71" s="2082">
        <v>23</v>
      </c>
      <c r="B71" s="2166" t="str">
        <f>IF(職員点検資料１!B71="","",職員点検資料１!B71)</f>
        <v/>
      </c>
      <c r="C71" s="2166" t="str">
        <f>IF(職員点検資料１!C71="","",職員点検資料１!C71)</f>
        <v/>
      </c>
      <c r="D71" s="2166" t="str">
        <f>IF(職員点検資料１!D71="","",職員点検資料１!D71)</f>
        <v/>
      </c>
      <c r="E71" s="197" t="str">
        <f>職員点検資料１!E71</f>
        <v>保育士</v>
      </c>
      <c r="F71" s="296" t="str">
        <f>IF(職員点検資料１!F71="","",職員点検資料１!F71)</f>
        <v/>
      </c>
      <c r="G71" s="2181" t="str">
        <f>IF(職員点検資料１!G71="","",職員点検資料１!G71)</f>
        <v/>
      </c>
      <c r="H71" s="2101"/>
      <c r="I71" s="2175" t="s">
        <v>309</v>
      </c>
      <c r="J71" s="2101"/>
      <c r="K71" s="2175" t="s">
        <v>336</v>
      </c>
      <c r="L71" s="2101"/>
      <c r="M71" s="2175" t="s">
        <v>309</v>
      </c>
      <c r="N71" s="2101"/>
      <c r="O71" s="2175" t="s">
        <v>336</v>
      </c>
      <c r="P71" s="78"/>
      <c r="Q71" s="78"/>
      <c r="R71" s="78"/>
      <c r="S71" s="78"/>
      <c r="U71" s="2044" t="str">
        <f>職員点検資料１!AC71</f>
        <v/>
      </c>
      <c r="V71" s="2044">
        <f t="shared" ref="V71" si="21">H71+J71</f>
        <v>0</v>
      </c>
    </row>
    <row r="72" spans="1:22" s="80" customFormat="1">
      <c r="A72" s="2083"/>
      <c r="B72" s="2167"/>
      <c r="C72" s="2167"/>
      <c r="D72" s="2167"/>
      <c r="E72" s="198" t="str">
        <f>職員点検資料１!E72</f>
        <v>幼稚園教諭</v>
      </c>
      <c r="F72" s="199" t="str">
        <f>IF(職員点検資料１!F72="","",職員点検資料１!F72)</f>
        <v/>
      </c>
      <c r="G72" s="2182"/>
      <c r="H72" s="2102"/>
      <c r="I72" s="2176"/>
      <c r="J72" s="2102"/>
      <c r="K72" s="2176"/>
      <c r="L72" s="2102"/>
      <c r="M72" s="2176"/>
      <c r="N72" s="2102"/>
      <c r="O72" s="2176"/>
      <c r="P72" s="78"/>
      <c r="Q72" s="78"/>
      <c r="R72" s="78"/>
      <c r="S72" s="78"/>
      <c r="U72" s="2045"/>
      <c r="V72" s="2045"/>
    </row>
    <row r="73" spans="1:22" s="80" customFormat="1">
      <c r="A73" s="2084"/>
      <c r="B73" s="2168"/>
      <c r="C73" s="2168"/>
      <c r="D73" s="2168"/>
      <c r="E73" s="200" t="str">
        <f>職員点検資料１!E73</f>
        <v>（　　　　　　）</v>
      </c>
      <c r="F73" s="201" t="str">
        <f>IF(職員点検資料１!F73="","",職員点検資料１!F73)</f>
        <v/>
      </c>
      <c r="G73" s="2183"/>
      <c r="H73" s="2103"/>
      <c r="I73" s="2177"/>
      <c r="J73" s="2103"/>
      <c r="K73" s="2177"/>
      <c r="L73" s="2103"/>
      <c r="M73" s="2177"/>
      <c r="N73" s="2103"/>
      <c r="O73" s="2177"/>
      <c r="P73" s="78"/>
      <c r="Q73" s="78"/>
      <c r="R73" s="78"/>
      <c r="S73" s="78"/>
      <c r="U73" s="2046"/>
      <c r="V73" s="2046"/>
    </row>
    <row r="74" spans="1:22" s="80" customFormat="1" ht="12" customHeight="1">
      <c r="A74" s="2082">
        <v>24</v>
      </c>
      <c r="B74" s="2166" t="str">
        <f>IF(職員点検資料１!B74="","",職員点検資料１!B74)</f>
        <v/>
      </c>
      <c r="C74" s="2166" t="str">
        <f>IF(職員点検資料１!C74="","",職員点検資料１!C74)</f>
        <v/>
      </c>
      <c r="D74" s="2166" t="str">
        <f>IF(職員点検資料１!D74="","",職員点検資料１!D74)</f>
        <v/>
      </c>
      <c r="E74" s="197" t="str">
        <f>職員点検資料１!E74</f>
        <v>保育士</v>
      </c>
      <c r="F74" s="296" t="str">
        <f>IF(職員点検資料１!F74="","",職員点検資料１!F74)</f>
        <v/>
      </c>
      <c r="G74" s="2181" t="str">
        <f>IF(職員点検資料１!G74="","",職員点検資料１!G74)</f>
        <v/>
      </c>
      <c r="H74" s="2101"/>
      <c r="I74" s="2175" t="s">
        <v>309</v>
      </c>
      <c r="J74" s="2101"/>
      <c r="K74" s="2175" t="s">
        <v>336</v>
      </c>
      <c r="L74" s="2101"/>
      <c r="M74" s="2175" t="s">
        <v>309</v>
      </c>
      <c r="N74" s="2101"/>
      <c r="O74" s="2175" t="s">
        <v>336</v>
      </c>
      <c r="P74" s="78"/>
      <c r="Q74" s="78"/>
      <c r="R74" s="78"/>
      <c r="S74" s="78"/>
      <c r="U74" s="2044" t="str">
        <f>職員点検資料１!AC74</f>
        <v/>
      </c>
      <c r="V74" s="2044">
        <f t="shared" ref="V74" si="22">H74+J74</f>
        <v>0</v>
      </c>
    </row>
    <row r="75" spans="1:22" s="80" customFormat="1">
      <c r="A75" s="2083"/>
      <c r="B75" s="2167"/>
      <c r="C75" s="2167"/>
      <c r="D75" s="2167"/>
      <c r="E75" s="198" t="str">
        <f>職員点検資料１!E75</f>
        <v>幼稚園教諭</v>
      </c>
      <c r="F75" s="199" t="str">
        <f>IF(職員点検資料１!F75="","",職員点検資料１!F75)</f>
        <v/>
      </c>
      <c r="G75" s="2182"/>
      <c r="H75" s="2102"/>
      <c r="I75" s="2176"/>
      <c r="J75" s="2102"/>
      <c r="K75" s="2176"/>
      <c r="L75" s="2102"/>
      <c r="M75" s="2176"/>
      <c r="N75" s="2102"/>
      <c r="O75" s="2176"/>
      <c r="P75" s="78"/>
      <c r="Q75" s="78"/>
      <c r="R75" s="78"/>
      <c r="S75" s="78"/>
      <c r="U75" s="2045"/>
      <c r="V75" s="2045"/>
    </row>
    <row r="76" spans="1:22" s="80" customFormat="1">
      <c r="A76" s="2084"/>
      <c r="B76" s="2168"/>
      <c r="C76" s="2168"/>
      <c r="D76" s="2168"/>
      <c r="E76" s="200" t="str">
        <f>職員点検資料１!E76</f>
        <v>（　　　　　　）</v>
      </c>
      <c r="F76" s="201" t="str">
        <f>IF(職員点検資料１!F76="","",職員点検資料１!F76)</f>
        <v/>
      </c>
      <c r="G76" s="2183"/>
      <c r="H76" s="2103"/>
      <c r="I76" s="2177"/>
      <c r="J76" s="2103"/>
      <c r="K76" s="2177"/>
      <c r="L76" s="2103"/>
      <c r="M76" s="2177"/>
      <c r="N76" s="2103"/>
      <c r="O76" s="2177"/>
      <c r="P76" s="78"/>
      <c r="Q76" s="78"/>
      <c r="R76" s="78"/>
      <c r="S76" s="78"/>
      <c r="U76" s="2046"/>
      <c r="V76" s="2046"/>
    </row>
    <row r="77" spans="1:22" s="80" customFormat="1" ht="12" customHeight="1">
      <c r="A77" s="2082">
        <v>25</v>
      </c>
      <c r="B77" s="2166" t="str">
        <f>IF(職員点検資料１!B77="","",職員点検資料１!B77)</f>
        <v/>
      </c>
      <c r="C77" s="2166" t="str">
        <f>IF(職員点検資料１!C77="","",職員点検資料１!C77)</f>
        <v/>
      </c>
      <c r="D77" s="2166" t="str">
        <f>IF(職員点検資料１!D77="","",職員点検資料１!D77)</f>
        <v/>
      </c>
      <c r="E77" s="197" t="str">
        <f>職員点検資料１!E77</f>
        <v>保育士</v>
      </c>
      <c r="F77" s="296" t="str">
        <f>IF(職員点検資料１!F77="","",職員点検資料１!F77)</f>
        <v/>
      </c>
      <c r="G77" s="2181" t="str">
        <f>IF(職員点検資料１!G77="","",職員点検資料１!G77)</f>
        <v/>
      </c>
      <c r="H77" s="2101"/>
      <c r="I77" s="2175" t="s">
        <v>309</v>
      </c>
      <c r="J77" s="2101"/>
      <c r="K77" s="2175" t="s">
        <v>336</v>
      </c>
      <c r="L77" s="2101"/>
      <c r="M77" s="2175" t="s">
        <v>309</v>
      </c>
      <c r="N77" s="2101"/>
      <c r="O77" s="2175" t="s">
        <v>336</v>
      </c>
      <c r="P77" s="78"/>
      <c r="Q77" s="78"/>
      <c r="R77" s="78"/>
      <c r="S77" s="78"/>
      <c r="U77" s="2044" t="str">
        <f>職員点検資料１!AC77</f>
        <v/>
      </c>
      <c r="V77" s="2044">
        <f t="shared" ref="V77" si="23">H77+J77</f>
        <v>0</v>
      </c>
    </row>
    <row r="78" spans="1:22" s="80" customFormat="1">
      <c r="A78" s="2083"/>
      <c r="B78" s="2167"/>
      <c r="C78" s="2167"/>
      <c r="D78" s="2167"/>
      <c r="E78" s="198" t="str">
        <f>職員点検資料１!E78</f>
        <v>幼稚園教諭</v>
      </c>
      <c r="F78" s="199" t="str">
        <f>IF(職員点検資料１!F78="","",職員点検資料１!F78)</f>
        <v/>
      </c>
      <c r="G78" s="2182"/>
      <c r="H78" s="2102"/>
      <c r="I78" s="2176"/>
      <c r="J78" s="2102"/>
      <c r="K78" s="2176"/>
      <c r="L78" s="2102"/>
      <c r="M78" s="2176"/>
      <c r="N78" s="2102"/>
      <c r="O78" s="2176"/>
      <c r="P78" s="78"/>
      <c r="Q78" s="78"/>
      <c r="R78" s="78"/>
      <c r="S78" s="78"/>
      <c r="U78" s="2045"/>
      <c r="V78" s="2045"/>
    </row>
    <row r="79" spans="1:22" s="80" customFormat="1">
      <c r="A79" s="2084"/>
      <c r="B79" s="2168"/>
      <c r="C79" s="2168"/>
      <c r="D79" s="2168"/>
      <c r="E79" s="200" t="str">
        <f>職員点検資料１!E79</f>
        <v>（　　　　　　）</v>
      </c>
      <c r="F79" s="201" t="str">
        <f>IF(職員点検資料１!F79="","",職員点検資料１!F79)</f>
        <v/>
      </c>
      <c r="G79" s="2183"/>
      <c r="H79" s="2103"/>
      <c r="I79" s="2177"/>
      <c r="J79" s="2103"/>
      <c r="K79" s="2177"/>
      <c r="L79" s="2103"/>
      <c r="M79" s="2177"/>
      <c r="N79" s="2103"/>
      <c r="O79" s="2177"/>
      <c r="P79" s="78"/>
      <c r="Q79" s="78"/>
      <c r="R79" s="78"/>
      <c r="S79" s="78"/>
      <c r="U79" s="2046"/>
      <c r="V79" s="2046"/>
    </row>
    <row r="80" spans="1:22" s="80" customFormat="1" ht="12" customHeight="1">
      <c r="A80" s="2082">
        <v>26</v>
      </c>
      <c r="B80" s="2166" t="str">
        <f>IF(職員点検資料１!B80="","",職員点検資料１!B80)</f>
        <v/>
      </c>
      <c r="C80" s="2166" t="str">
        <f>IF(職員点検資料１!C80="","",職員点検資料１!C80)</f>
        <v/>
      </c>
      <c r="D80" s="2166" t="str">
        <f>IF(職員点検資料１!D80="","",職員点検資料１!D80)</f>
        <v/>
      </c>
      <c r="E80" s="197" t="str">
        <f>職員点検資料１!E80</f>
        <v>保育士</v>
      </c>
      <c r="F80" s="296" t="str">
        <f>IF(職員点検資料１!F80="","",職員点検資料１!F80)</f>
        <v/>
      </c>
      <c r="G80" s="2181" t="str">
        <f>IF(職員点検資料１!G80="","",職員点検資料１!G80)</f>
        <v/>
      </c>
      <c r="H80" s="2101"/>
      <c r="I80" s="2175" t="s">
        <v>309</v>
      </c>
      <c r="J80" s="2101"/>
      <c r="K80" s="2175" t="s">
        <v>336</v>
      </c>
      <c r="L80" s="2101"/>
      <c r="M80" s="2175" t="s">
        <v>309</v>
      </c>
      <c r="N80" s="2101"/>
      <c r="O80" s="2175" t="s">
        <v>336</v>
      </c>
      <c r="P80" s="78"/>
      <c r="Q80" s="78"/>
      <c r="R80" s="78"/>
      <c r="S80" s="78"/>
      <c r="U80" s="2044" t="str">
        <f>職員点検資料１!AC80</f>
        <v/>
      </c>
      <c r="V80" s="2044">
        <f t="shared" ref="V80" si="24">H80+J80</f>
        <v>0</v>
      </c>
    </row>
    <row r="81" spans="1:22" s="80" customFormat="1">
      <c r="A81" s="2083"/>
      <c r="B81" s="2167"/>
      <c r="C81" s="2167"/>
      <c r="D81" s="2167"/>
      <c r="E81" s="198" t="str">
        <f>職員点検資料１!E81</f>
        <v>幼稚園教諭</v>
      </c>
      <c r="F81" s="199" t="str">
        <f>IF(職員点検資料１!F81="","",職員点検資料１!F81)</f>
        <v/>
      </c>
      <c r="G81" s="2182"/>
      <c r="H81" s="2102"/>
      <c r="I81" s="2176"/>
      <c r="J81" s="2102"/>
      <c r="K81" s="2176"/>
      <c r="L81" s="2102"/>
      <c r="M81" s="2176"/>
      <c r="N81" s="2102"/>
      <c r="O81" s="2176"/>
      <c r="P81" s="78"/>
      <c r="Q81" s="78"/>
      <c r="R81" s="78"/>
      <c r="S81" s="78"/>
      <c r="U81" s="2045"/>
      <c r="V81" s="2045"/>
    </row>
    <row r="82" spans="1:22" s="80" customFormat="1">
      <c r="A82" s="2084"/>
      <c r="B82" s="2168"/>
      <c r="C82" s="2168"/>
      <c r="D82" s="2168"/>
      <c r="E82" s="200" t="str">
        <f>職員点検資料１!E82</f>
        <v>（　　　　　　）</v>
      </c>
      <c r="F82" s="201" t="str">
        <f>IF(職員点検資料１!F82="","",職員点検資料１!F82)</f>
        <v/>
      </c>
      <c r="G82" s="2183"/>
      <c r="H82" s="2103"/>
      <c r="I82" s="2177"/>
      <c r="J82" s="2103"/>
      <c r="K82" s="2177"/>
      <c r="L82" s="2103"/>
      <c r="M82" s="2177"/>
      <c r="N82" s="2103"/>
      <c r="O82" s="2177"/>
      <c r="P82" s="78"/>
      <c r="Q82" s="78"/>
      <c r="R82" s="78"/>
      <c r="S82" s="78"/>
      <c r="U82" s="2046"/>
      <c r="V82" s="2046"/>
    </row>
    <row r="83" spans="1:22" s="80" customFormat="1" ht="12" customHeight="1">
      <c r="A83" s="2082">
        <v>27</v>
      </c>
      <c r="B83" s="2166" t="str">
        <f>IF(職員点検資料１!B83="","",職員点検資料１!B83)</f>
        <v/>
      </c>
      <c r="C83" s="2166" t="str">
        <f>IF(職員点検資料１!C83="","",職員点検資料１!C83)</f>
        <v/>
      </c>
      <c r="D83" s="2166" t="str">
        <f>IF(職員点検資料１!D83="","",職員点検資料１!D83)</f>
        <v/>
      </c>
      <c r="E83" s="197" t="str">
        <f>職員点検資料１!E83</f>
        <v>保育士</v>
      </c>
      <c r="F83" s="296" t="str">
        <f>IF(職員点検資料１!F83="","",職員点検資料１!F83)</f>
        <v/>
      </c>
      <c r="G83" s="2181" t="str">
        <f>IF(職員点検資料１!G83="","",職員点検資料１!G83)</f>
        <v/>
      </c>
      <c r="H83" s="2101"/>
      <c r="I83" s="2175" t="s">
        <v>309</v>
      </c>
      <c r="J83" s="2101"/>
      <c r="K83" s="2175" t="s">
        <v>336</v>
      </c>
      <c r="L83" s="2101"/>
      <c r="M83" s="2175" t="s">
        <v>309</v>
      </c>
      <c r="N83" s="2101"/>
      <c r="O83" s="2175" t="s">
        <v>336</v>
      </c>
      <c r="P83" s="78"/>
      <c r="Q83" s="78"/>
      <c r="R83" s="78"/>
      <c r="S83" s="78"/>
      <c r="U83" s="2044" t="str">
        <f>職員点検資料１!AC83</f>
        <v/>
      </c>
      <c r="V83" s="2044">
        <f t="shared" ref="V83" si="25">H83+J83</f>
        <v>0</v>
      </c>
    </row>
    <row r="84" spans="1:22" s="80" customFormat="1">
      <c r="A84" s="2083"/>
      <c r="B84" s="2167"/>
      <c r="C84" s="2167"/>
      <c r="D84" s="2167"/>
      <c r="E84" s="198" t="str">
        <f>職員点検資料１!E84</f>
        <v>幼稚園教諭</v>
      </c>
      <c r="F84" s="199" t="str">
        <f>IF(職員点検資料１!F84="","",職員点検資料１!F84)</f>
        <v/>
      </c>
      <c r="G84" s="2182"/>
      <c r="H84" s="2102"/>
      <c r="I84" s="2176"/>
      <c r="J84" s="2102"/>
      <c r="K84" s="2176"/>
      <c r="L84" s="2102"/>
      <c r="M84" s="2176"/>
      <c r="N84" s="2102"/>
      <c r="O84" s="2176"/>
      <c r="P84" s="78"/>
      <c r="Q84" s="78"/>
      <c r="R84" s="78"/>
      <c r="S84" s="78"/>
      <c r="U84" s="2045"/>
      <c r="V84" s="2045"/>
    </row>
    <row r="85" spans="1:22" s="80" customFormat="1">
      <c r="A85" s="2084"/>
      <c r="B85" s="2168"/>
      <c r="C85" s="2168"/>
      <c r="D85" s="2168"/>
      <c r="E85" s="200" t="str">
        <f>職員点検資料１!E85</f>
        <v>（　　　　　　）</v>
      </c>
      <c r="F85" s="201" t="str">
        <f>IF(職員点検資料１!F85="","",職員点検資料１!F85)</f>
        <v/>
      </c>
      <c r="G85" s="2183"/>
      <c r="H85" s="2103"/>
      <c r="I85" s="2177"/>
      <c r="J85" s="2103"/>
      <c r="K85" s="2177"/>
      <c r="L85" s="2103"/>
      <c r="M85" s="2177"/>
      <c r="N85" s="2103"/>
      <c r="O85" s="2177"/>
      <c r="P85" s="78"/>
      <c r="Q85" s="78"/>
      <c r="R85" s="78"/>
      <c r="S85" s="78"/>
      <c r="U85" s="2046"/>
      <c r="V85" s="2046"/>
    </row>
    <row r="86" spans="1:22" s="80" customFormat="1" ht="12" customHeight="1">
      <c r="A86" s="2082">
        <v>28</v>
      </c>
      <c r="B86" s="2166" t="str">
        <f>IF(職員点検資料１!B86="","",職員点検資料１!B86)</f>
        <v/>
      </c>
      <c r="C86" s="2166" t="str">
        <f>IF(職員点検資料１!C86="","",職員点検資料１!C86)</f>
        <v/>
      </c>
      <c r="D86" s="2166" t="str">
        <f>IF(職員点検資料１!D86="","",職員点検資料１!D86)</f>
        <v/>
      </c>
      <c r="E86" s="197" t="str">
        <f>職員点検資料１!E86</f>
        <v>保育士</v>
      </c>
      <c r="F86" s="296" t="str">
        <f>IF(職員点検資料１!F86="","",職員点検資料１!F86)</f>
        <v/>
      </c>
      <c r="G86" s="2181" t="str">
        <f>IF(職員点検資料１!G86="","",職員点検資料１!G86)</f>
        <v/>
      </c>
      <c r="H86" s="2101"/>
      <c r="I86" s="2175" t="s">
        <v>309</v>
      </c>
      <c r="J86" s="2101"/>
      <c r="K86" s="2175" t="s">
        <v>336</v>
      </c>
      <c r="L86" s="2101"/>
      <c r="M86" s="2175" t="s">
        <v>309</v>
      </c>
      <c r="N86" s="2101"/>
      <c r="O86" s="2175" t="s">
        <v>336</v>
      </c>
      <c r="P86" s="78"/>
      <c r="Q86" s="78"/>
      <c r="R86" s="78"/>
      <c r="S86" s="78"/>
      <c r="U86" s="2044" t="str">
        <f>職員点検資料１!AC86</f>
        <v/>
      </c>
      <c r="V86" s="2044">
        <f t="shared" ref="V86" si="26">H86+J86</f>
        <v>0</v>
      </c>
    </row>
    <row r="87" spans="1:22" s="80" customFormat="1">
      <c r="A87" s="2083"/>
      <c r="B87" s="2167"/>
      <c r="C87" s="2167"/>
      <c r="D87" s="2167"/>
      <c r="E87" s="198" t="str">
        <f>職員点検資料１!E87</f>
        <v>幼稚園教諭</v>
      </c>
      <c r="F87" s="199" t="str">
        <f>IF(職員点検資料１!F87="","",職員点検資料１!F87)</f>
        <v/>
      </c>
      <c r="G87" s="2182"/>
      <c r="H87" s="2102"/>
      <c r="I87" s="2176"/>
      <c r="J87" s="2102"/>
      <c r="K87" s="2176"/>
      <c r="L87" s="2102"/>
      <c r="M87" s="2176"/>
      <c r="N87" s="2102"/>
      <c r="O87" s="2176"/>
      <c r="P87" s="78"/>
      <c r="Q87" s="78"/>
      <c r="R87" s="78"/>
      <c r="S87" s="78"/>
      <c r="U87" s="2045"/>
      <c r="V87" s="2045"/>
    </row>
    <row r="88" spans="1:22" s="80" customFormat="1">
      <c r="A88" s="2084"/>
      <c r="B88" s="2168"/>
      <c r="C88" s="2168"/>
      <c r="D88" s="2168"/>
      <c r="E88" s="200" t="str">
        <f>職員点検資料１!E88</f>
        <v>（　　　　　　）</v>
      </c>
      <c r="F88" s="201" t="str">
        <f>IF(職員点検資料１!F88="","",職員点検資料１!F88)</f>
        <v/>
      </c>
      <c r="G88" s="2183"/>
      <c r="H88" s="2103"/>
      <c r="I88" s="2177"/>
      <c r="J88" s="2103"/>
      <c r="K88" s="2177"/>
      <c r="L88" s="2103"/>
      <c r="M88" s="2177"/>
      <c r="N88" s="2103"/>
      <c r="O88" s="2177"/>
      <c r="P88" s="78"/>
      <c r="Q88" s="78"/>
      <c r="R88" s="78"/>
      <c r="S88" s="78"/>
      <c r="U88" s="2046"/>
      <c r="V88" s="2046"/>
    </row>
    <row r="89" spans="1:22" s="80" customFormat="1" ht="12" customHeight="1">
      <c r="A89" s="2082">
        <v>29</v>
      </c>
      <c r="B89" s="2166" t="str">
        <f>IF(職員点検資料１!B89="","",職員点検資料１!B89)</f>
        <v/>
      </c>
      <c r="C89" s="2166" t="str">
        <f>IF(職員点検資料１!C89="","",職員点検資料１!C89)</f>
        <v/>
      </c>
      <c r="D89" s="2166" t="str">
        <f>IF(職員点検資料１!D89="","",職員点検資料１!D89)</f>
        <v/>
      </c>
      <c r="E89" s="197" t="str">
        <f>職員点検資料１!E89</f>
        <v>保育士</v>
      </c>
      <c r="F89" s="296" t="str">
        <f>IF(職員点検資料１!F89="","",職員点検資料１!F89)</f>
        <v/>
      </c>
      <c r="G89" s="2181" t="str">
        <f>IF(職員点検資料１!G89="","",職員点検資料１!G89)</f>
        <v/>
      </c>
      <c r="H89" s="2101"/>
      <c r="I89" s="2175" t="s">
        <v>309</v>
      </c>
      <c r="J89" s="2101"/>
      <c r="K89" s="2175" t="s">
        <v>336</v>
      </c>
      <c r="L89" s="2101"/>
      <c r="M89" s="2175" t="s">
        <v>309</v>
      </c>
      <c r="N89" s="2101"/>
      <c r="O89" s="2175" t="s">
        <v>336</v>
      </c>
      <c r="P89" s="78"/>
      <c r="Q89" s="78"/>
      <c r="R89" s="78"/>
      <c r="S89" s="78"/>
      <c r="U89" s="2044" t="str">
        <f>職員点検資料１!AC89</f>
        <v/>
      </c>
      <c r="V89" s="2044">
        <f t="shared" ref="V89" si="27">H89+J89</f>
        <v>0</v>
      </c>
    </row>
    <row r="90" spans="1:22" s="80" customFormat="1">
      <c r="A90" s="2083"/>
      <c r="B90" s="2167"/>
      <c r="C90" s="2167"/>
      <c r="D90" s="2167"/>
      <c r="E90" s="198" t="str">
        <f>職員点検資料１!E90</f>
        <v>幼稚園教諭</v>
      </c>
      <c r="F90" s="199" t="str">
        <f>IF(職員点検資料１!F90="","",職員点検資料１!F90)</f>
        <v/>
      </c>
      <c r="G90" s="2182"/>
      <c r="H90" s="2102"/>
      <c r="I90" s="2176"/>
      <c r="J90" s="2102"/>
      <c r="K90" s="2176"/>
      <c r="L90" s="2102"/>
      <c r="M90" s="2176"/>
      <c r="N90" s="2102"/>
      <c r="O90" s="2176"/>
      <c r="P90" s="78"/>
      <c r="Q90" s="78"/>
      <c r="R90" s="78"/>
      <c r="S90" s="78"/>
      <c r="U90" s="2045"/>
      <c r="V90" s="2045"/>
    </row>
    <row r="91" spans="1:22" s="80" customFormat="1">
      <c r="A91" s="2084"/>
      <c r="B91" s="2168"/>
      <c r="C91" s="2168"/>
      <c r="D91" s="2168"/>
      <c r="E91" s="200" t="str">
        <f>職員点検資料１!E91</f>
        <v>（　　　　　　）</v>
      </c>
      <c r="F91" s="201" t="str">
        <f>IF(職員点検資料１!F91="","",職員点検資料１!F91)</f>
        <v/>
      </c>
      <c r="G91" s="2183"/>
      <c r="H91" s="2103"/>
      <c r="I91" s="2177"/>
      <c r="J91" s="2103"/>
      <c r="K91" s="2177"/>
      <c r="L91" s="2103"/>
      <c r="M91" s="2177"/>
      <c r="N91" s="2103"/>
      <c r="O91" s="2177"/>
      <c r="P91" s="78"/>
      <c r="Q91" s="78"/>
      <c r="R91" s="78"/>
      <c r="S91" s="78"/>
      <c r="U91" s="2046"/>
      <c r="V91" s="2046"/>
    </row>
    <row r="92" spans="1:22" s="80" customFormat="1" ht="12" customHeight="1">
      <c r="A92" s="2082">
        <v>30</v>
      </c>
      <c r="B92" s="2166" t="str">
        <f>IF(職員点検資料１!B92="","",職員点検資料１!B92)</f>
        <v/>
      </c>
      <c r="C92" s="2166" t="str">
        <f>IF(職員点検資料１!C92="","",職員点検資料１!C92)</f>
        <v/>
      </c>
      <c r="D92" s="2166" t="str">
        <f>IF(職員点検資料１!D92="","",職員点検資料１!D92)</f>
        <v/>
      </c>
      <c r="E92" s="197" t="str">
        <f>職員点検資料１!E92</f>
        <v>保育士</v>
      </c>
      <c r="F92" s="296" t="str">
        <f>IF(職員点検資料１!F92="","",職員点検資料１!F92)</f>
        <v/>
      </c>
      <c r="G92" s="2181" t="str">
        <f>IF(職員点検資料１!G92="","",職員点検資料１!G92)</f>
        <v/>
      </c>
      <c r="H92" s="2101"/>
      <c r="I92" s="2175" t="s">
        <v>309</v>
      </c>
      <c r="J92" s="2101"/>
      <c r="K92" s="2175" t="s">
        <v>336</v>
      </c>
      <c r="L92" s="2101"/>
      <c r="M92" s="2175" t="s">
        <v>309</v>
      </c>
      <c r="N92" s="2101"/>
      <c r="O92" s="2175" t="s">
        <v>336</v>
      </c>
      <c r="P92" s="78"/>
      <c r="Q92" s="78"/>
      <c r="R92" s="78"/>
      <c r="S92" s="78"/>
      <c r="U92" s="2044" t="str">
        <f>職員点検資料１!AC92</f>
        <v/>
      </c>
      <c r="V92" s="2044">
        <f t="shared" ref="V92" si="28">H92+J92</f>
        <v>0</v>
      </c>
    </row>
    <row r="93" spans="1:22" s="80" customFormat="1">
      <c r="A93" s="2083"/>
      <c r="B93" s="2167"/>
      <c r="C93" s="2167"/>
      <c r="D93" s="2167"/>
      <c r="E93" s="198" t="str">
        <f>職員点検資料１!E93</f>
        <v>幼稚園教諭</v>
      </c>
      <c r="F93" s="199" t="str">
        <f>IF(職員点検資料１!F93="","",職員点検資料１!F93)</f>
        <v/>
      </c>
      <c r="G93" s="2182"/>
      <c r="H93" s="2102"/>
      <c r="I93" s="2176"/>
      <c r="J93" s="2102"/>
      <c r="K93" s="2176"/>
      <c r="L93" s="2102"/>
      <c r="M93" s="2176"/>
      <c r="N93" s="2102"/>
      <c r="O93" s="2176"/>
      <c r="P93" s="78"/>
      <c r="Q93" s="78"/>
      <c r="R93" s="78"/>
      <c r="S93" s="78"/>
      <c r="U93" s="2045"/>
      <c r="V93" s="2045"/>
    </row>
    <row r="94" spans="1:22" s="80" customFormat="1">
      <c r="A94" s="2084"/>
      <c r="B94" s="2168"/>
      <c r="C94" s="2168"/>
      <c r="D94" s="2168"/>
      <c r="E94" s="200" t="str">
        <f>職員点検資料１!E94</f>
        <v>（　　　　　　）</v>
      </c>
      <c r="F94" s="201" t="str">
        <f>IF(職員点検資料１!F94="","",職員点検資料１!F94)</f>
        <v/>
      </c>
      <c r="G94" s="2183"/>
      <c r="H94" s="2103"/>
      <c r="I94" s="2177"/>
      <c r="J94" s="2103"/>
      <c r="K94" s="2177"/>
      <c r="L94" s="2103"/>
      <c r="M94" s="2177"/>
      <c r="N94" s="2103"/>
      <c r="O94" s="2177"/>
      <c r="P94" s="78"/>
      <c r="Q94" s="78"/>
      <c r="R94" s="78"/>
      <c r="S94" s="78"/>
      <c r="U94" s="2046"/>
      <c r="V94" s="2046"/>
    </row>
    <row r="95" spans="1:22" s="80" customFormat="1" ht="12" customHeight="1">
      <c r="A95" s="2082">
        <v>31</v>
      </c>
      <c r="B95" s="2166" t="str">
        <f>IF(職員点検資料１!B95="","",職員点検資料１!B95)</f>
        <v/>
      </c>
      <c r="C95" s="2166" t="str">
        <f>IF(職員点検資料１!C95="","",職員点検資料１!C95)</f>
        <v/>
      </c>
      <c r="D95" s="2166" t="str">
        <f>IF(職員点検資料１!D95="","",職員点検資料１!D95)</f>
        <v/>
      </c>
      <c r="E95" s="197" t="str">
        <f>職員点検資料１!E95</f>
        <v>保育士</v>
      </c>
      <c r="F95" s="296" t="str">
        <f>IF(職員点検資料１!F95="","",職員点検資料１!F95)</f>
        <v/>
      </c>
      <c r="G95" s="2181" t="str">
        <f>IF(職員点検資料１!G95="","",職員点検資料１!G95)</f>
        <v/>
      </c>
      <c r="H95" s="2101"/>
      <c r="I95" s="2175" t="s">
        <v>309</v>
      </c>
      <c r="J95" s="2101"/>
      <c r="K95" s="2175" t="s">
        <v>336</v>
      </c>
      <c r="L95" s="2101"/>
      <c r="M95" s="2175" t="s">
        <v>309</v>
      </c>
      <c r="N95" s="2101"/>
      <c r="O95" s="2175" t="s">
        <v>336</v>
      </c>
      <c r="P95" s="78"/>
      <c r="Q95" s="78"/>
      <c r="R95" s="78"/>
      <c r="S95" s="78"/>
      <c r="U95" s="2044" t="str">
        <f>職員点検資料１!AC95</f>
        <v/>
      </c>
      <c r="V95" s="2044">
        <f t="shared" ref="V95" si="29">H95+J95</f>
        <v>0</v>
      </c>
    </row>
    <row r="96" spans="1:22" s="80" customFormat="1">
      <c r="A96" s="2083"/>
      <c r="B96" s="2167"/>
      <c r="C96" s="2167"/>
      <c r="D96" s="2167"/>
      <c r="E96" s="198" t="str">
        <f>職員点検資料１!E96</f>
        <v>幼稚園教諭</v>
      </c>
      <c r="F96" s="199" t="str">
        <f>IF(職員点検資料１!F96="","",職員点検資料１!F96)</f>
        <v/>
      </c>
      <c r="G96" s="2182"/>
      <c r="H96" s="2102"/>
      <c r="I96" s="2176"/>
      <c r="J96" s="2102"/>
      <c r="K96" s="2176"/>
      <c r="L96" s="2102"/>
      <c r="M96" s="2176"/>
      <c r="N96" s="2102"/>
      <c r="O96" s="2176"/>
      <c r="P96" s="78"/>
      <c r="Q96" s="78"/>
      <c r="R96" s="78"/>
      <c r="S96" s="78"/>
      <c r="U96" s="2045"/>
      <c r="V96" s="2045"/>
    </row>
    <row r="97" spans="1:22" s="80" customFormat="1">
      <c r="A97" s="2084"/>
      <c r="B97" s="2168"/>
      <c r="C97" s="2168"/>
      <c r="D97" s="2168"/>
      <c r="E97" s="200" t="str">
        <f>職員点検資料１!E97</f>
        <v>（　　　　　　）</v>
      </c>
      <c r="F97" s="201" t="str">
        <f>IF(職員点検資料１!F97="","",職員点検資料１!F97)</f>
        <v/>
      </c>
      <c r="G97" s="2183"/>
      <c r="H97" s="2103"/>
      <c r="I97" s="2177"/>
      <c r="J97" s="2103"/>
      <c r="K97" s="2177"/>
      <c r="L97" s="2103"/>
      <c r="M97" s="2177"/>
      <c r="N97" s="2103"/>
      <c r="O97" s="2177"/>
      <c r="P97" s="78"/>
      <c r="Q97" s="78"/>
      <c r="R97" s="78"/>
      <c r="S97" s="78"/>
      <c r="U97" s="2046"/>
      <c r="V97" s="2046"/>
    </row>
    <row r="98" spans="1:22" s="80" customFormat="1" ht="12" customHeight="1">
      <c r="A98" s="2082">
        <v>32</v>
      </c>
      <c r="B98" s="2166" t="str">
        <f>IF(職員点検資料１!B98="","",職員点検資料１!B98)</f>
        <v/>
      </c>
      <c r="C98" s="2166" t="str">
        <f>IF(職員点検資料１!C98="","",職員点検資料１!C98)</f>
        <v/>
      </c>
      <c r="D98" s="2166" t="str">
        <f>IF(職員点検資料１!D98="","",職員点検資料１!D98)</f>
        <v/>
      </c>
      <c r="E98" s="197" t="str">
        <f>職員点検資料１!E98</f>
        <v>保育士</v>
      </c>
      <c r="F98" s="296" t="str">
        <f>IF(職員点検資料１!F98="","",職員点検資料１!F98)</f>
        <v/>
      </c>
      <c r="G98" s="2181" t="str">
        <f>IF(職員点検資料１!G98="","",職員点検資料１!G98)</f>
        <v/>
      </c>
      <c r="H98" s="2101"/>
      <c r="I98" s="2175" t="s">
        <v>309</v>
      </c>
      <c r="J98" s="2101"/>
      <c r="K98" s="2175" t="s">
        <v>336</v>
      </c>
      <c r="L98" s="2101"/>
      <c r="M98" s="2175" t="s">
        <v>309</v>
      </c>
      <c r="N98" s="2101"/>
      <c r="O98" s="2175" t="s">
        <v>336</v>
      </c>
      <c r="P98" s="78"/>
      <c r="Q98" s="78"/>
      <c r="R98" s="78"/>
      <c r="S98" s="78"/>
      <c r="U98" s="2044" t="str">
        <f>職員点検資料１!AC98</f>
        <v/>
      </c>
      <c r="V98" s="2044">
        <f t="shared" ref="V98" si="30">H98+J98</f>
        <v>0</v>
      </c>
    </row>
    <row r="99" spans="1:22" s="80" customFormat="1">
      <c r="A99" s="2083"/>
      <c r="B99" s="2167"/>
      <c r="C99" s="2167"/>
      <c r="D99" s="2167"/>
      <c r="E99" s="198" t="str">
        <f>職員点検資料１!E99</f>
        <v>幼稚園教諭</v>
      </c>
      <c r="F99" s="199" t="str">
        <f>IF(職員点検資料１!F99="","",職員点検資料１!F99)</f>
        <v/>
      </c>
      <c r="G99" s="2182"/>
      <c r="H99" s="2102"/>
      <c r="I99" s="2176"/>
      <c r="J99" s="2102"/>
      <c r="K99" s="2176"/>
      <c r="L99" s="2102"/>
      <c r="M99" s="2176"/>
      <c r="N99" s="2102"/>
      <c r="O99" s="2176"/>
      <c r="P99" s="78"/>
      <c r="Q99" s="78"/>
      <c r="R99" s="78"/>
      <c r="S99" s="78"/>
      <c r="U99" s="2045"/>
      <c r="V99" s="2045"/>
    </row>
    <row r="100" spans="1:22" s="80" customFormat="1">
      <c r="A100" s="2084"/>
      <c r="B100" s="2168"/>
      <c r="C100" s="2168"/>
      <c r="D100" s="2168"/>
      <c r="E100" s="200" t="str">
        <f>職員点検資料１!E100</f>
        <v>（　　　　　　）</v>
      </c>
      <c r="F100" s="201" t="str">
        <f>IF(職員点検資料１!F100="","",職員点検資料１!F100)</f>
        <v/>
      </c>
      <c r="G100" s="2183"/>
      <c r="H100" s="2103"/>
      <c r="I100" s="2177"/>
      <c r="J100" s="2103"/>
      <c r="K100" s="2177"/>
      <c r="L100" s="2103"/>
      <c r="M100" s="2177"/>
      <c r="N100" s="2103"/>
      <c r="O100" s="2177"/>
      <c r="P100" s="78"/>
      <c r="Q100" s="78"/>
      <c r="R100" s="78"/>
      <c r="S100" s="78"/>
      <c r="U100" s="2046"/>
      <c r="V100" s="2046"/>
    </row>
    <row r="101" spans="1:22" s="80" customFormat="1" ht="12" customHeight="1">
      <c r="A101" s="2082">
        <v>33</v>
      </c>
      <c r="B101" s="2166" t="str">
        <f>IF(職員点検資料１!B101="","",職員点検資料１!B101)</f>
        <v/>
      </c>
      <c r="C101" s="2166" t="str">
        <f>IF(職員点検資料１!C101="","",職員点検資料１!C101)</f>
        <v/>
      </c>
      <c r="D101" s="2166" t="str">
        <f>IF(職員点検資料１!D101="","",職員点検資料１!D101)</f>
        <v/>
      </c>
      <c r="E101" s="197" t="str">
        <f>職員点検資料１!E101</f>
        <v>保育士</v>
      </c>
      <c r="F101" s="296" t="str">
        <f>IF(職員点検資料１!F101="","",職員点検資料１!F101)</f>
        <v/>
      </c>
      <c r="G101" s="2181" t="str">
        <f>IF(職員点検資料１!G101="","",職員点検資料１!G101)</f>
        <v/>
      </c>
      <c r="H101" s="2101"/>
      <c r="I101" s="2175" t="s">
        <v>309</v>
      </c>
      <c r="J101" s="2101"/>
      <c r="K101" s="2175" t="s">
        <v>336</v>
      </c>
      <c r="L101" s="2101"/>
      <c r="M101" s="2175" t="s">
        <v>309</v>
      </c>
      <c r="N101" s="2101"/>
      <c r="O101" s="2175" t="s">
        <v>336</v>
      </c>
      <c r="P101" s="78"/>
      <c r="Q101" s="78"/>
      <c r="R101" s="78"/>
      <c r="S101" s="78"/>
      <c r="U101" s="2044" t="str">
        <f>職員点検資料１!AC101</f>
        <v/>
      </c>
      <c r="V101" s="2044">
        <f t="shared" ref="V101" si="31">H101+J101</f>
        <v>0</v>
      </c>
    </row>
    <row r="102" spans="1:22" s="80" customFormat="1">
      <c r="A102" s="2083"/>
      <c r="B102" s="2167"/>
      <c r="C102" s="2167"/>
      <c r="D102" s="2167"/>
      <c r="E102" s="198" t="str">
        <f>職員点検資料１!E102</f>
        <v>幼稚園教諭</v>
      </c>
      <c r="F102" s="199" t="str">
        <f>IF(職員点検資料１!F102="","",職員点検資料１!F102)</f>
        <v/>
      </c>
      <c r="G102" s="2182"/>
      <c r="H102" s="2102"/>
      <c r="I102" s="2176"/>
      <c r="J102" s="2102"/>
      <c r="K102" s="2176"/>
      <c r="L102" s="2102"/>
      <c r="M102" s="2176"/>
      <c r="N102" s="2102"/>
      <c r="O102" s="2176"/>
      <c r="P102" s="78"/>
      <c r="Q102" s="78"/>
      <c r="R102" s="78"/>
      <c r="S102" s="78"/>
      <c r="U102" s="2045"/>
      <c r="V102" s="2045"/>
    </row>
    <row r="103" spans="1:22" s="80" customFormat="1">
      <c r="A103" s="2084"/>
      <c r="B103" s="2168"/>
      <c r="C103" s="2168"/>
      <c r="D103" s="2168"/>
      <c r="E103" s="200" t="str">
        <f>職員点検資料１!E103</f>
        <v>（　　　　　　）</v>
      </c>
      <c r="F103" s="201" t="str">
        <f>IF(職員点検資料１!F103="","",職員点検資料１!F103)</f>
        <v/>
      </c>
      <c r="G103" s="2183"/>
      <c r="H103" s="2103"/>
      <c r="I103" s="2177"/>
      <c r="J103" s="2103"/>
      <c r="K103" s="2177"/>
      <c r="L103" s="2103"/>
      <c r="M103" s="2177"/>
      <c r="N103" s="2103"/>
      <c r="O103" s="2177"/>
      <c r="P103" s="78"/>
      <c r="Q103" s="78"/>
      <c r="R103" s="78"/>
      <c r="S103" s="78"/>
      <c r="U103" s="2046"/>
      <c r="V103" s="2046"/>
    </row>
    <row r="104" spans="1:22" s="80" customFormat="1" ht="12" customHeight="1">
      <c r="A104" s="2082">
        <v>34</v>
      </c>
      <c r="B104" s="2166" t="str">
        <f>IF(職員点検資料１!B104="","",職員点検資料１!B104)</f>
        <v/>
      </c>
      <c r="C104" s="2166" t="str">
        <f>IF(職員点検資料１!C104="","",職員点検資料１!C104)</f>
        <v/>
      </c>
      <c r="D104" s="2166" t="str">
        <f>IF(職員点検資料１!D104="","",職員点検資料１!D104)</f>
        <v/>
      </c>
      <c r="E104" s="197" t="str">
        <f>職員点検資料１!E104</f>
        <v>保育士</v>
      </c>
      <c r="F104" s="296" t="str">
        <f>IF(職員点検資料１!F104="","",職員点検資料１!F104)</f>
        <v/>
      </c>
      <c r="G104" s="2181" t="str">
        <f>IF(職員点検資料１!G104="","",職員点検資料１!G104)</f>
        <v/>
      </c>
      <c r="H104" s="2101"/>
      <c r="I104" s="2175" t="s">
        <v>309</v>
      </c>
      <c r="J104" s="2101"/>
      <c r="K104" s="2175" t="s">
        <v>336</v>
      </c>
      <c r="L104" s="2101"/>
      <c r="M104" s="2175" t="s">
        <v>309</v>
      </c>
      <c r="N104" s="2101"/>
      <c r="O104" s="2175" t="s">
        <v>336</v>
      </c>
      <c r="P104" s="78"/>
      <c r="Q104" s="78"/>
      <c r="R104" s="78"/>
      <c r="S104" s="78"/>
      <c r="U104" s="2044" t="str">
        <f>職員点検資料１!AC104</f>
        <v/>
      </c>
      <c r="V104" s="2044">
        <f t="shared" ref="V104" si="32">H104+J104</f>
        <v>0</v>
      </c>
    </row>
    <row r="105" spans="1:22" s="80" customFormat="1">
      <c r="A105" s="2083"/>
      <c r="B105" s="2167"/>
      <c r="C105" s="2167"/>
      <c r="D105" s="2167"/>
      <c r="E105" s="198" t="str">
        <f>職員点検資料１!E105</f>
        <v>幼稚園教諭</v>
      </c>
      <c r="F105" s="199" t="str">
        <f>IF(職員点検資料１!F105="","",職員点検資料１!F105)</f>
        <v/>
      </c>
      <c r="G105" s="2182"/>
      <c r="H105" s="2102"/>
      <c r="I105" s="2176"/>
      <c r="J105" s="2102"/>
      <c r="K105" s="2176"/>
      <c r="L105" s="2102"/>
      <c r="M105" s="2176"/>
      <c r="N105" s="2102"/>
      <c r="O105" s="2176"/>
      <c r="P105" s="78"/>
      <c r="Q105" s="78"/>
      <c r="R105" s="78"/>
      <c r="S105" s="78"/>
      <c r="U105" s="2045"/>
      <c r="V105" s="2045"/>
    </row>
    <row r="106" spans="1:22" s="80" customFormat="1">
      <c r="A106" s="2084"/>
      <c r="B106" s="2168"/>
      <c r="C106" s="2168"/>
      <c r="D106" s="2168"/>
      <c r="E106" s="200" t="str">
        <f>職員点検資料１!E106</f>
        <v>（　　　　　　）</v>
      </c>
      <c r="F106" s="201" t="str">
        <f>IF(職員点検資料１!F106="","",職員点検資料１!F106)</f>
        <v/>
      </c>
      <c r="G106" s="2183"/>
      <c r="H106" s="2103"/>
      <c r="I106" s="2177"/>
      <c r="J106" s="2103"/>
      <c r="K106" s="2177"/>
      <c r="L106" s="2103"/>
      <c r="M106" s="2177"/>
      <c r="N106" s="2103"/>
      <c r="O106" s="2177"/>
      <c r="P106" s="78"/>
      <c r="Q106" s="78"/>
      <c r="R106" s="78"/>
      <c r="S106" s="78"/>
      <c r="U106" s="2046"/>
      <c r="V106" s="2046"/>
    </row>
    <row r="107" spans="1:22" s="80" customFormat="1" ht="12" customHeight="1">
      <c r="A107" s="2082">
        <v>35</v>
      </c>
      <c r="B107" s="2166" t="str">
        <f>IF(職員点検資料１!B107="","",職員点検資料１!B107)</f>
        <v/>
      </c>
      <c r="C107" s="2166" t="str">
        <f>IF(職員点検資料１!C107="","",職員点検資料１!C107)</f>
        <v/>
      </c>
      <c r="D107" s="2166" t="str">
        <f>IF(職員点検資料１!D107="","",職員点検資料１!D107)</f>
        <v/>
      </c>
      <c r="E107" s="197" t="str">
        <f>職員点検資料１!E107</f>
        <v>保育士</v>
      </c>
      <c r="F107" s="296" t="str">
        <f>IF(職員点検資料１!F107="","",職員点検資料１!F107)</f>
        <v/>
      </c>
      <c r="G107" s="2181" t="str">
        <f>IF(職員点検資料１!G107="","",職員点検資料１!G107)</f>
        <v/>
      </c>
      <c r="H107" s="2101"/>
      <c r="I107" s="2175" t="s">
        <v>309</v>
      </c>
      <c r="J107" s="2101"/>
      <c r="K107" s="2175" t="s">
        <v>336</v>
      </c>
      <c r="L107" s="2101"/>
      <c r="M107" s="2175" t="s">
        <v>309</v>
      </c>
      <c r="N107" s="2101"/>
      <c r="O107" s="2175" t="s">
        <v>336</v>
      </c>
      <c r="P107" s="78"/>
      <c r="Q107" s="78"/>
      <c r="R107" s="78"/>
      <c r="S107" s="78"/>
      <c r="U107" s="2044" t="str">
        <f>職員点検資料１!AC107</f>
        <v/>
      </c>
      <c r="V107" s="2044">
        <f t="shared" ref="V107" si="33">H107+J107</f>
        <v>0</v>
      </c>
    </row>
    <row r="108" spans="1:22" s="80" customFormat="1">
      <c r="A108" s="2083"/>
      <c r="B108" s="2167"/>
      <c r="C108" s="2167"/>
      <c r="D108" s="2167"/>
      <c r="E108" s="198" t="str">
        <f>職員点検資料１!E108</f>
        <v>幼稚園教諭</v>
      </c>
      <c r="F108" s="199" t="str">
        <f>IF(職員点検資料１!F108="","",職員点検資料１!F108)</f>
        <v/>
      </c>
      <c r="G108" s="2182"/>
      <c r="H108" s="2102"/>
      <c r="I108" s="2176"/>
      <c r="J108" s="2102"/>
      <c r="K108" s="2176"/>
      <c r="L108" s="2102"/>
      <c r="M108" s="2176"/>
      <c r="N108" s="2102"/>
      <c r="O108" s="2176"/>
      <c r="P108" s="78"/>
      <c r="Q108" s="78"/>
      <c r="R108" s="78"/>
      <c r="S108" s="78"/>
      <c r="U108" s="2045"/>
      <c r="V108" s="2045"/>
    </row>
    <row r="109" spans="1:22" s="80" customFormat="1">
      <c r="A109" s="2084"/>
      <c r="B109" s="2168"/>
      <c r="C109" s="2168"/>
      <c r="D109" s="2168"/>
      <c r="E109" s="200" t="str">
        <f>職員点検資料１!E109</f>
        <v>（　　　　　　）</v>
      </c>
      <c r="F109" s="201" t="str">
        <f>IF(職員点検資料１!F109="","",職員点検資料１!F109)</f>
        <v/>
      </c>
      <c r="G109" s="2183"/>
      <c r="H109" s="2103"/>
      <c r="I109" s="2177"/>
      <c r="J109" s="2103"/>
      <c r="K109" s="2177"/>
      <c r="L109" s="2103"/>
      <c r="M109" s="2177"/>
      <c r="N109" s="2103"/>
      <c r="O109" s="2177"/>
      <c r="P109" s="78"/>
      <c r="Q109" s="78"/>
      <c r="R109" s="78"/>
      <c r="S109" s="78"/>
      <c r="U109" s="2046"/>
      <c r="V109" s="2046"/>
    </row>
    <row r="110" spans="1:22" s="80" customFormat="1" ht="12" customHeight="1">
      <c r="A110" s="2082">
        <v>36</v>
      </c>
      <c r="B110" s="2166" t="str">
        <f>IF(職員点検資料１!B110="","",職員点検資料１!B110)</f>
        <v/>
      </c>
      <c r="C110" s="2166" t="str">
        <f>IF(職員点検資料１!C110="","",職員点検資料１!C110)</f>
        <v/>
      </c>
      <c r="D110" s="2166" t="str">
        <f>IF(職員点検資料１!D110="","",職員点検資料１!D110)</f>
        <v/>
      </c>
      <c r="E110" s="197" t="str">
        <f>職員点検資料１!E110</f>
        <v>保育士</v>
      </c>
      <c r="F110" s="296" t="str">
        <f>IF(職員点検資料１!F110="","",職員点検資料１!F110)</f>
        <v/>
      </c>
      <c r="G110" s="2181" t="str">
        <f>IF(職員点検資料１!G110="","",職員点検資料１!G110)</f>
        <v/>
      </c>
      <c r="H110" s="2101"/>
      <c r="I110" s="2175" t="s">
        <v>309</v>
      </c>
      <c r="J110" s="2101"/>
      <c r="K110" s="2175" t="s">
        <v>336</v>
      </c>
      <c r="L110" s="2101"/>
      <c r="M110" s="2175" t="s">
        <v>309</v>
      </c>
      <c r="N110" s="2101"/>
      <c r="O110" s="2175" t="s">
        <v>336</v>
      </c>
      <c r="P110" s="78"/>
      <c r="Q110" s="78"/>
      <c r="R110" s="78"/>
      <c r="S110" s="78"/>
      <c r="U110" s="2044" t="str">
        <f>職員点検資料１!AC110</f>
        <v/>
      </c>
      <c r="V110" s="2044">
        <f t="shared" ref="V110" si="34">H110+J110</f>
        <v>0</v>
      </c>
    </row>
    <row r="111" spans="1:22" s="80" customFormat="1">
      <c r="A111" s="2083"/>
      <c r="B111" s="2167"/>
      <c r="C111" s="2167"/>
      <c r="D111" s="2167"/>
      <c r="E111" s="198" t="str">
        <f>職員点検資料１!E111</f>
        <v>幼稚園教諭</v>
      </c>
      <c r="F111" s="199" t="str">
        <f>IF(職員点検資料１!F111="","",職員点検資料１!F111)</f>
        <v/>
      </c>
      <c r="G111" s="2182"/>
      <c r="H111" s="2102"/>
      <c r="I111" s="2176"/>
      <c r="J111" s="2102"/>
      <c r="K111" s="2176"/>
      <c r="L111" s="2102"/>
      <c r="M111" s="2176"/>
      <c r="N111" s="2102"/>
      <c r="O111" s="2176"/>
      <c r="P111" s="78"/>
      <c r="Q111" s="78"/>
      <c r="R111" s="78"/>
      <c r="S111" s="78"/>
      <c r="U111" s="2045"/>
      <c r="V111" s="2045"/>
    </row>
    <row r="112" spans="1:22" s="80" customFormat="1">
      <c r="A112" s="2084"/>
      <c r="B112" s="2168"/>
      <c r="C112" s="2168"/>
      <c r="D112" s="2168"/>
      <c r="E112" s="200" t="str">
        <f>職員点検資料１!E112</f>
        <v>（　　　　　　）</v>
      </c>
      <c r="F112" s="201" t="str">
        <f>IF(職員点検資料１!F112="","",職員点検資料１!F112)</f>
        <v/>
      </c>
      <c r="G112" s="2183"/>
      <c r="H112" s="2103"/>
      <c r="I112" s="2177"/>
      <c r="J112" s="2103"/>
      <c r="K112" s="2177"/>
      <c r="L112" s="2103"/>
      <c r="M112" s="2177"/>
      <c r="N112" s="2103"/>
      <c r="O112" s="2177"/>
      <c r="P112" s="78"/>
      <c r="Q112" s="78"/>
      <c r="R112" s="78"/>
      <c r="S112" s="78"/>
      <c r="U112" s="2046"/>
      <c r="V112" s="2046"/>
    </row>
    <row r="113" spans="1:22" s="80" customFormat="1" ht="12" customHeight="1">
      <c r="A113" s="2082">
        <v>37</v>
      </c>
      <c r="B113" s="2166" t="str">
        <f>IF(職員点検資料１!B113="","",職員点検資料１!B113)</f>
        <v/>
      </c>
      <c r="C113" s="2166" t="str">
        <f>IF(職員点検資料１!C113="","",職員点検資料１!C113)</f>
        <v/>
      </c>
      <c r="D113" s="2166" t="str">
        <f>IF(職員点検資料１!D113="","",職員点検資料１!D113)</f>
        <v/>
      </c>
      <c r="E113" s="197" t="str">
        <f>職員点検資料１!E113</f>
        <v>保育士</v>
      </c>
      <c r="F113" s="296" t="str">
        <f>IF(職員点検資料１!F113="","",職員点検資料１!F113)</f>
        <v/>
      </c>
      <c r="G113" s="2181" t="str">
        <f>IF(職員点検資料１!G113="","",職員点検資料１!G113)</f>
        <v/>
      </c>
      <c r="H113" s="2101"/>
      <c r="I113" s="2175" t="s">
        <v>309</v>
      </c>
      <c r="J113" s="2101"/>
      <c r="K113" s="2175" t="s">
        <v>336</v>
      </c>
      <c r="L113" s="2101"/>
      <c r="M113" s="2175" t="s">
        <v>309</v>
      </c>
      <c r="N113" s="2101"/>
      <c r="O113" s="2175" t="s">
        <v>336</v>
      </c>
      <c r="P113" s="78"/>
      <c r="Q113" s="78"/>
      <c r="R113" s="78"/>
      <c r="S113" s="78"/>
      <c r="U113" s="2044" t="str">
        <f>職員点検資料１!AC113</f>
        <v/>
      </c>
      <c r="V113" s="2044">
        <f t="shared" ref="V113" si="35">H113+J113</f>
        <v>0</v>
      </c>
    </row>
    <row r="114" spans="1:22" s="80" customFormat="1">
      <c r="A114" s="2083"/>
      <c r="B114" s="2167"/>
      <c r="C114" s="2167"/>
      <c r="D114" s="2167"/>
      <c r="E114" s="198" t="str">
        <f>職員点検資料１!E114</f>
        <v>幼稚園教諭</v>
      </c>
      <c r="F114" s="199" t="str">
        <f>IF(職員点検資料１!F114="","",職員点検資料１!F114)</f>
        <v/>
      </c>
      <c r="G114" s="2182"/>
      <c r="H114" s="2102"/>
      <c r="I114" s="2176"/>
      <c r="J114" s="2102"/>
      <c r="K114" s="2176"/>
      <c r="L114" s="2102"/>
      <c r="M114" s="2176"/>
      <c r="N114" s="2102"/>
      <c r="O114" s="2176"/>
      <c r="P114" s="78"/>
      <c r="Q114" s="78"/>
      <c r="R114" s="78"/>
      <c r="S114" s="78"/>
      <c r="U114" s="2045"/>
      <c r="V114" s="2045"/>
    </row>
    <row r="115" spans="1:22" s="80" customFormat="1">
      <c r="A115" s="2084"/>
      <c r="B115" s="2168"/>
      <c r="C115" s="2168"/>
      <c r="D115" s="2168"/>
      <c r="E115" s="200" t="str">
        <f>職員点検資料１!E115</f>
        <v>（　　　　　　）</v>
      </c>
      <c r="F115" s="201" t="str">
        <f>IF(職員点検資料１!F115="","",職員点検資料１!F115)</f>
        <v/>
      </c>
      <c r="G115" s="2183"/>
      <c r="H115" s="2103"/>
      <c r="I115" s="2177"/>
      <c r="J115" s="2103"/>
      <c r="K115" s="2177"/>
      <c r="L115" s="2103"/>
      <c r="M115" s="2177"/>
      <c r="N115" s="2103"/>
      <c r="O115" s="2177"/>
      <c r="P115" s="78"/>
      <c r="Q115" s="78"/>
      <c r="R115" s="78"/>
      <c r="S115" s="78"/>
      <c r="U115" s="2046"/>
      <c r="V115" s="2046"/>
    </row>
    <row r="116" spans="1:22" s="80" customFormat="1" ht="12" customHeight="1">
      <c r="A116" s="2082">
        <v>38</v>
      </c>
      <c r="B116" s="2166" t="str">
        <f>IF(職員点検資料１!B116="","",職員点検資料１!B116)</f>
        <v/>
      </c>
      <c r="C116" s="2166" t="str">
        <f>IF(職員点検資料１!C116="","",職員点検資料１!C116)</f>
        <v/>
      </c>
      <c r="D116" s="2166" t="str">
        <f>IF(職員点検資料１!D116="","",職員点検資料１!D116)</f>
        <v/>
      </c>
      <c r="E116" s="197" t="str">
        <f>職員点検資料１!E116</f>
        <v>保育士</v>
      </c>
      <c r="F116" s="296" t="str">
        <f>IF(職員点検資料１!F116="","",職員点検資料１!F116)</f>
        <v/>
      </c>
      <c r="G116" s="2181" t="str">
        <f>IF(職員点検資料１!G116="","",職員点検資料１!G116)</f>
        <v/>
      </c>
      <c r="H116" s="2101"/>
      <c r="I116" s="2175" t="s">
        <v>309</v>
      </c>
      <c r="J116" s="2101"/>
      <c r="K116" s="2175" t="s">
        <v>336</v>
      </c>
      <c r="L116" s="2101"/>
      <c r="M116" s="2175" t="s">
        <v>309</v>
      </c>
      <c r="N116" s="2101"/>
      <c r="O116" s="2175" t="s">
        <v>336</v>
      </c>
      <c r="P116" s="78"/>
      <c r="Q116" s="78"/>
      <c r="R116" s="78"/>
      <c r="S116" s="78"/>
      <c r="U116" s="2044" t="str">
        <f>職員点検資料１!AC116</f>
        <v/>
      </c>
      <c r="V116" s="2044">
        <f t="shared" ref="V116" si="36">H116+J116</f>
        <v>0</v>
      </c>
    </row>
    <row r="117" spans="1:22" s="80" customFormat="1">
      <c r="A117" s="2083"/>
      <c r="B117" s="2167"/>
      <c r="C117" s="2167"/>
      <c r="D117" s="2167"/>
      <c r="E117" s="198" t="str">
        <f>職員点検資料１!E117</f>
        <v>幼稚園教諭</v>
      </c>
      <c r="F117" s="199" t="str">
        <f>IF(職員点検資料１!F117="","",職員点検資料１!F117)</f>
        <v/>
      </c>
      <c r="G117" s="2182"/>
      <c r="H117" s="2102"/>
      <c r="I117" s="2176"/>
      <c r="J117" s="2102"/>
      <c r="K117" s="2176"/>
      <c r="L117" s="2102"/>
      <c r="M117" s="2176"/>
      <c r="N117" s="2102"/>
      <c r="O117" s="2176"/>
      <c r="P117" s="78"/>
      <c r="Q117" s="78"/>
      <c r="R117" s="78"/>
      <c r="S117" s="78"/>
      <c r="U117" s="2045"/>
      <c r="V117" s="2045"/>
    </row>
    <row r="118" spans="1:22" s="80" customFormat="1">
      <c r="A118" s="2084"/>
      <c r="B118" s="2168"/>
      <c r="C118" s="2168"/>
      <c r="D118" s="2168"/>
      <c r="E118" s="200" t="str">
        <f>職員点検資料１!E118</f>
        <v>（　　　　　　）</v>
      </c>
      <c r="F118" s="201" t="str">
        <f>IF(職員点検資料１!F118="","",職員点検資料１!F118)</f>
        <v/>
      </c>
      <c r="G118" s="2183"/>
      <c r="H118" s="2103"/>
      <c r="I118" s="2177"/>
      <c r="J118" s="2103"/>
      <c r="K118" s="2177"/>
      <c r="L118" s="2103"/>
      <c r="M118" s="2177"/>
      <c r="N118" s="2103"/>
      <c r="O118" s="2177"/>
      <c r="P118" s="78"/>
      <c r="Q118" s="78"/>
      <c r="R118" s="78"/>
      <c r="S118" s="78"/>
      <c r="U118" s="2046"/>
      <c r="V118" s="2046"/>
    </row>
    <row r="119" spans="1:22" s="80" customFormat="1" ht="12" customHeight="1">
      <c r="A119" s="2082">
        <v>39</v>
      </c>
      <c r="B119" s="2166" t="str">
        <f>IF(職員点検資料１!B119="","",職員点検資料１!B119)</f>
        <v/>
      </c>
      <c r="C119" s="2166" t="str">
        <f>IF(職員点検資料１!C119="","",職員点検資料１!C119)</f>
        <v/>
      </c>
      <c r="D119" s="2166" t="str">
        <f>IF(職員点検資料１!D119="","",職員点検資料１!D119)</f>
        <v/>
      </c>
      <c r="E119" s="197" t="str">
        <f>職員点検資料１!E119</f>
        <v>保育士</v>
      </c>
      <c r="F119" s="296" t="str">
        <f>IF(職員点検資料１!F119="","",職員点検資料１!F119)</f>
        <v/>
      </c>
      <c r="G119" s="2181" t="str">
        <f>IF(職員点検資料１!G119="","",職員点検資料１!G119)</f>
        <v/>
      </c>
      <c r="H119" s="2101"/>
      <c r="I119" s="2175" t="s">
        <v>309</v>
      </c>
      <c r="J119" s="2101"/>
      <c r="K119" s="2175" t="s">
        <v>336</v>
      </c>
      <c r="L119" s="2101"/>
      <c r="M119" s="2175" t="s">
        <v>309</v>
      </c>
      <c r="N119" s="2101"/>
      <c r="O119" s="2175" t="s">
        <v>336</v>
      </c>
      <c r="P119" s="78"/>
      <c r="Q119" s="78"/>
      <c r="R119" s="78"/>
      <c r="S119" s="78"/>
      <c r="U119" s="2044" t="str">
        <f>職員点検資料１!AC119</f>
        <v/>
      </c>
      <c r="V119" s="2044">
        <f t="shared" ref="V119" si="37">H119+J119</f>
        <v>0</v>
      </c>
    </row>
    <row r="120" spans="1:22" s="80" customFormat="1">
      <c r="A120" s="2083"/>
      <c r="B120" s="2167"/>
      <c r="C120" s="2167"/>
      <c r="D120" s="2167"/>
      <c r="E120" s="198" t="str">
        <f>職員点検資料１!E120</f>
        <v>幼稚園教諭</v>
      </c>
      <c r="F120" s="199" t="str">
        <f>IF(職員点検資料１!F120="","",職員点検資料１!F120)</f>
        <v/>
      </c>
      <c r="G120" s="2182"/>
      <c r="H120" s="2102"/>
      <c r="I120" s="2176"/>
      <c r="J120" s="2102"/>
      <c r="K120" s="2176"/>
      <c r="L120" s="2102"/>
      <c r="M120" s="2176"/>
      <c r="N120" s="2102"/>
      <c r="O120" s="2176"/>
      <c r="P120" s="78"/>
      <c r="Q120" s="78"/>
      <c r="R120" s="78"/>
      <c r="S120" s="78"/>
      <c r="U120" s="2045"/>
      <c r="V120" s="2045"/>
    </row>
    <row r="121" spans="1:22" s="80" customFormat="1">
      <c r="A121" s="2084"/>
      <c r="B121" s="2168"/>
      <c r="C121" s="2168"/>
      <c r="D121" s="2168"/>
      <c r="E121" s="200" t="str">
        <f>職員点検資料１!E121</f>
        <v>（　　　　　　）</v>
      </c>
      <c r="F121" s="201" t="str">
        <f>IF(職員点検資料１!F121="","",職員点検資料１!F121)</f>
        <v/>
      </c>
      <c r="G121" s="2183"/>
      <c r="H121" s="2103"/>
      <c r="I121" s="2177"/>
      <c r="J121" s="2103"/>
      <c r="K121" s="2177"/>
      <c r="L121" s="2103"/>
      <c r="M121" s="2177"/>
      <c r="N121" s="2103"/>
      <c r="O121" s="2177"/>
      <c r="P121" s="78"/>
      <c r="Q121" s="78"/>
      <c r="R121" s="78"/>
      <c r="S121" s="78"/>
      <c r="U121" s="2046"/>
      <c r="V121" s="2046"/>
    </row>
    <row r="122" spans="1:22" s="80" customFormat="1" ht="12" customHeight="1">
      <c r="A122" s="2082">
        <v>40</v>
      </c>
      <c r="B122" s="2166" t="str">
        <f>IF(職員点検資料１!B122="","",職員点検資料１!B122)</f>
        <v/>
      </c>
      <c r="C122" s="2166" t="str">
        <f>IF(職員点検資料１!C122="","",職員点検資料１!C122)</f>
        <v/>
      </c>
      <c r="D122" s="2166" t="str">
        <f>IF(職員点検資料１!D122="","",職員点検資料１!D122)</f>
        <v/>
      </c>
      <c r="E122" s="197" t="str">
        <f>職員点検資料１!E122</f>
        <v>保育士</v>
      </c>
      <c r="F122" s="296" t="str">
        <f>IF(職員点検資料１!F122="","",職員点検資料１!F122)</f>
        <v/>
      </c>
      <c r="G122" s="2181" t="str">
        <f>IF(職員点検資料１!G122="","",職員点検資料１!G122)</f>
        <v/>
      </c>
      <c r="H122" s="2101"/>
      <c r="I122" s="2175" t="s">
        <v>309</v>
      </c>
      <c r="J122" s="2101"/>
      <c r="K122" s="2175" t="s">
        <v>336</v>
      </c>
      <c r="L122" s="2101"/>
      <c r="M122" s="2175" t="s">
        <v>309</v>
      </c>
      <c r="N122" s="2101"/>
      <c r="O122" s="2175" t="s">
        <v>336</v>
      </c>
      <c r="P122" s="78"/>
      <c r="Q122" s="78"/>
      <c r="R122" s="78"/>
      <c r="S122" s="78"/>
      <c r="U122" s="2044" t="str">
        <f>職員点検資料１!AC122</f>
        <v/>
      </c>
      <c r="V122" s="2044">
        <f t="shared" ref="V122" si="38">H122+J122</f>
        <v>0</v>
      </c>
    </row>
    <row r="123" spans="1:22" s="80" customFormat="1">
      <c r="A123" s="2083"/>
      <c r="B123" s="2167"/>
      <c r="C123" s="2167"/>
      <c r="D123" s="2167"/>
      <c r="E123" s="198" t="str">
        <f>職員点検資料１!E123</f>
        <v>幼稚園教諭</v>
      </c>
      <c r="F123" s="199" t="str">
        <f>IF(職員点検資料１!F123="","",職員点検資料１!F123)</f>
        <v/>
      </c>
      <c r="G123" s="2182"/>
      <c r="H123" s="2102"/>
      <c r="I123" s="2176"/>
      <c r="J123" s="2102"/>
      <c r="K123" s="2176"/>
      <c r="L123" s="2102"/>
      <c r="M123" s="2176"/>
      <c r="N123" s="2102"/>
      <c r="O123" s="2176"/>
      <c r="P123" s="78"/>
      <c r="Q123" s="78"/>
      <c r="R123" s="78"/>
      <c r="S123" s="78"/>
      <c r="U123" s="2045"/>
      <c r="V123" s="2045"/>
    </row>
    <row r="124" spans="1:22" s="80" customFormat="1">
      <c r="A124" s="2084"/>
      <c r="B124" s="2168"/>
      <c r="C124" s="2168"/>
      <c r="D124" s="2168"/>
      <c r="E124" s="200" t="str">
        <f>職員点検資料１!E124</f>
        <v>（　　　　　　）</v>
      </c>
      <c r="F124" s="201" t="str">
        <f>IF(職員点検資料１!F124="","",職員点検資料１!F124)</f>
        <v/>
      </c>
      <c r="G124" s="2183"/>
      <c r="H124" s="2103"/>
      <c r="I124" s="2177"/>
      <c r="J124" s="2103"/>
      <c r="K124" s="2177"/>
      <c r="L124" s="2103"/>
      <c r="M124" s="2177"/>
      <c r="N124" s="2103"/>
      <c r="O124" s="2177"/>
      <c r="P124" s="78"/>
      <c r="Q124" s="78"/>
      <c r="R124" s="78"/>
      <c r="S124" s="78"/>
      <c r="U124" s="2046"/>
      <c r="V124" s="2046"/>
    </row>
    <row r="125" spans="1:22" s="80" customFormat="1" ht="12" customHeight="1">
      <c r="A125" s="2082">
        <v>41</v>
      </c>
      <c r="B125" s="2166" t="str">
        <f>IF(職員点検資料１!B125="","",職員点検資料１!B125)</f>
        <v/>
      </c>
      <c r="C125" s="2166" t="str">
        <f>IF(職員点検資料１!C125="","",職員点検資料１!C125)</f>
        <v/>
      </c>
      <c r="D125" s="2166" t="str">
        <f>IF(職員点検資料１!D125="","",職員点検資料１!D125)</f>
        <v/>
      </c>
      <c r="E125" s="197" t="str">
        <f>職員点検資料１!E125</f>
        <v>保育士</v>
      </c>
      <c r="F125" s="296" t="str">
        <f>IF(職員点検資料１!F125="","",職員点検資料１!F125)</f>
        <v/>
      </c>
      <c r="G125" s="2181" t="str">
        <f>IF(職員点検資料１!G125="","",職員点検資料１!G125)</f>
        <v/>
      </c>
      <c r="H125" s="2101"/>
      <c r="I125" s="2175" t="s">
        <v>309</v>
      </c>
      <c r="J125" s="2101"/>
      <c r="K125" s="2175" t="s">
        <v>336</v>
      </c>
      <c r="L125" s="2101"/>
      <c r="M125" s="2175" t="s">
        <v>309</v>
      </c>
      <c r="N125" s="2101"/>
      <c r="O125" s="2175" t="s">
        <v>336</v>
      </c>
      <c r="P125" s="78"/>
      <c r="Q125" s="78"/>
      <c r="R125" s="78"/>
      <c r="S125" s="78"/>
      <c r="U125" s="2044" t="str">
        <f>職員点検資料１!AC125</f>
        <v/>
      </c>
      <c r="V125" s="2044">
        <f t="shared" ref="V125" si="39">H125+J125</f>
        <v>0</v>
      </c>
    </row>
    <row r="126" spans="1:22" s="80" customFormat="1">
      <c r="A126" s="2083"/>
      <c r="B126" s="2167"/>
      <c r="C126" s="2167"/>
      <c r="D126" s="2167"/>
      <c r="E126" s="198" t="str">
        <f>職員点検資料１!E126</f>
        <v>幼稚園教諭</v>
      </c>
      <c r="F126" s="199" t="str">
        <f>IF(職員点検資料１!F126="","",職員点検資料１!F126)</f>
        <v/>
      </c>
      <c r="G126" s="2182"/>
      <c r="H126" s="2102"/>
      <c r="I126" s="2176"/>
      <c r="J126" s="2102"/>
      <c r="K126" s="2176"/>
      <c r="L126" s="2102"/>
      <c r="M126" s="2176"/>
      <c r="N126" s="2102"/>
      <c r="O126" s="2176"/>
      <c r="P126" s="78"/>
      <c r="Q126" s="78"/>
      <c r="R126" s="78"/>
      <c r="S126" s="78"/>
      <c r="U126" s="2045"/>
      <c r="V126" s="2045"/>
    </row>
    <row r="127" spans="1:22" s="80" customFormat="1">
      <c r="A127" s="2084"/>
      <c r="B127" s="2168"/>
      <c r="C127" s="2168"/>
      <c r="D127" s="2168"/>
      <c r="E127" s="200" t="str">
        <f>職員点検資料１!E127</f>
        <v>（　　　　　　）</v>
      </c>
      <c r="F127" s="201" t="str">
        <f>IF(職員点検資料１!F127="","",職員点検資料１!F127)</f>
        <v/>
      </c>
      <c r="G127" s="2183"/>
      <c r="H127" s="2103"/>
      <c r="I127" s="2177"/>
      <c r="J127" s="2103"/>
      <c r="K127" s="2177"/>
      <c r="L127" s="2103"/>
      <c r="M127" s="2177"/>
      <c r="N127" s="2103"/>
      <c r="O127" s="2177"/>
      <c r="P127" s="78"/>
      <c r="Q127" s="78"/>
      <c r="R127" s="78"/>
      <c r="S127" s="78"/>
      <c r="U127" s="2046"/>
      <c r="V127" s="2046"/>
    </row>
    <row r="128" spans="1:22" s="80" customFormat="1" ht="12" customHeight="1">
      <c r="A128" s="2082">
        <v>42</v>
      </c>
      <c r="B128" s="2166" t="str">
        <f>IF(職員点検資料１!B128="","",職員点検資料１!B128)</f>
        <v/>
      </c>
      <c r="C128" s="2166" t="str">
        <f>IF(職員点検資料１!C128="","",職員点検資料１!C128)</f>
        <v/>
      </c>
      <c r="D128" s="2166" t="str">
        <f>IF(職員点検資料１!D128="","",職員点検資料１!D128)</f>
        <v/>
      </c>
      <c r="E128" s="197" t="str">
        <f>職員点検資料１!E128</f>
        <v>保育士</v>
      </c>
      <c r="F128" s="296" t="str">
        <f>IF(職員点検資料１!F128="","",職員点検資料１!F128)</f>
        <v/>
      </c>
      <c r="G128" s="2181" t="str">
        <f>IF(職員点検資料１!G128="","",職員点検資料１!G128)</f>
        <v/>
      </c>
      <c r="H128" s="2101"/>
      <c r="I128" s="2175" t="s">
        <v>309</v>
      </c>
      <c r="J128" s="2101"/>
      <c r="K128" s="2175" t="s">
        <v>336</v>
      </c>
      <c r="L128" s="2101"/>
      <c r="M128" s="2175" t="s">
        <v>309</v>
      </c>
      <c r="N128" s="2101"/>
      <c r="O128" s="2175" t="s">
        <v>336</v>
      </c>
      <c r="P128" s="78"/>
      <c r="Q128" s="78"/>
      <c r="R128" s="78"/>
      <c r="S128" s="78"/>
      <c r="U128" s="2044" t="str">
        <f>職員点検資料１!AC128</f>
        <v/>
      </c>
      <c r="V128" s="2044">
        <f t="shared" ref="V128" si="40">H128+J128</f>
        <v>0</v>
      </c>
    </row>
    <row r="129" spans="1:22" s="80" customFormat="1">
      <c r="A129" s="2083"/>
      <c r="B129" s="2167"/>
      <c r="C129" s="2167"/>
      <c r="D129" s="2167"/>
      <c r="E129" s="198" t="str">
        <f>職員点検資料１!E129</f>
        <v>幼稚園教諭</v>
      </c>
      <c r="F129" s="199" t="str">
        <f>IF(職員点検資料１!F129="","",職員点検資料１!F129)</f>
        <v/>
      </c>
      <c r="G129" s="2182"/>
      <c r="H129" s="2102"/>
      <c r="I129" s="2176"/>
      <c r="J129" s="2102"/>
      <c r="K129" s="2176"/>
      <c r="L129" s="2102"/>
      <c r="M129" s="2176"/>
      <c r="N129" s="2102"/>
      <c r="O129" s="2176"/>
      <c r="P129" s="78"/>
      <c r="Q129" s="78"/>
      <c r="R129" s="78"/>
      <c r="S129" s="78"/>
      <c r="U129" s="2045"/>
      <c r="V129" s="2045"/>
    </row>
    <row r="130" spans="1:22" s="80" customFormat="1">
      <c r="A130" s="2084"/>
      <c r="B130" s="2168"/>
      <c r="C130" s="2168"/>
      <c r="D130" s="2168"/>
      <c r="E130" s="200" t="str">
        <f>職員点検資料１!E130</f>
        <v>（　　　　　　）</v>
      </c>
      <c r="F130" s="201" t="str">
        <f>IF(職員点検資料１!F130="","",職員点検資料１!F130)</f>
        <v/>
      </c>
      <c r="G130" s="2183"/>
      <c r="H130" s="2103"/>
      <c r="I130" s="2177"/>
      <c r="J130" s="2103"/>
      <c r="K130" s="2177"/>
      <c r="L130" s="2103"/>
      <c r="M130" s="2177"/>
      <c r="N130" s="2103"/>
      <c r="O130" s="2177"/>
      <c r="P130" s="78"/>
      <c r="Q130" s="78"/>
      <c r="R130" s="78"/>
      <c r="S130" s="78"/>
      <c r="U130" s="2046"/>
      <c r="V130" s="2046"/>
    </row>
    <row r="131" spans="1:22" s="80" customFormat="1" ht="12" customHeight="1">
      <c r="A131" s="2082">
        <v>43</v>
      </c>
      <c r="B131" s="2166" t="str">
        <f>IF(職員点検資料１!B131="","",職員点検資料１!B131)</f>
        <v/>
      </c>
      <c r="C131" s="2166" t="str">
        <f>IF(職員点検資料１!C131="","",職員点検資料１!C131)</f>
        <v/>
      </c>
      <c r="D131" s="2166" t="str">
        <f>IF(職員点検資料１!D131="","",職員点検資料１!D131)</f>
        <v/>
      </c>
      <c r="E131" s="197" t="str">
        <f>職員点検資料１!E131</f>
        <v>保育士</v>
      </c>
      <c r="F131" s="296" t="str">
        <f>IF(職員点検資料１!F131="","",職員点検資料１!F131)</f>
        <v/>
      </c>
      <c r="G131" s="2181" t="str">
        <f>IF(職員点検資料１!G131="","",職員点検資料１!G131)</f>
        <v/>
      </c>
      <c r="H131" s="2101"/>
      <c r="I131" s="2175" t="s">
        <v>309</v>
      </c>
      <c r="J131" s="2101"/>
      <c r="K131" s="2175" t="s">
        <v>336</v>
      </c>
      <c r="L131" s="2101"/>
      <c r="M131" s="2175" t="s">
        <v>309</v>
      </c>
      <c r="N131" s="2101"/>
      <c r="O131" s="2175" t="s">
        <v>336</v>
      </c>
      <c r="P131" s="78"/>
      <c r="Q131" s="78"/>
      <c r="R131" s="78"/>
      <c r="S131" s="78"/>
      <c r="U131" s="2044" t="str">
        <f>職員点検資料１!AC131</f>
        <v/>
      </c>
      <c r="V131" s="2044">
        <f t="shared" ref="V131" si="41">H131+J131</f>
        <v>0</v>
      </c>
    </row>
    <row r="132" spans="1:22" s="80" customFormat="1">
      <c r="A132" s="2083"/>
      <c r="B132" s="2167"/>
      <c r="C132" s="2167"/>
      <c r="D132" s="2167"/>
      <c r="E132" s="198" t="str">
        <f>職員点検資料１!E132</f>
        <v>幼稚園教諭</v>
      </c>
      <c r="F132" s="199" t="str">
        <f>IF(職員点検資料１!F132="","",職員点検資料１!F132)</f>
        <v/>
      </c>
      <c r="G132" s="2182"/>
      <c r="H132" s="2102"/>
      <c r="I132" s="2176"/>
      <c r="J132" s="2102"/>
      <c r="K132" s="2176"/>
      <c r="L132" s="2102"/>
      <c r="M132" s="2176"/>
      <c r="N132" s="2102"/>
      <c r="O132" s="2176"/>
      <c r="P132" s="78"/>
      <c r="Q132" s="78"/>
      <c r="R132" s="78"/>
      <c r="S132" s="78"/>
      <c r="U132" s="2045"/>
      <c r="V132" s="2045"/>
    </row>
    <row r="133" spans="1:22" s="80" customFormat="1">
      <c r="A133" s="2084"/>
      <c r="B133" s="2168"/>
      <c r="C133" s="2168"/>
      <c r="D133" s="2168"/>
      <c r="E133" s="200" t="str">
        <f>職員点検資料１!E133</f>
        <v>（　　　　　　）</v>
      </c>
      <c r="F133" s="201" t="str">
        <f>IF(職員点検資料１!F133="","",職員点検資料１!F133)</f>
        <v/>
      </c>
      <c r="G133" s="2183"/>
      <c r="H133" s="2103"/>
      <c r="I133" s="2177"/>
      <c r="J133" s="2103"/>
      <c r="K133" s="2177"/>
      <c r="L133" s="2103"/>
      <c r="M133" s="2177"/>
      <c r="N133" s="2103"/>
      <c r="O133" s="2177"/>
      <c r="P133" s="78"/>
      <c r="Q133" s="78"/>
      <c r="R133" s="78"/>
      <c r="S133" s="78"/>
      <c r="U133" s="2046"/>
      <c r="V133" s="2046"/>
    </row>
    <row r="134" spans="1:22" s="80" customFormat="1" ht="12" customHeight="1">
      <c r="A134" s="2082">
        <v>44</v>
      </c>
      <c r="B134" s="2166" t="str">
        <f>IF(職員点検資料１!B134="","",職員点検資料１!B134)</f>
        <v/>
      </c>
      <c r="C134" s="2166" t="str">
        <f>IF(職員点検資料１!C134="","",職員点検資料１!C134)</f>
        <v/>
      </c>
      <c r="D134" s="2166" t="str">
        <f>IF(職員点検資料１!D134="","",職員点検資料１!D134)</f>
        <v/>
      </c>
      <c r="E134" s="197" t="str">
        <f>職員点検資料１!E134</f>
        <v>保育士</v>
      </c>
      <c r="F134" s="296" t="str">
        <f>IF(職員点検資料１!F134="","",職員点検資料１!F134)</f>
        <v/>
      </c>
      <c r="G134" s="2181" t="str">
        <f>IF(職員点検資料１!G134="","",職員点検資料１!G134)</f>
        <v/>
      </c>
      <c r="H134" s="2101"/>
      <c r="I134" s="2175" t="s">
        <v>309</v>
      </c>
      <c r="J134" s="2101"/>
      <c r="K134" s="2175" t="s">
        <v>336</v>
      </c>
      <c r="L134" s="2101"/>
      <c r="M134" s="2175" t="s">
        <v>309</v>
      </c>
      <c r="N134" s="2101"/>
      <c r="O134" s="2175" t="s">
        <v>336</v>
      </c>
      <c r="P134" s="78"/>
      <c r="Q134" s="78"/>
      <c r="R134" s="78"/>
      <c r="S134" s="78"/>
      <c r="U134" s="2044" t="str">
        <f>職員点検資料１!AC134</f>
        <v/>
      </c>
      <c r="V134" s="2044">
        <f t="shared" ref="V134" si="42">H134+J134</f>
        <v>0</v>
      </c>
    </row>
    <row r="135" spans="1:22" s="80" customFormat="1">
      <c r="A135" s="2083"/>
      <c r="B135" s="2167"/>
      <c r="C135" s="2167"/>
      <c r="D135" s="2167"/>
      <c r="E135" s="198" t="str">
        <f>職員点検資料１!E135</f>
        <v>幼稚園教諭</v>
      </c>
      <c r="F135" s="199" t="str">
        <f>IF(職員点検資料１!F135="","",職員点検資料１!F135)</f>
        <v/>
      </c>
      <c r="G135" s="2182"/>
      <c r="H135" s="2102"/>
      <c r="I135" s="2176"/>
      <c r="J135" s="2102"/>
      <c r="K135" s="2176"/>
      <c r="L135" s="2102"/>
      <c r="M135" s="2176"/>
      <c r="N135" s="2102"/>
      <c r="O135" s="2176"/>
      <c r="P135" s="78"/>
      <c r="Q135" s="78"/>
      <c r="R135" s="78"/>
      <c r="S135" s="78"/>
      <c r="U135" s="2045"/>
      <c r="V135" s="2045"/>
    </row>
    <row r="136" spans="1:22" s="80" customFormat="1">
      <c r="A136" s="2084"/>
      <c r="B136" s="2168"/>
      <c r="C136" s="2168"/>
      <c r="D136" s="2168"/>
      <c r="E136" s="200" t="str">
        <f>職員点検資料１!E136</f>
        <v>（　　　　　　）</v>
      </c>
      <c r="F136" s="201" t="str">
        <f>IF(職員点検資料１!F136="","",職員点検資料１!F136)</f>
        <v/>
      </c>
      <c r="G136" s="2183"/>
      <c r="H136" s="2103"/>
      <c r="I136" s="2177"/>
      <c r="J136" s="2103"/>
      <c r="K136" s="2177"/>
      <c r="L136" s="2103"/>
      <c r="M136" s="2177"/>
      <c r="N136" s="2103"/>
      <c r="O136" s="2177"/>
      <c r="P136" s="78"/>
      <c r="Q136" s="78"/>
      <c r="R136" s="78"/>
      <c r="S136" s="78"/>
      <c r="U136" s="2046"/>
      <c r="V136" s="2046"/>
    </row>
    <row r="137" spans="1:22" s="80" customFormat="1" ht="12" customHeight="1">
      <c r="A137" s="2082">
        <v>45</v>
      </c>
      <c r="B137" s="2166" t="str">
        <f>IF(職員点検資料１!B137="","",職員点検資料１!B137)</f>
        <v/>
      </c>
      <c r="C137" s="2166" t="str">
        <f>IF(職員点検資料１!C137="","",職員点検資料１!C137)</f>
        <v/>
      </c>
      <c r="D137" s="2166" t="str">
        <f>IF(職員点検資料１!D137="","",職員点検資料１!D137)</f>
        <v/>
      </c>
      <c r="E137" s="197" t="str">
        <f>職員点検資料１!E137</f>
        <v>保育士</v>
      </c>
      <c r="F137" s="296" t="str">
        <f>IF(職員点検資料１!F137="","",職員点検資料１!F137)</f>
        <v/>
      </c>
      <c r="G137" s="2181" t="str">
        <f>IF(職員点検資料１!G137="","",職員点検資料１!G137)</f>
        <v/>
      </c>
      <c r="H137" s="2101"/>
      <c r="I137" s="2175" t="s">
        <v>309</v>
      </c>
      <c r="J137" s="2101"/>
      <c r="K137" s="2175" t="s">
        <v>336</v>
      </c>
      <c r="L137" s="2101"/>
      <c r="M137" s="2175" t="s">
        <v>309</v>
      </c>
      <c r="N137" s="2101"/>
      <c r="O137" s="2175" t="s">
        <v>336</v>
      </c>
      <c r="P137" s="78"/>
      <c r="Q137" s="78"/>
      <c r="R137" s="78"/>
      <c r="S137" s="78"/>
      <c r="U137" s="2044" t="str">
        <f>職員点検資料１!AC137</f>
        <v/>
      </c>
      <c r="V137" s="2044">
        <f t="shared" ref="V137" si="43">H137+J137</f>
        <v>0</v>
      </c>
    </row>
    <row r="138" spans="1:22" s="80" customFormat="1">
      <c r="A138" s="2083"/>
      <c r="B138" s="2167"/>
      <c r="C138" s="2167"/>
      <c r="D138" s="2167"/>
      <c r="E138" s="198" t="str">
        <f>職員点検資料１!E138</f>
        <v>幼稚園教諭</v>
      </c>
      <c r="F138" s="199" t="str">
        <f>IF(職員点検資料１!F138="","",職員点検資料１!F138)</f>
        <v/>
      </c>
      <c r="G138" s="2182"/>
      <c r="H138" s="2102"/>
      <c r="I138" s="2176"/>
      <c r="J138" s="2102"/>
      <c r="K138" s="2176"/>
      <c r="L138" s="2102"/>
      <c r="M138" s="2176"/>
      <c r="N138" s="2102"/>
      <c r="O138" s="2176"/>
      <c r="P138" s="78"/>
      <c r="Q138" s="78"/>
      <c r="R138" s="78"/>
      <c r="S138" s="78"/>
      <c r="U138" s="2045"/>
      <c r="V138" s="2045"/>
    </row>
    <row r="139" spans="1:22" s="80" customFormat="1">
      <c r="A139" s="2084"/>
      <c r="B139" s="2168"/>
      <c r="C139" s="2168"/>
      <c r="D139" s="2168"/>
      <c r="E139" s="200" t="str">
        <f>職員点検資料１!E139</f>
        <v>（　　　　　　）</v>
      </c>
      <c r="F139" s="201" t="str">
        <f>IF(職員点検資料１!F139="","",職員点検資料１!F139)</f>
        <v/>
      </c>
      <c r="G139" s="2183"/>
      <c r="H139" s="2103"/>
      <c r="I139" s="2177"/>
      <c r="J139" s="2103"/>
      <c r="K139" s="2177"/>
      <c r="L139" s="2103"/>
      <c r="M139" s="2177"/>
      <c r="N139" s="2103"/>
      <c r="O139" s="2177"/>
      <c r="P139" s="78"/>
      <c r="Q139" s="78"/>
      <c r="R139" s="78"/>
      <c r="S139" s="78"/>
      <c r="U139" s="2046"/>
      <c r="V139" s="2046"/>
    </row>
    <row r="140" spans="1:22" s="80" customFormat="1" ht="12" customHeight="1">
      <c r="A140" s="2082">
        <v>46</v>
      </c>
      <c r="B140" s="2166" t="str">
        <f>IF(職員点検資料１!B140="","",職員点検資料１!B140)</f>
        <v/>
      </c>
      <c r="C140" s="2166" t="str">
        <f>IF(職員点検資料１!C140="","",職員点検資料１!C140)</f>
        <v/>
      </c>
      <c r="D140" s="2166" t="str">
        <f>IF(職員点検資料１!D140="","",職員点検資料１!D140)</f>
        <v/>
      </c>
      <c r="E140" s="197" t="str">
        <f>職員点検資料１!E140</f>
        <v>保育士</v>
      </c>
      <c r="F140" s="296" t="str">
        <f>IF(職員点検資料１!F140="","",職員点検資料１!F140)</f>
        <v/>
      </c>
      <c r="G140" s="2181" t="str">
        <f>IF(職員点検資料１!G140="","",職員点検資料１!G140)</f>
        <v/>
      </c>
      <c r="H140" s="2101"/>
      <c r="I140" s="2175" t="s">
        <v>309</v>
      </c>
      <c r="J140" s="2101"/>
      <c r="K140" s="2175" t="s">
        <v>336</v>
      </c>
      <c r="L140" s="2101"/>
      <c r="M140" s="2175" t="s">
        <v>309</v>
      </c>
      <c r="N140" s="2101"/>
      <c r="O140" s="2175" t="s">
        <v>336</v>
      </c>
      <c r="P140" s="78"/>
      <c r="Q140" s="78"/>
      <c r="R140" s="78"/>
      <c r="S140" s="78"/>
      <c r="U140" s="2044" t="str">
        <f>職員点検資料１!AC140</f>
        <v/>
      </c>
      <c r="V140" s="2044">
        <f t="shared" ref="V140" si="44">H140+J140</f>
        <v>0</v>
      </c>
    </row>
    <row r="141" spans="1:22" s="80" customFormat="1">
      <c r="A141" s="2083"/>
      <c r="B141" s="2167"/>
      <c r="C141" s="2167"/>
      <c r="D141" s="2167"/>
      <c r="E141" s="198" t="str">
        <f>職員点検資料１!E141</f>
        <v>幼稚園教諭</v>
      </c>
      <c r="F141" s="199" t="str">
        <f>IF(職員点検資料１!F141="","",職員点検資料１!F141)</f>
        <v/>
      </c>
      <c r="G141" s="2182"/>
      <c r="H141" s="2102"/>
      <c r="I141" s="2176"/>
      <c r="J141" s="2102"/>
      <c r="K141" s="2176"/>
      <c r="L141" s="2102"/>
      <c r="M141" s="2176"/>
      <c r="N141" s="2102"/>
      <c r="O141" s="2176"/>
      <c r="P141" s="78"/>
      <c r="Q141" s="78"/>
      <c r="R141" s="78"/>
      <c r="S141" s="78"/>
      <c r="U141" s="2045"/>
      <c r="V141" s="2045"/>
    </row>
    <row r="142" spans="1:22" s="80" customFormat="1">
      <c r="A142" s="2084"/>
      <c r="B142" s="2168"/>
      <c r="C142" s="2168"/>
      <c r="D142" s="2168"/>
      <c r="E142" s="200" t="str">
        <f>職員点検資料１!E142</f>
        <v>（　　　　　　）</v>
      </c>
      <c r="F142" s="201" t="str">
        <f>IF(職員点検資料１!F142="","",職員点検資料１!F142)</f>
        <v/>
      </c>
      <c r="G142" s="2183"/>
      <c r="H142" s="2103"/>
      <c r="I142" s="2177"/>
      <c r="J142" s="2103"/>
      <c r="K142" s="2177"/>
      <c r="L142" s="2103"/>
      <c r="M142" s="2177"/>
      <c r="N142" s="2103"/>
      <c r="O142" s="2177"/>
      <c r="P142" s="78"/>
      <c r="Q142" s="78"/>
      <c r="R142" s="78"/>
      <c r="S142" s="78"/>
      <c r="U142" s="2046"/>
      <c r="V142" s="2046"/>
    </row>
    <row r="143" spans="1:22" s="80" customFormat="1" ht="12" customHeight="1">
      <c r="A143" s="2082">
        <v>47</v>
      </c>
      <c r="B143" s="2166" t="str">
        <f>IF(職員点検資料１!B143="","",職員点検資料１!B143)</f>
        <v/>
      </c>
      <c r="C143" s="2166" t="str">
        <f>IF(職員点検資料１!C143="","",職員点検資料１!C143)</f>
        <v/>
      </c>
      <c r="D143" s="2166" t="str">
        <f>IF(職員点検資料１!D143="","",職員点検資料１!D143)</f>
        <v/>
      </c>
      <c r="E143" s="197" t="str">
        <f>職員点検資料１!E143</f>
        <v>保育士</v>
      </c>
      <c r="F143" s="296" t="str">
        <f>IF(職員点検資料１!F143="","",職員点検資料１!F143)</f>
        <v/>
      </c>
      <c r="G143" s="2181" t="str">
        <f>IF(職員点検資料１!G143="","",職員点検資料１!G143)</f>
        <v/>
      </c>
      <c r="H143" s="2101"/>
      <c r="I143" s="2175" t="s">
        <v>309</v>
      </c>
      <c r="J143" s="2101"/>
      <c r="K143" s="2175" t="s">
        <v>336</v>
      </c>
      <c r="L143" s="2101"/>
      <c r="M143" s="2175" t="s">
        <v>309</v>
      </c>
      <c r="N143" s="2101"/>
      <c r="O143" s="2175" t="s">
        <v>336</v>
      </c>
      <c r="P143" s="78"/>
      <c r="Q143" s="78"/>
      <c r="R143" s="78"/>
      <c r="S143" s="78"/>
      <c r="U143" s="2044" t="str">
        <f>職員点検資料１!AC143</f>
        <v/>
      </c>
      <c r="V143" s="2044">
        <f t="shared" ref="V143" si="45">H143+J143</f>
        <v>0</v>
      </c>
    </row>
    <row r="144" spans="1:22" s="80" customFormat="1">
      <c r="A144" s="2083"/>
      <c r="B144" s="2167"/>
      <c r="C144" s="2167"/>
      <c r="D144" s="2167"/>
      <c r="E144" s="198" t="str">
        <f>職員点検資料１!E144</f>
        <v>幼稚園教諭</v>
      </c>
      <c r="F144" s="199" t="str">
        <f>IF(職員点検資料１!F144="","",職員点検資料１!F144)</f>
        <v/>
      </c>
      <c r="G144" s="2182"/>
      <c r="H144" s="2102"/>
      <c r="I144" s="2176"/>
      <c r="J144" s="2102"/>
      <c r="K144" s="2176"/>
      <c r="L144" s="2102"/>
      <c r="M144" s="2176"/>
      <c r="N144" s="2102"/>
      <c r="O144" s="2176"/>
      <c r="P144" s="78"/>
      <c r="Q144" s="78"/>
      <c r="R144" s="78"/>
      <c r="S144" s="78"/>
      <c r="U144" s="2045"/>
      <c r="V144" s="2045"/>
    </row>
    <row r="145" spans="1:22" s="80" customFormat="1">
      <c r="A145" s="2084"/>
      <c r="B145" s="2168"/>
      <c r="C145" s="2168"/>
      <c r="D145" s="2168"/>
      <c r="E145" s="200" t="str">
        <f>職員点検資料１!E145</f>
        <v>（　　　　　　）</v>
      </c>
      <c r="F145" s="201" t="str">
        <f>IF(職員点検資料１!F145="","",職員点検資料１!F145)</f>
        <v/>
      </c>
      <c r="G145" s="2183"/>
      <c r="H145" s="2103"/>
      <c r="I145" s="2177"/>
      <c r="J145" s="2103"/>
      <c r="K145" s="2177"/>
      <c r="L145" s="2103"/>
      <c r="M145" s="2177"/>
      <c r="N145" s="2103"/>
      <c r="O145" s="2177"/>
      <c r="P145" s="78"/>
      <c r="Q145" s="78"/>
      <c r="R145" s="78"/>
      <c r="S145" s="78"/>
      <c r="U145" s="2046"/>
      <c r="V145" s="2046"/>
    </row>
    <row r="146" spans="1:22" s="80" customFormat="1" ht="12" customHeight="1">
      <c r="A146" s="2082">
        <v>48</v>
      </c>
      <c r="B146" s="2166" t="str">
        <f>IF(職員点検資料１!B146="","",職員点検資料１!B146)</f>
        <v/>
      </c>
      <c r="C146" s="2166" t="str">
        <f>IF(職員点検資料１!C146="","",職員点検資料１!C146)</f>
        <v/>
      </c>
      <c r="D146" s="2166" t="str">
        <f>IF(職員点検資料１!D146="","",職員点検資料１!D146)</f>
        <v/>
      </c>
      <c r="E146" s="197" t="str">
        <f>職員点検資料１!E146</f>
        <v>保育士</v>
      </c>
      <c r="F146" s="296" t="str">
        <f>IF(職員点検資料１!F146="","",職員点検資料１!F146)</f>
        <v/>
      </c>
      <c r="G146" s="2181" t="str">
        <f>IF(職員点検資料１!G146="","",職員点検資料１!G146)</f>
        <v/>
      </c>
      <c r="H146" s="2101"/>
      <c r="I146" s="2175" t="s">
        <v>309</v>
      </c>
      <c r="J146" s="2101"/>
      <c r="K146" s="2175" t="s">
        <v>336</v>
      </c>
      <c r="L146" s="2101"/>
      <c r="M146" s="2175" t="s">
        <v>309</v>
      </c>
      <c r="N146" s="2101"/>
      <c r="O146" s="2175" t="s">
        <v>336</v>
      </c>
      <c r="P146" s="78"/>
      <c r="Q146" s="78"/>
      <c r="R146" s="78"/>
      <c r="S146" s="78"/>
      <c r="U146" s="2044" t="str">
        <f>職員点検資料１!AC146</f>
        <v/>
      </c>
      <c r="V146" s="2044">
        <f t="shared" ref="V146" si="46">H146+J146</f>
        <v>0</v>
      </c>
    </row>
    <row r="147" spans="1:22" s="80" customFormat="1">
      <c r="A147" s="2083"/>
      <c r="B147" s="2167"/>
      <c r="C147" s="2167"/>
      <c r="D147" s="2167"/>
      <c r="E147" s="198" t="str">
        <f>職員点検資料１!E147</f>
        <v>幼稚園教諭</v>
      </c>
      <c r="F147" s="199" t="str">
        <f>IF(職員点検資料１!F147="","",職員点検資料１!F147)</f>
        <v/>
      </c>
      <c r="G147" s="2182"/>
      <c r="H147" s="2102"/>
      <c r="I147" s="2176"/>
      <c r="J147" s="2102"/>
      <c r="K147" s="2176"/>
      <c r="L147" s="2102"/>
      <c r="M147" s="2176"/>
      <c r="N147" s="2102"/>
      <c r="O147" s="2176"/>
      <c r="P147" s="78"/>
      <c r="Q147" s="78"/>
      <c r="R147" s="78"/>
      <c r="S147" s="78"/>
      <c r="U147" s="2045"/>
      <c r="V147" s="2045"/>
    </row>
    <row r="148" spans="1:22" s="80" customFormat="1">
      <c r="A148" s="2084"/>
      <c r="B148" s="2168"/>
      <c r="C148" s="2168"/>
      <c r="D148" s="2168"/>
      <c r="E148" s="200" t="str">
        <f>職員点検資料１!E148</f>
        <v>（　　　　　　）</v>
      </c>
      <c r="F148" s="201" t="str">
        <f>IF(職員点検資料１!F148="","",職員点検資料１!F148)</f>
        <v/>
      </c>
      <c r="G148" s="2183"/>
      <c r="H148" s="2103"/>
      <c r="I148" s="2177"/>
      <c r="J148" s="2103"/>
      <c r="K148" s="2177"/>
      <c r="L148" s="2103"/>
      <c r="M148" s="2177"/>
      <c r="N148" s="2103"/>
      <c r="O148" s="2177"/>
      <c r="P148" s="78"/>
      <c r="Q148" s="78"/>
      <c r="R148" s="78"/>
      <c r="S148" s="78"/>
      <c r="U148" s="2046"/>
      <c r="V148" s="2046"/>
    </row>
    <row r="149" spans="1:22" s="80" customFormat="1" ht="12" customHeight="1">
      <c r="A149" s="2082">
        <v>49</v>
      </c>
      <c r="B149" s="2166" t="str">
        <f>IF(職員点検資料１!B149="","",職員点検資料１!B149)</f>
        <v/>
      </c>
      <c r="C149" s="2166" t="str">
        <f>IF(職員点検資料１!C149="","",職員点検資料１!C149)</f>
        <v/>
      </c>
      <c r="D149" s="2166" t="str">
        <f>IF(職員点検資料１!D149="","",職員点検資料１!D149)</f>
        <v/>
      </c>
      <c r="E149" s="197" t="str">
        <f>職員点検資料１!E149</f>
        <v>保育士</v>
      </c>
      <c r="F149" s="296" t="str">
        <f>IF(職員点検資料１!F149="","",職員点検資料１!F149)</f>
        <v/>
      </c>
      <c r="G149" s="2181" t="str">
        <f>IF(職員点検資料１!G149="","",職員点検資料１!G149)</f>
        <v/>
      </c>
      <c r="H149" s="2101"/>
      <c r="I149" s="2175" t="s">
        <v>309</v>
      </c>
      <c r="J149" s="2101"/>
      <c r="K149" s="2175" t="s">
        <v>336</v>
      </c>
      <c r="L149" s="2101"/>
      <c r="M149" s="2175" t="s">
        <v>309</v>
      </c>
      <c r="N149" s="2101"/>
      <c r="O149" s="2175" t="s">
        <v>336</v>
      </c>
      <c r="P149" s="78"/>
      <c r="Q149" s="78"/>
      <c r="R149" s="78"/>
      <c r="S149" s="78"/>
      <c r="U149" s="2044" t="str">
        <f>職員点検資料１!AC149</f>
        <v/>
      </c>
      <c r="V149" s="2044">
        <f t="shared" ref="V149" si="47">H149+J149</f>
        <v>0</v>
      </c>
    </row>
    <row r="150" spans="1:22" s="80" customFormat="1">
      <c r="A150" s="2083"/>
      <c r="B150" s="2167"/>
      <c r="C150" s="2167"/>
      <c r="D150" s="2167"/>
      <c r="E150" s="198" t="str">
        <f>職員点検資料１!E150</f>
        <v>幼稚園教諭</v>
      </c>
      <c r="F150" s="199" t="str">
        <f>IF(職員点検資料１!F150="","",職員点検資料１!F150)</f>
        <v/>
      </c>
      <c r="G150" s="2182"/>
      <c r="H150" s="2102"/>
      <c r="I150" s="2176"/>
      <c r="J150" s="2102"/>
      <c r="K150" s="2176"/>
      <c r="L150" s="2102"/>
      <c r="M150" s="2176"/>
      <c r="N150" s="2102"/>
      <c r="O150" s="2176"/>
      <c r="P150" s="78"/>
      <c r="Q150" s="78"/>
      <c r="R150" s="78"/>
      <c r="S150" s="78"/>
      <c r="U150" s="2045"/>
      <c r="V150" s="2045"/>
    </row>
    <row r="151" spans="1:22" s="80" customFormat="1">
      <c r="A151" s="2084"/>
      <c r="B151" s="2168"/>
      <c r="C151" s="2168"/>
      <c r="D151" s="2168"/>
      <c r="E151" s="200" t="str">
        <f>職員点検資料１!E151</f>
        <v>（　　　　　　）</v>
      </c>
      <c r="F151" s="201" t="str">
        <f>IF(職員点検資料１!F151="","",職員点検資料１!F151)</f>
        <v/>
      </c>
      <c r="G151" s="2183"/>
      <c r="H151" s="2103"/>
      <c r="I151" s="2177"/>
      <c r="J151" s="2103"/>
      <c r="K151" s="2177"/>
      <c r="L151" s="2103"/>
      <c r="M151" s="2177"/>
      <c r="N151" s="2103"/>
      <c r="O151" s="2177"/>
      <c r="P151" s="78"/>
      <c r="Q151" s="78"/>
      <c r="R151" s="78"/>
      <c r="S151" s="78"/>
      <c r="U151" s="2046"/>
      <c r="V151" s="2046"/>
    </row>
    <row r="152" spans="1:22" s="80" customFormat="1" ht="12" customHeight="1">
      <c r="A152" s="2082">
        <v>50</v>
      </c>
      <c r="B152" s="2166" t="str">
        <f>IF(職員点検資料１!B152="","",職員点検資料１!B152)</f>
        <v/>
      </c>
      <c r="C152" s="2166" t="str">
        <f>IF(職員点検資料１!C152="","",職員点検資料１!C152)</f>
        <v/>
      </c>
      <c r="D152" s="2166" t="str">
        <f>IF(職員点検資料１!D152="","",職員点検資料１!D152)</f>
        <v/>
      </c>
      <c r="E152" s="197" t="str">
        <f>職員点検資料１!E152</f>
        <v>保育士</v>
      </c>
      <c r="F152" s="296" t="str">
        <f>IF(職員点検資料１!F152="","",職員点検資料１!F152)</f>
        <v/>
      </c>
      <c r="G152" s="2181" t="str">
        <f>IF(職員点検資料１!G152="","",職員点検資料１!G152)</f>
        <v/>
      </c>
      <c r="H152" s="2101"/>
      <c r="I152" s="2175" t="s">
        <v>309</v>
      </c>
      <c r="J152" s="2101"/>
      <c r="K152" s="2175" t="s">
        <v>336</v>
      </c>
      <c r="L152" s="2101"/>
      <c r="M152" s="2175" t="s">
        <v>309</v>
      </c>
      <c r="N152" s="2101"/>
      <c r="O152" s="2175" t="s">
        <v>336</v>
      </c>
      <c r="P152" s="78"/>
      <c r="Q152" s="78"/>
      <c r="R152" s="78"/>
      <c r="S152" s="78"/>
      <c r="U152" s="2044" t="str">
        <f>職員点検資料１!AC152</f>
        <v/>
      </c>
      <c r="V152" s="2044">
        <f t="shared" ref="V152" si="48">H152+J152</f>
        <v>0</v>
      </c>
    </row>
    <row r="153" spans="1:22" s="80" customFormat="1">
      <c r="A153" s="2083"/>
      <c r="B153" s="2167"/>
      <c r="C153" s="2167"/>
      <c r="D153" s="2167"/>
      <c r="E153" s="198" t="str">
        <f>職員点検資料１!E153</f>
        <v>幼稚園教諭</v>
      </c>
      <c r="F153" s="199" t="str">
        <f>IF(職員点検資料１!F153="","",職員点検資料１!F153)</f>
        <v/>
      </c>
      <c r="G153" s="2182"/>
      <c r="H153" s="2102"/>
      <c r="I153" s="2176"/>
      <c r="J153" s="2102"/>
      <c r="K153" s="2176"/>
      <c r="L153" s="2102"/>
      <c r="M153" s="2176"/>
      <c r="N153" s="2102"/>
      <c r="O153" s="2176"/>
      <c r="P153" s="78"/>
      <c r="Q153" s="78"/>
      <c r="R153" s="78"/>
      <c r="S153" s="78"/>
      <c r="U153" s="2045"/>
      <c r="V153" s="2045"/>
    </row>
    <row r="154" spans="1:22" s="80" customFormat="1">
      <c r="A154" s="2084"/>
      <c r="B154" s="2168"/>
      <c r="C154" s="2168"/>
      <c r="D154" s="2168"/>
      <c r="E154" s="200" t="str">
        <f>職員点検資料１!E154</f>
        <v>（　　　　　　）</v>
      </c>
      <c r="F154" s="201" t="str">
        <f>IF(職員点検資料１!F154="","",職員点検資料１!F154)</f>
        <v/>
      </c>
      <c r="G154" s="2183"/>
      <c r="H154" s="2103"/>
      <c r="I154" s="2177"/>
      <c r="J154" s="2103"/>
      <c r="K154" s="2177"/>
      <c r="L154" s="2103"/>
      <c r="M154" s="2177"/>
      <c r="N154" s="2103"/>
      <c r="O154" s="2177"/>
      <c r="P154" s="78"/>
      <c r="Q154" s="78"/>
      <c r="R154" s="78"/>
      <c r="S154" s="78"/>
      <c r="U154" s="2046"/>
      <c r="V154" s="2046"/>
    </row>
    <row r="155" spans="1:22" s="80" customFormat="1" ht="12" customHeight="1">
      <c r="A155" s="2082">
        <v>51</v>
      </c>
      <c r="B155" s="2166" t="str">
        <f>IF(職員点検資料１!B155="","",職員点検資料１!B155)</f>
        <v/>
      </c>
      <c r="C155" s="2166" t="str">
        <f>IF(職員点検資料１!C155="","",職員点検資料１!C155)</f>
        <v/>
      </c>
      <c r="D155" s="2166" t="str">
        <f>IF(職員点検資料１!D155="","",職員点検資料１!D155)</f>
        <v/>
      </c>
      <c r="E155" s="197" t="str">
        <f>職員点検資料１!E155</f>
        <v>保育士</v>
      </c>
      <c r="F155" s="296" t="str">
        <f>IF(職員点検資料１!F155="","",職員点検資料１!F155)</f>
        <v/>
      </c>
      <c r="G155" s="2181" t="str">
        <f>IF(職員点検資料１!G155="","",職員点検資料１!G155)</f>
        <v/>
      </c>
      <c r="H155" s="2101"/>
      <c r="I155" s="2175" t="s">
        <v>309</v>
      </c>
      <c r="J155" s="2101"/>
      <c r="K155" s="2175" t="s">
        <v>336</v>
      </c>
      <c r="L155" s="2101"/>
      <c r="M155" s="2175" t="s">
        <v>309</v>
      </c>
      <c r="N155" s="2101"/>
      <c r="O155" s="2175" t="s">
        <v>336</v>
      </c>
      <c r="P155" s="78"/>
      <c r="Q155" s="78"/>
      <c r="R155" s="78"/>
      <c r="S155" s="78"/>
      <c r="U155" s="2044" t="str">
        <f>職員点検資料１!AC155</f>
        <v/>
      </c>
      <c r="V155" s="2044">
        <f t="shared" ref="V155" si="49">H155+J155</f>
        <v>0</v>
      </c>
    </row>
    <row r="156" spans="1:22" s="80" customFormat="1">
      <c r="A156" s="2083"/>
      <c r="B156" s="2167"/>
      <c r="C156" s="2167"/>
      <c r="D156" s="2167"/>
      <c r="E156" s="198" t="str">
        <f>職員点検資料１!E156</f>
        <v>幼稚園教諭</v>
      </c>
      <c r="F156" s="199" t="str">
        <f>IF(職員点検資料１!F156="","",職員点検資料１!F156)</f>
        <v/>
      </c>
      <c r="G156" s="2182"/>
      <c r="H156" s="2102"/>
      <c r="I156" s="2176"/>
      <c r="J156" s="2102"/>
      <c r="K156" s="2176"/>
      <c r="L156" s="2102"/>
      <c r="M156" s="2176"/>
      <c r="N156" s="2102"/>
      <c r="O156" s="2176"/>
      <c r="P156" s="78"/>
      <c r="Q156" s="78"/>
      <c r="R156" s="78"/>
      <c r="S156" s="78"/>
      <c r="U156" s="2045"/>
      <c r="V156" s="2045"/>
    </row>
    <row r="157" spans="1:22" s="80" customFormat="1">
      <c r="A157" s="2084"/>
      <c r="B157" s="2168"/>
      <c r="C157" s="2168"/>
      <c r="D157" s="2168"/>
      <c r="E157" s="200" t="str">
        <f>職員点検資料１!E157</f>
        <v>（　　　　　　）</v>
      </c>
      <c r="F157" s="201" t="str">
        <f>IF(職員点検資料１!F157="","",職員点検資料１!F157)</f>
        <v/>
      </c>
      <c r="G157" s="2183"/>
      <c r="H157" s="2103"/>
      <c r="I157" s="2177"/>
      <c r="J157" s="2103"/>
      <c r="K157" s="2177"/>
      <c r="L157" s="2103"/>
      <c r="M157" s="2177"/>
      <c r="N157" s="2103"/>
      <c r="O157" s="2177"/>
      <c r="P157" s="78"/>
      <c r="Q157" s="78"/>
      <c r="R157" s="78"/>
      <c r="S157" s="78"/>
      <c r="U157" s="2046"/>
      <c r="V157" s="2046"/>
    </row>
    <row r="158" spans="1:22" s="80" customFormat="1" ht="12" customHeight="1">
      <c r="A158" s="2082">
        <v>52</v>
      </c>
      <c r="B158" s="2166" t="str">
        <f>IF(職員点検資料１!B158="","",職員点検資料１!B158)</f>
        <v/>
      </c>
      <c r="C158" s="2166" t="str">
        <f>IF(職員点検資料１!C158="","",職員点検資料１!C158)</f>
        <v/>
      </c>
      <c r="D158" s="2166" t="str">
        <f>IF(職員点検資料１!D158="","",職員点検資料１!D158)</f>
        <v/>
      </c>
      <c r="E158" s="197" t="str">
        <f>職員点検資料１!E158</f>
        <v>保育士</v>
      </c>
      <c r="F158" s="296" t="str">
        <f>IF(職員点検資料１!F158="","",職員点検資料１!F158)</f>
        <v/>
      </c>
      <c r="G158" s="2181" t="str">
        <f>IF(職員点検資料１!G158="","",職員点検資料１!G158)</f>
        <v/>
      </c>
      <c r="H158" s="2101"/>
      <c r="I158" s="2175" t="s">
        <v>309</v>
      </c>
      <c r="J158" s="2101"/>
      <c r="K158" s="2175" t="s">
        <v>336</v>
      </c>
      <c r="L158" s="2101"/>
      <c r="M158" s="2175" t="s">
        <v>309</v>
      </c>
      <c r="N158" s="2101"/>
      <c r="O158" s="2175" t="s">
        <v>336</v>
      </c>
      <c r="P158" s="78"/>
      <c r="Q158" s="78"/>
      <c r="R158" s="78"/>
      <c r="S158" s="78"/>
      <c r="U158" s="2044" t="str">
        <f>職員点検資料１!AC158</f>
        <v/>
      </c>
      <c r="V158" s="2044">
        <f t="shared" ref="V158" si="50">H158+J158</f>
        <v>0</v>
      </c>
    </row>
    <row r="159" spans="1:22" s="80" customFormat="1">
      <c r="A159" s="2083"/>
      <c r="B159" s="2167"/>
      <c r="C159" s="2167"/>
      <c r="D159" s="2167"/>
      <c r="E159" s="198" t="str">
        <f>職員点検資料１!E159</f>
        <v>幼稚園教諭</v>
      </c>
      <c r="F159" s="199" t="str">
        <f>IF(職員点検資料１!F159="","",職員点検資料１!F159)</f>
        <v/>
      </c>
      <c r="G159" s="2182"/>
      <c r="H159" s="2102"/>
      <c r="I159" s="2176"/>
      <c r="J159" s="2102"/>
      <c r="K159" s="2176"/>
      <c r="L159" s="2102"/>
      <c r="M159" s="2176"/>
      <c r="N159" s="2102"/>
      <c r="O159" s="2176"/>
      <c r="P159" s="78"/>
      <c r="Q159" s="78"/>
      <c r="R159" s="78"/>
      <c r="S159" s="78"/>
      <c r="U159" s="2045"/>
      <c r="V159" s="2045"/>
    </row>
    <row r="160" spans="1:22" s="80" customFormat="1">
      <c r="A160" s="2084"/>
      <c r="B160" s="2168"/>
      <c r="C160" s="2168"/>
      <c r="D160" s="2168"/>
      <c r="E160" s="200" t="str">
        <f>職員点検資料１!E160</f>
        <v>（　　　　　　）</v>
      </c>
      <c r="F160" s="201" t="str">
        <f>IF(職員点検資料１!F160="","",職員点検資料１!F160)</f>
        <v/>
      </c>
      <c r="G160" s="2183"/>
      <c r="H160" s="2103"/>
      <c r="I160" s="2177"/>
      <c r="J160" s="2103"/>
      <c r="K160" s="2177"/>
      <c r="L160" s="2103"/>
      <c r="M160" s="2177"/>
      <c r="N160" s="2103"/>
      <c r="O160" s="2177"/>
      <c r="P160" s="78"/>
      <c r="Q160" s="78"/>
      <c r="R160" s="78"/>
      <c r="S160" s="78"/>
      <c r="U160" s="2046"/>
      <c r="V160" s="2046"/>
    </row>
    <row r="161" spans="1:22" s="80" customFormat="1" ht="12" customHeight="1">
      <c r="A161" s="2082">
        <v>53</v>
      </c>
      <c r="B161" s="2166" t="str">
        <f>IF(職員点検資料１!B161="","",職員点検資料１!B161)</f>
        <v/>
      </c>
      <c r="C161" s="2166" t="str">
        <f>IF(職員点検資料１!C161="","",職員点検資料１!C161)</f>
        <v/>
      </c>
      <c r="D161" s="2166" t="str">
        <f>IF(職員点検資料１!D161="","",職員点検資料１!D161)</f>
        <v/>
      </c>
      <c r="E161" s="197" t="str">
        <f>職員点検資料１!E161</f>
        <v>保育士</v>
      </c>
      <c r="F161" s="296" t="str">
        <f>IF(職員点検資料１!F161="","",職員点検資料１!F161)</f>
        <v/>
      </c>
      <c r="G161" s="2181" t="str">
        <f>IF(職員点検資料１!G161="","",職員点検資料１!G161)</f>
        <v/>
      </c>
      <c r="H161" s="2101"/>
      <c r="I161" s="2175" t="s">
        <v>309</v>
      </c>
      <c r="J161" s="2101"/>
      <c r="K161" s="2175" t="s">
        <v>336</v>
      </c>
      <c r="L161" s="2101"/>
      <c r="M161" s="2175" t="s">
        <v>309</v>
      </c>
      <c r="N161" s="2101"/>
      <c r="O161" s="2175" t="s">
        <v>336</v>
      </c>
      <c r="P161" s="78"/>
      <c r="Q161" s="78"/>
      <c r="R161" s="78"/>
      <c r="S161" s="78"/>
      <c r="U161" s="2044" t="str">
        <f>職員点検資料１!AC161</f>
        <v/>
      </c>
      <c r="V161" s="2044">
        <f t="shared" ref="V161" si="51">H161+J161</f>
        <v>0</v>
      </c>
    </row>
    <row r="162" spans="1:22" s="80" customFormat="1">
      <c r="A162" s="2083"/>
      <c r="B162" s="2167"/>
      <c r="C162" s="2167"/>
      <c r="D162" s="2167"/>
      <c r="E162" s="198" t="str">
        <f>職員点検資料１!E162</f>
        <v>幼稚園教諭</v>
      </c>
      <c r="F162" s="199" t="str">
        <f>IF(職員点検資料１!F162="","",職員点検資料１!F162)</f>
        <v/>
      </c>
      <c r="G162" s="2182"/>
      <c r="H162" s="2102"/>
      <c r="I162" s="2176"/>
      <c r="J162" s="2102"/>
      <c r="K162" s="2176"/>
      <c r="L162" s="2102"/>
      <c r="M162" s="2176"/>
      <c r="N162" s="2102"/>
      <c r="O162" s="2176"/>
      <c r="P162" s="78"/>
      <c r="Q162" s="78"/>
      <c r="R162" s="78"/>
      <c r="S162" s="78"/>
      <c r="U162" s="2045"/>
      <c r="V162" s="2045"/>
    </row>
    <row r="163" spans="1:22" s="80" customFormat="1">
      <c r="A163" s="2084"/>
      <c r="B163" s="2168"/>
      <c r="C163" s="2168"/>
      <c r="D163" s="2168"/>
      <c r="E163" s="200" t="str">
        <f>職員点検資料１!E163</f>
        <v>（　　　　　　）</v>
      </c>
      <c r="F163" s="201" t="str">
        <f>IF(職員点検資料１!F163="","",職員点検資料１!F163)</f>
        <v/>
      </c>
      <c r="G163" s="2183"/>
      <c r="H163" s="2103"/>
      <c r="I163" s="2177"/>
      <c r="J163" s="2103"/>
      <c r="K163" s="2177"/>
      <c r="L163" s="2103"/>
      <c r="M163" s="2177"/>
      <c r="N163" s="2103"/>
      <c r="O163" s="2177"/>
      <c r="P163" s="78"/>
      <c r="Q163" s="78"/>
      <c r="R163" s="78"/>
      <c r="S163" s="78"/>
      <c r="U163" s="2046"/>
      <c r="V163" s="2046"/>
    </row>
    <row r="164" spans="1:22" s="80" customFormat="1" ht="12" customHeight="1">
      <c r="A164" s="2082">
        <v>54</v>
      </c>
      <c r="B164" s="2166" t="str">
        <f>IF(職員点検資料１!B164="","",職員点検資料１!B164)</f>
        <v/>
      </c>
      <c r="C164" s="2166" t="str">
        <f>IF(職員点検資料１!C164="","",職員点検資料１!C164)</f>
        <v/>
      </c>
      <c r="D164" s="2166" t="str">
        <f>IF(職員点検資料１!D164="","",職員点検資料１!D164)</f>
        <v/>
      </c>
      <c r="E164" s="197" t="str">
        <f>職員点検資料１!E164</f>
        <v>保育士</v>
      </c>
      <c r="F164" s="296" t="str">
        <f>IF(職員点検資料１!F164="","",職員点検資料１!F164)</f>
        <v/>
      </c>
      <c r="G164" s="2181" t="str">
        <f>IF(職員点検資料１!G164="","",職員点検資料１!G164)</f>
        <v/>
      </c>
      <c r="H164" s="2101"/>
      <c r="I164" s="2175" t="s">
        <v>309</v>
      </c>
      <c r="J164" s="2101"/>
      <c r="K164" s="2175" t="s">
        <v>336</v>
      </c>
      <c r="L164" s="2101"/>
      <c r="M164" s="2175" t="s">
        <v>309</v>
      </c>
      <c r="N164" s="2101"/>
      <c r="O164" s="2175" t="s">
        <v>336</v>
      </c>
      <c r="P164" s="78"/>
      <c r="Q164" s="78"/>
      <c r="R164" s="78"/>
      <c r="S164" s="78"/>
      <c r="U164" s="2044" t="str">
        <f>職員点検資料１!AC164</f>
        <v/>
      </c>
      <c r="V164" s="2044">
        <f t="shared" ref="V164" si="52">H164+J164</f>
        <v>0</v>
      </c>
    </row>
    <row r="165" spans="1:22" s="80" customFormat="1">
      <c r="A165" s="2083"/>
      <c r="B165" s="2167"/>
      <c r="C165" s="2167"/>
      <c r="D165" s="2167"/>
      <c r="E165" s="198" t="str">
        <f>職員点検資料１!E165</f>
        <v>幼稚園教諭</v>
      </c>
      <c r="F165" s="199" t="str">
        <f>IF(職員点検資料１!F165="","",職員点検資料１!F165)</f>
        <v/>
      </c>
      <c r="G165" s="2182"/>
      <c r="H165" s="2102"/>
      <c r="I165" s="2176"/>
      <c r="J165" s="2102"/>
      <c r="K165" s="2176"/>
      <c r="L165" s="2102"/>
      <c r="M165" s="2176"/>
      <c r="N165" s="2102"/>
      <c r="O165" s="2176"/>
      <c r="P165" s="78"/>
      <c r="Q165" s="78"/>
      <c r="R165" s="78"/>
      <c r="S165" s="78"/>
      <c r="U165" s="2045"/>
      <c r="V165" s="2045"/>
    </row>
    <row r="166" spans="1:22" s="80" customFormat="1">
      <c r="A166" s="2084"/>
      <c r="B166" s="2168"/>
      <c r="C166" s="2168"/>
      <c r="D166" s="2168"/>
      <c r="E166" s="200" t="str">
        <f>職員点検資料１!E166</f>
        <v>（　　　　　　）</v>
      </c>
      <c r="F166" s="201" t="str">
        <f>IF(職員点検資料１!F166="","",職員点検資料１!F166)</f>
        <v/>
      </c>
      <c r="G166" s="2183"/>
      <c r="H166" s="2103"/>
      <c r="I166" s="2177"/>
      <c r="J166" s="2103"/>
      <c r="K166" s="2177"/>
      <c r="L166" s="2103"/>
      <c r="M166" s="2177"/>
      <c r="N166" s="2103"/>
      <c r="O166" s="2177"/>
      <c r="P166" s="78"/>
      <c r="Q166" s="78"/>
      <c r="R166" s="78"/>
      <c r="S166" s="78"/>
      <c r="U166" s="2046"/>
      <c r="V166" s="2046"/>
    </row>
    <row r="167" spans="1:22" s="80" customFormat="1" ht="12" customHeight="1">
      <c r="A167" s="2082">
        <v>55</v>
      </c>
      <c r="B167" s="2166" t="str">
        <f>IF(職員点検資料１!B167="","",職員点検資料１!B167)</f>
        <v/>
      </c>
      <c r="C167" s="2166" t="str">
        <f>IF(職員点検資料１!C167="","",職員点検資料１!C167)</f>
        <v/>
      </c>
      <c r="D167" s="2166" t="str">
        <f>IF(職員点検資料１!D167="","",職員点検資料１!D167)</f>
        <v/>
      </c>
      <c r="E167" s="197" t="str">
        <f>職員点検資料１!E167</f>
        <v>保育士</v>
      </c>
      <c r="F167" s="296" t="str">
        <f>IF(職員点検資料１!F167="","",職員点検資料１!F167)</f>
        <v/>
      </c>
      <c r="G167" s="2181" t="str">
        <f>IF(職員点検資料１!G167="","",職員点検資料１!G167)</f>
        <v/>
      </c>
      <c r="H167" s="2101"/>
      <c r="I167" s="2175" t="s">
        <v>309</v>
      </c>
      <c r="J167" s="2101"/>
      <c r="K167" s="2175" t="s">
        <v>336</v>
      </c>
      <c r="L167" s="2101"/>
      <c r="M167" s="2175" t="s">
        <v>309</v>
      </c>
      <c r="N167" s="2101"/>
      <c r="O167" s="2175" t="s">
        <v>336</v>
      </c>
      <c r="P167" s="78"/>
      <c r="Q167" s="78"/>
      <c r="R167" s="78"/>
      <c r="S167" s="78"/>
      <c r="U167" s="2044" t="str">
        <f>職員点検資料１!AC167</f>
        <v/>
      </c>
      <c r="V167" s="2044">
        <f t="shared" ref="V167" si="53">H167+J167</f>
        <v>0</v>
      </c>
    </row>
    <row r="168" spans="1:22" s="80" customFormat="1">
      <c r="A168" s="2083"/>
      <c r="B168" s="2167"/>
      <c r="C168" s="2167"/>
      <c r="D168" s="2167"/>
      <c r="E168" s="198" t="str">
        <f>職員点検資料１!E168</f>
        <v>幼稚園教諭</v>
      </c>
      <c r="F168" s="199" t="str">
        <f>IF(職員点検資料１!F168="","",職員点検資料１!F168)</f>
        <v/>
      </c>
      <c r="G168" s="2182"/>
      <c r="H168" s="2102"/>
      <c r="I168" s="2176"/>
      <c r="J168" s="2102"/>
      <c r="K168" s="2176"/>
      <c r="L168" s="2102"/>
      <c r="M168" s="2176"/>
      <c r="N168" s="2102"/>
      <c r="O168" s="2176"/>
      <c r="P168" s="78"/>
      <c r="Q168" s="78"/>
      <c r="R168" s="78"/>
      <c r="S168" s="78"/>
      <c r="U168" s="2045"/>
      <c r="V168" s="2045"/>
    </row>
    <row r="169" spans="1:22" s="80" customFormat="1">
      <c r="A169" s="2084"/>
      <c r="B169" s="2168"/>
      <c r="C169" s="2168"/>
      <c r="D169" s="2168"/>
      <c r="E169" s="200" t="str">
        <f>職員点検資料１!E169</f>
        <v>（　　　　　　）</v>
      </c>
      <c r="F169" s="201" t="str">
        <f>IF(職員点検資料１!F169="","",職員点検資料１!F169)</f>
        <v/>
      </c>
      <c r="G169" s="2183"/>
      <c r="H169" s="2103"/>
      <c r="I169" s="2177"/>
      <c r="J169" s="2103"/>
      <c r="K169" s="2177"/>
      <c r="L169" s="2103"/>
      <c r="M169" s="2177"/>
      <c r="N169" s="2103"/>
      <c r="O169" s="2177"/>
      <c r="P169" s="78"/>
      <c r="Q169" s="78"/>
      <c r="R169" s="78"/>
      <c r="S169" s="78"/>
      <c r="U169" s="2046"/>
      <c r="V169" s="2046"/>
    </row>
    <row r="170" spans="1:22" s="80" customFormat="1" ht="12" customHeight="1">
      <c r="A170" s="2082">
        <v>56</v>
      </c>
      <c r="B170" s="2166" t="str">
        <f>IF(職員点検資料１!B170="","",職員点検資料１!B170)</f>
        <v/>
      </c>
      <c r="C170" s="2166" t="str">
        <f>IF(職員点検資料１!C170="","",職員点検資料１!C170)</f>
        <v/>
      </c>
      <c r="D170" s="2166" t="str">
        <f>IF(職員点検資料１!D170="","",職員点検資料１!D170)</f>
        <v/>
      </c>
      <c r="E170" s="197" t="str">
        <f>職員点検資料１!E170</f>
        <v>保育士</v>
      </c>
      <c r="F170" s="296" t="str">
        <f>IF(職員点検資料１!F170="","",職員点検資料１!F170)</f>
        <v/>
      </c>
      <c r="G170" s="2181" t="str">
        <f>IF(職員点検資料１!G170="","",職員点検資料１!G170)</f>
        <v/>
      </c>
      <c r="H170" s="2101"/>
      <c r="I170" s="2175" t="s">
        <v>309</v>
      </c>
      <c r="J170" s="2101"/>
      <c r="K170" s="2175" t="s">
        <v>336</v>
      </c>
      <c r="L170" s="2101"/>
      <c r="M170" s="2175" t="s">
        <v>309</v>
      </c>
      <c r="N170" s="2101"/>
      <c r="O170" s="2175" t="s">
        <v>336</v>
      </c>
      <c r="P170" s="78"/>
      <c r="Q170" s="78"/>
      <c r="R170" s="78"/>
      <c r="S170" s="78"/>
      <c r="U170" s="2044" t="str">
        <f>職員点検資料１!AC170</f>
        <v/>
      </c>
      <c r="V170" s="2044">
        <f t="shared" ref="V170" si="54">H170+J170</f>
        <v>0</v>
      </c>
    </row>
    <row r="171" spans="1:22" s="80" customFormat="1">
      <c r="A171" s="2083"/>
      <c r="B171" s="2167"/>
      <c r="C171" s="2167"/>
      <c r="D171" s="2167"/>
      <c r="E171" s="198" t="str">
        <f>職員点検資料１!E171</f>
        <v>幼稚園教諭</v>
      </c>
      <c r="F171" s="199" t="str">
        <f>IF(職員点検資料１!F171="","",職員点検資料１!F171)</f>
        <v/>
      </c>
      <c r="G171" s="2182"/>
      <c r="H171" s="2102"/>
      <c r="I171" s="2176"/>
      <c r="J171" s="2102"/>
      <c r="K171" s="2176"/>
      <c r="L171" s="2102"/>
      <c r="M171" s="2176"/>
      <c r="N171" s="2102"/>
      <c r="O171" s="2176"/>
      <c r="P171" s="78"/>
      <c r="Q171" s="78"/>
      <c r="R171" s="78"/>
      <c r="S171" s="78"/>
      <c r="U171" s="2045"/>
      <c r="V171" s="2045"/>
    </row>
    <row r="172" spans="1:22" s="80" customFormat="1">
      <c r="A172" s="2084"/>
      <c r="B172" s="2168"/>
      <c r="C172" s="2168"/>
      <c r="D172" s="2168"/>
      <c r="E172" s="200" t="str">
        <f>職員点検資料１!E172</f>
        <v>（　　　　　　）</v>
      </c>
      <c r="F172" s="201" t="str">
        <f>IF(職員点検資料１!F172="","",職員点検資料１!F172)</f>
        <v/>
      </c>
      <c r="G172" s="2183"/>
      <c r="H172" s="2103"/>
      <c r="I172" s="2177"/>
      <c r="J172" s="2103"/>
      <c r="K172" s="2177"/>
      <c r="L172" s="2103"/>
      <c r="M172" s="2177"/>
      <c r="N172" s="2103"/>
      <c r="O172" s="2177"/>
      <c r="P172" s="78"/>
      <c r="Q172" s="78"/>
      <c r="R172" s="78"/>
      <c r="S172" s="78"/>
      <c r="U172" s="2046"/>
      <c r="V172" s="2046"/>
    </row>
    <row r="173" spans="1:22" s="80" customFormat="1" ht="12" customHeight="1">
      <c r="A173" s="2082">
        <v>57</v>
      </c>
      <c r="B173" s="2166" t="str">
        <f>IF(職員点検資料１!B173="","",職員点検資料１!B173)</f>
        <v/>
      </c>
      <c r="C173" s="2166" t="str">
        <f>IF(職員点検資料１!C173="","",職員点検資料１!C173)</f>
        <v/>
      </c>
      <c r="D173" s="2166" t="str">
        <f>IF(職員点検資料１!D173="","",職員点検資料１!D173)</f>
        <v/>
      </c>
      <c r="E173" s="197" t="str">
        <f>職員点検資料１!E173</f>
        <v>保育士</v>
      </c>
      <c r="F173" s="296" t="str">
        <f>IF(職員点検資料１!F173="","",職員点検資料１!F173)</f>
        <v/>
      </c>
      <c r="G173" s="2181" t="str">
        <f>IF(職員点検資料１!G173="","",職員点検資料１!G173)</f>
        <v/>
      </c>
      <c r="H173" s="2101"/>
      <c r="I173" s="2175" t="s">
        <v>309</v>
      </c>
      <c r="J173" s="2101"/>
      <c r="K173" s="2175" t="s">
        <v>336</v>
      </c>
      <c r="L173" s="2101"/>
      <c r="M173" s="2175" t="s">
        <v>309</v>
      </c>
      <c r="N173" s="2101"/>
      <c r="O173" s="2175" t="s">
        <v>336</v>
      </c>
      <c r="P173" s="78"/>
      <c r="Q173" s="78"/>
      <c r="R173" s="78"/>
      <c r="S173" s="78"/>
      <c r="U173" s="2044" t="str">
        <f>職員点検資料１!AC173</f>
        <v/>
      </c>
      <c r="V173" s="2044">
        <f t="shared" ref="V173" si="55">H173+J173</f>
        <v>0</v>
      </c>
    </row>
    <row r="174" spans="1:22" s="80" customFormat="1">
      <c r="A174" s="2083"/>
      <c r="B174" s="2167"/>
      <c r="C174" s="2167"/>
      <c r="D174" s="2167"/>
      <c r="E174" s="198" t="str">
        <f>職員点検資料１!E174</f>
        <v>幼稚園教諭</v>
      </c>
      <c r="F174" s="199" t="str">
        <f>IF(職員点検資料１!F174="","",職員点検資料１!F174)</f>
        <v/>
      </c>
      <c r="G174" s="2182"/>
      <c r="H174" s="2102"/>
      <c r="I174" s="2176"/>
      <c r="J174" s="2102"/>
      <c r="K174" s="2176"/>
      <c r="L174" s="2102"/>
      <c r="M174" s="2176"/>
      <c r="N174" s="2102"/>
      <c r="O174" s="2176"/>
      <c r="P174" s="78"/>
      <c r="Q174" s="78"/>
      <c r="R174" s="78"/>
      <c r="S174" s="78"/>
      <c r="U174" s="2045"/>
      <c r="V174" s="2045"/>
    </row>
    <row r="175" spans="1:22" s="80" customFormat="1">
      <c r="A175" s="2084"/>
      <c r="B175" s="2168"/>
      <c r="C175" s="2168"/>
      <c r="D175" s="2168"/>
      <c r="E175" s="200" t="str">
        <f>職員点検資料１!E175</f>
        <v>（　　　　　　）</v>
      </c>
      <c r="F175" s="201" t="str">
        <f>IF(職員点検資料１!F175="","",職員点検資料１!F175)</f>
        <v/>
      </c>
      <c r="G175" s="2183"/>
      <c r="H175" s="2103"/>
      <c r="I175" s="2177"/>
      <c r="J175" s="2103"/>
      <c r="K175" s="2177"/>
      <c r="L175" s="2103"/>
      <c r="M175" s="2177"/>
      <c r="N175" s="2103"/>
      <c r="O175" s="2177"/>
      <c r="P175" s="78"/>
      <c r="Q175" s="78"/>
      <c r="R175" s="78"/>
      <c r="S175" s="78"/>
      <c r="U175" s="2046"/>
      <c r="V175" s="2046"/>
    </row>
    <row r="176" spans="1:22" s="80" customFormat="1" ht="12" customHeight="1">
      <c r="A176" s="2082">
        <v>58</v>
      </c>
      <c r="B176" s="2166" t="str">
        <f>IF(職員点検資料１!B176="","",職員点検資料１!B176)</f>
        <v/>
      </c>
      <c r="C176" s="2166" t="str">
        <f>IF(職員点検資料１!C176="","",職員点検資料１!C176)</f>
        <v/>
      </c>
      <c r="D176" s="2166" t="str">
        <f>IF(職員点検資料１!D176="","",職員点検資料１!D176)</f>
        <v/>
      </c>
      <c r="E176" s="197" t="str">
        <f>職員点検資料１!E176</f>
        <v>保育士</v>
      </c>
      <c r="F176" s="296" t="str">
        <f>IF(職員点検資料１!F176="","",職員点検資料１!F176)</f>
        <v/>
      </c>
      <c r="G176" s="2181" t="str">
        <f>IF(職員点検資料１!G176="","",職員点検資料１!G176)</f>
        <v/>
      </c>
      <c r="H176" s="2101"/>
      <c r="I176" s="2175" t="s">
        <v>309</v>
      </c>
      <c r="J176" s="2101"/>
      <c r="K176" s="2175" t="s">
        <v>336</v>
      </c>
      <c r="L176" s="2101"/>
      <c r="M176" s="2175" t="s">
        <v>309</v>
      </c>
      <c r="N176" s="2101"/>
      <c r="O176" s="2175" t="s">
        <v>336</v>
      </c>
      <c r="P176" s="78"/>
      <c r="Q176" s="78"/>
      <c r="R176" s="78"/>
      <c r="S176" s="78"/>
      <c r="U176" s="2044" t="str">
        <f>職員点検資料１!AC176</f>
        <v/>
      </c>
      <c r="V176" s="2044">
        <f t="shared" ref="V176" si="56">H176+J176</f>
        <v>0</v>
      </c>
    </row>
    <row r="177" spans="1:22" s="80" customFormat="1">
      <c r="A177" s="2083"/>
      <c r="B177" s="2167"/>
      <c r="C177" s="2167"/>
      <c r="D177" s="2167"/>
      <c r="E177" s="198" t="str">
        <f>職員点検資料１!E177</f>
        <v>幼稚園教諭</v>
      </c>
      <c r="F177" s="199" t="str">
        <f>IF(職員点検資料１!F177="","",職員点検資料１!F177)</f>
        <v/>
      </c>
      <c r="G177" s="2182"/>
      <c r="H177" s="2102"/>
      <c r="I177" s="2176"/>
      <c r="J177" s="2102"/>
      <c r="K177" s="2176"/>
      <c r="L177" s="2102"/>
      <c r="M177" s="2176"/>
      <c r="N177" s="2102"/>
      <c r="O177" s="2176"/>
      <c r="P177" s="78"/>
      <c r="Q177" s="78"/>
      <c r="R177" s="78"/>
      <c r="S177" s="78"/>
      <c r="U177" s="2045"/>
      <c r="V177" s="2045"/>
    </row>
    <row r="178" spans="1:22" s="80" customFormat="1">
      <c r="A178" s="2084"/>
      <c r="B178" s="2168"/>
      <c r="C178" s="2168"/>
      <c r="D178" s="2168"/>
      <c r="E178" s="200" t="str">
        <f>職員点検資料１!E178</f>
        <v>（　　　　　　）</v>
      </c>
      <c r="F178" s="201" t="str">
        <f>IF(職員点検資料１!F178="","",職員点検資料１!F178)</f>
        <v/>
      </c>
      <c r="G178" s="2183"/>
      <c r="H178" s="2103"/>
      <c r="I178" s="2177"/>
      <c r="J178" s="2103"/>
      <c r="K178" s="2177"/>
      <c r="L178" s="2103"/>
      <c r="M178" s="2177"/>
      <c r="N178" s="2103"/>
      <c r="O178" s="2177"/>
      <c r="P178" s="78"/>
      <c r="Q178" s="78"/>
      <c r="R178" s="78"/>
      <c r="S178" s="78"/>
      <c r="U178" s="2046"/>
      <c r="V178" s="2046"/>
    </row>
    <row r="179" spans="1:22" s="80" customFormat="1" ht="12" customHeight="1">
      <c r="A179" s="2082">
        <v>59</v>
      </c>
      <c r="B179" s="2166" t="str">
        <f>IF(職員点検資料１!B179="","",職員点検資料１!B179)</f>
        <v/>
      </c>
      <c r="C179" s="2166" t="str">
        <f>IF(職員点検資料１!C179="","",職員点検資料１!C179)</f>
        <v/>
      </c>
      <c r="D179" s="2166" t="str">
        <f>IF(職員点検資料１!D179="","",職員点検資料１!D179)</f>
        <v/>
      </c>
      <c r="E179" s="197" t="str">
        <f>職員点検資料１!E179</f>
        <v>保育士</v>
      </c>
      <c r="F179" s="296" t="str">
        <f>IF(職員点検資料１!F179="","",職員点検資料１!F179)</f>
        <v/>
      </c>
      <c r="G179" s="2181" t="str">
        <f>IF(職員点検資料１!G179="","",職員点検資料１!G179)</f>
        <v/>
      </c>
      <c r="H179" s="2101"/>
      <c r="I179" s="2175" t="s">
        <v>309</v>
      </c>
      <c r="J179" s="2101"/>
      <c r="K179" s="2175" t="s">
        <v>336</v>
      </c>
      <c r="L179" s="2101"/>
      <c r="M179" s="2175" t="s">
        <v>309</v>
      </c>
      <c r="N179" s="2101"/>
      <c r="O179" s="2175" t="s">
        <v>336</v>
      </c>
      <c r="P179" s="78"/>
      <c r="Q179" s="78"/>
      <c r="R179" s="78"/>
      <c r="S179" s="78"/>
      <c r="U179" s="2044" t="str">
        <f>職員点検資料１!AC179</f>
        <v/>
      </c>
      <c r="V179" s="2044">
        <f t="shared" ref="V179" si="57">H179+J179</f>
        <v>0</v>
      </c>
    </row>
    <row r="180" spans="1:22" s="80" customFormat="1">
      <c r="A180" s="2083"/>
      <c r="B180" s="2167"/>
      <c r="C180" s="2167"/>
      <c r="D180" s="2167"/>
      <c r="E180" s="198" t="str">
        <f>職員点検資料１!E180</f>
        <v>幼稚園教諭</v>
      </c>
      <c r="F180" s="199" t="str">
        <f>IF(職員点検資料１!F180="","",職員点検資料１!F180)</f>
        <v/>
      </c>
      <c r="G180" s="2182"/>
      <c r="H180" s="2102"/>
      <c r="I180" s="2176"/>
      <c r="J180" s="2102"/>
      <c r="K180" s="2176"/>
      <c r="L180" s="2102"/>
      <c r="M180" s="2176"/>
      <c r="N180" s="2102"/>
      <c r="O180" s="2176"/>
      <c r="P180" s="78"/>
      <c r="Q180" s="78"/>
      <c r="R180" s="78"/>
      <c r="S180" s="78"/>
      <c r="U180" s="2045"/>
      <c r="V180" s="2045"/>
    </row>
    <row r="181" spans="1:22" s="80" customFormat="1">
      <c r="A181" s="2084"/>
      <c r="B181" s="2168"/>
      <c r="C181" s="2168"/>
      <c r="D181" s="2168"/>
      <c r="E181" s="200" t="str">
        <f>職員点検資料１!E181</f>
        <v>（　　　　　　）</v>
      </c>
      <c r="F181" s="201" t="str">
        <f>IF(職員点検資料１!F181="","",職員点検資料１!F181)</f>
        <v/>
      </c>
      <c r="G181" s="2183"/>
      <c r="H181" s="2103"/>
      <c r="I181" s="2177"/>
      <c r="J181" s="2103"/>
      <c r="K181" s="2177"/>
      <c r="L181" s="2103"/>
      <c r="M181" s="2177"/>
      <c r="N181" s="2103"/>
      <c r="O181" s="2177"/>
      <c r="P181" s="78"/>
      <c r="Q181" s="78"/>
      <c r="R181" s="78"/>
      <c r="S181" s="78"/>
      <c r="U181" s="2046"/>
      <c r="V181" s="2046"/>
    </row>
    <row r="182" spans="1:22" s="80" customFormat="1" ht="12" customHeight="1">
      <c r="A182" s="2082">
        <v>60</v>
      </c>
      <c r="B182" s="2166" t="str">
        <f>IF(職員点検資料１!B182="","",職員点検資料１!B182)</f>
        <v/>
      </c>
      <c r="C182" s="2166" t="str">
        <f>IF(職員点検資料１!C182="","",職員点検資料１!C182)</f>
        <v/>
      </c>
      <c r="D182" s="2166" t="str">
        <f>IF(職員点検資料１!D182="","",職員点検資料１!D182)</f>
        <v/>
      </c>
      <c r="E182" s="197" t="str">
        <f>職員点検資料１!E182</f>
        <v>保育士</v>
      </c>
      <c r="F182" s="296" t="str">
        <f>IF(職員点検資料１!F182="","",職員点検資料１!F182)</f>
        <v/>
      </c>
      <c r="G182" s="2181" t="str">
        <f>IF(職員点検資料１!G182="","",職員点検資料１!G182)</f>
        <v/>
      </c>
      <c r="H182" s="2101"/>
      <c r="I182" s="2175" t="s">
        <v>309</v>
      </c>
      <c r="J182" s="2101"/>
      <c r="K182" s="2175" t="s">
        <v>336</v>
      </c>
      <c r="L182" s="2101"/>
      <c r="M182" s="2175" t="s">
        <v>309</v>
      </c>
      <c r="N182" s="2101"/>
      <c r="O182" s="2175" t="s">
        <v>336</v>
      </c>
      <c r="P182" s="78"/>
      <c r="Q182" s="78"/>
      <c r="R182" s="78"/>
      <c r="S182" s="78"/>
      <c r="U182" s="2044" t="str">
        <f>職員点検資料１!AC182</f>
        <v/>
      </c>
      <c r="V182" s="2044">
        <f t="shared" ref="V182" si="58">H182+J182</f>
        <v>0</v>
      </c>
    </row>
    <row r="183" spans="1:22" s="80" customFormat="1">
      <c r="A183" s="2083"/>
      <c r="B183" s="2167"/>
      <c r="C183" s="2167"/>
      <c r="D183" s="2167"/>
      <c r="E183" s="198" t="str">
        <f>職員点検資料１!E183</f>
        <v>幼稚園教諭</v>
      </c>
      <c r="F183" s="199" t="str">
        <f>IF(職員点検資料１!F183="","",職員点検資料１!F183)</f>
        <v/>
      </c>
      <c r="G183" s="2182"/>
      <c r="H183" s="2102"/>
      <c r="I183" s="2176"/>
      <c r="J183" s="2102"/>
      <c r="K183" s="2176"/>
      <c r="L183" s="2102"/>
      <c r="M183" s="2176"/>
      <c r="N183" s="2102"/>
      <c r="O183" s="2176"/>
      <c r="P183" s="78"/>
      <c r="Q183" s="78"/>
      <c r="R183" s="78"/>
      <c r="S183" s="78"/>
      <c r="U183" s="2045"/>
      <c r="V183" s="2045"/>
    </row>
    <row r="184" spans="1:22" s="80" customFormat="1">
      <c r="A184" s="2084"/>
      <c r="B184" s="2168"/>
      <c r="C184" s="2168"/>
      <c r="D184" s="2168"/>
      <c r="E184" s="200" t="str">
        <f>職員点検資料１!E184</f>
        <v>（　　　　　　）</v>
      </c>
      <c r="F184" s="201" t="str">
        <f>IF(職員点検資料１!F184="","",職員点検資料１!F184)</f>
        <v/>
      </c>
      <c r="G184" s="2183"/>
      <c r="H184" s="2103"/>
      <c r="I184" s="2177"/>
      <c r="J184" s="2103"/>
      <c r="K184" s="2177"/>
      <c r="L184" s="2103"/>
      <c r="M184" s="2177"/>
      <c r="N184" s="2103"/>
      <c r="O184" s="2177"/>
      <c r="P184" s="78"/>
      <c r="Q184" s="78"/>
      <c r="R184" s="78"/>
      <c r="S184" s="78"/>
      <c r="U184" s="2046"/>
      <c r="V184" s="2046"/>
    </row>
  </sheetData>
  <sheetProtection sheet="1" objects="1" scenarios="1"/>
  <mergeCells count="914">
    <mergeCell ref="H176:H178"/>
    <mergeCell ref="I176:I178"/>
    <mergeCell ref="J176:J178"/>
    <mergeCell ref="K176:K178"/>
    <mergeCell ref="H179:H181"/>
    <mergeCell ref="I179:I181"/>
    <mergeCell ref="J179:J181"/>
    <mergeCell ref="K179:K181"/>
    <mergeCell ref="H182:H184"/>
    <mergeCell ref="I182:I184"/>
    <mergeCell ref="J182:J184"/>
    <mergeCell ref="K182:K184"/>
    <mergeCell ref="H167:H169"/>
    <mergeCell ref="I167:I169"/>
    <mergeCell ref="J167:J169"/>
    <mergeCell ref="K167:K169"/>
    <mergeCell ref="H170:H172"/>
    <mergeCell ref="I170:I172"/>
    <mergeCell ref="J170:J172"/>
    <mergeCell ref="K170:K172"/>
    <mergeCell ref="H173:H175"/>
    <mergeCell ref="I173:I175"/>
    <mergeCell ref="J173:J175"/>
    <mergeCell ref="K173:K175"/>
    <mergeCell ref="H158:H160"/>
    <mergeCell ref="I158:I160"/>
    <mergeCell ref="J158:J160"/>
    <mergeCell ref="K158:K160"/>
    <mergeCell ref="H161:H163"/>
    <mergeCell ref="I161:I163"/>
    <mergeCell ref="J161:J163"/>
    <mergeCell ref="K161:K163"/>
    <mergeCell ref="H164:H166"/>
    <mergeCell ref="I164:I166"/>
    <mergeCell ref="J164:J166"/>
    <mergeCell ref="K164:K166"/>
    <mergeCell ref="H149:H151"/>
    <mergeCell ref="I149:I151"/>
    <mergeCell ref="J149:J151"/>
    <mergeCell ref="K149:K151"/>
    <mergeCell ref="H152:H154"/>
    <mergeCell ref="I152:I154"/>
    <mergeCell ref="J152:J154"/>
    <mergeCell ref="K152:K154"/>
    <mergeCell ref="H155:H157"/>
    <mergeCell ref="I155:I157"/>
    <mergeCell ref="J155:J157"/>
    <mergeCell ref="K155:K157"/>
    <mergeCell ref="H140:H142"/>
    <mergeCell ref="I140:I142"/>
    <mergeCell ref="J140:J142"/>
    <mergeCell ref="K140:K142"/>
    <mergeCell ref="H143:H145"/>
    <mergeCell ref="I143:I145"/>
    <mergeCell ref="J143:J145"/>
    <mergeCell ref="K143:K145"/>
    <mergeCell ref="H146:H148"/>
    <mergeCell ref="I146:I148"/>
    <mergeCell ref="J146:J148"/>
    <mergeCell ref="K146:K148"/>
    <mergeCell ref="H131:H133"/>
    <mergeCell ref="I131:I133"/>
    <mergeCell ref="J131:J133"/>
    <mergeCell ref="K131:K133"/>
    <mergeCell ref="H134:H136"/>
    <mergeCell ref="I134:I136"/>
    <mergeCell ref="J134:J136"/>
    <mergeCell ref="K134:K136"/>
    <mergeCell ref="H137:H139"/>
    <mergeCell ref="I137:I139"/>
    <mergeCell ref="J137:J139"/>
    <mergeCell ref="K137:K139"/>
    <mergeCell ref="H122:H124"/>
    <mergeCell ref="I122:I124"/>
    <mergeCell ref="J122:J124"/>
    <mergeCell ref="K122:K124"/>
    <mergeCell ref="H125:H127"/>
    <mergeCell ref="I125:I127"/>
    <mergeCell ref="J125:J127"/>
    <mergeCell ref="K125:K127"/>
    <mergeCell ref="H128:H130"/>
    <mergeCell ref="I128:I130"/>
    <mergeCell ref="J128:J130"/>
    <mergeCell ref="K128:K130"/>
    <mergeCell ref="H113:H115"/>
    <mergeCell ref="I113:I115"/>
    <mergeCell ref="J113:J115"/>
    <mergeCell ref="K113:K115"/>
    <mergeCell ref="H116:H118"/>
    <mergeCell ref="I116:I118"/>
    <mergeCell ref="J116:J118"/>
    <mergeCell ref="K116:K118"/>
    <mergeCell ref="H119:H121"/>
    <mergeCell ref="I119:I121"/>
    <mergeCell ref="J119:J121"/>
    <mergeCell ref="K119:K121"/>
    <mergeCell ref="H104:H106"/>
    <mergeCell ref="I104:I106"/>
    <mergeCell ref="J104:J106"/>
    <mergeCell ref="K104:K106"/>
    <mergeCell ref="H107:H109"/>
    <mergeCell ref="I107:I109"/>
    <mergeCell ref="J107:J109"/>
    <mergeCell ref="K107:K109"/>
    <mergeCell ref="H110:H112"/>
    <mergeCell ref="I110:I112"/>
    <mergeCell ref="J110:J112"/>
    <mergeCell ref="K110:K112"/>
    <mergeCell ref="H95:H97"/>
    <mergeCell ref="I95:I97"/>
    <mergeCell ref="J95:J97"/>
    <mergeCell ref="K95:K97"/>
    <mergeCell ref="H98:H100"/>
    <mergeCell ref="I98:I100"/>
    <mergeCell ref="J98:J100"/>
    <mergeCell ref="K98:K100"/>
    <mergeCell ref="H101:H103"/>
    <mergeCell ref="I101:I103"/>
    <mergeCell ref="J101:J103"/>
    <mergeCell ref="K101:K103"/>
    <mergeCell ref="H86:H88"/>
    <mergeCell ref="I86:I88"/>
    <mergeCell ref="J86:J88"/>
    <mergeCell ref="K86:K88"/>
    <mergeCell ref="H89:H91"/>
    <mergeCell ref="I89:I91"/>
    <mergeCell ref="J89:J91"/>
    <mergeCell ref="K89:K91"/>
    <mergeCell ref="H92:H94"/>
    <mergeCell ref="I92:I94"/>
    <mergeCell ref="J92:J94"/>
    <mergeCell ref="K92:K94"/>
    <mergeCell ref="H77:H79"/>
    <mergeCell ref="I77:I79"/>
    <mergeCell ref="J77:J79"/>
    <mergeCell ref="K77:K79"/>
    <mergeCell ref="H80:H82"/>
    <mergeCell ref="I80:I82"/>
    <mergeCell ref="J80:J82"/>
    <mergeCell ref="K80:K82"/>
    <mergeCell ref="H83:H85"/>
    <mergeCell ref="I83:I85"/>
    <mergeCell ref="J83:J85"/>
    <mergeCell ref="K83:K85"/>
    <mergeCell ref="H68:H70"/>
    <mergeCell ref="I68:I70"/>
    <mergeCell ref="J68:J70"/>
    <mergeCell ref="K68:K70"/>
    <mergeCell ref="H71:H73"/>
    <mergeCell ref="I71:I73"/>
    <mergeCell ref="J71:J73"/>
    <mergeCell ref="K71:K73"/>
    <mergeCell ref="H74:H76"/>
    <mergeCell ref="I74:I76"/>
    <mergeCell ref="J74:J76"/>
    <mergeCell ref="K74:K76"/>
    <mergeCell ref="H59:H61"/>
    <mergeCell ref="I59:I61"/>
    <mergeCell ref="J59:J61"/>
    <mergeCell ref="K59:K61"/>
    <mergeCell ref="H62:H64"/>
    <mergeCell ref="I62:I64"/>
    <mergeCell ref="J62:J64"/>
    <mergeCell ref="K62:K64"/>
    <mergeCell ref="H65:H67"/>
    <mergeCell ref="I65:I67"/>
    <mergeCell ref="J65:J67"/>
    <mergeCell ref="K65:K67"/>
    <mergeCell ref="H50:H52"/>
    <mergeCell ref="I50:I52"/>
    <mergeCell ref="J50:J52"/>
    <mergeCell ref="K50:K52"/>
    <mergeCell ref="H53:H55"/>
    <mergeCell ref="I53:I55"/>
    <mergeCell ref="J53:J55"/>
    <mergeCell ref="K53:K55"/>
    <mergeCell ref="H56:H58"/>
    <mergeCell ref="I56:I58"/>
    <mergeCell ref="J56:J58"/>
    <mergeCell ref="K56:K58"/>
    <mergeCell ref="H41:H43"/>
    <mergeCell ref="I41:I43"/>
    <mergeCell ref="J41:J43"/>
    <mergeCell ref="K41:K43"/>
    <mergeCell ref="H44:H46"/>
    <mergeCell ref="I44:I46"/>
    <mergeCell ref="J44:J46"/>
    <mergeCell ref="K44:K46"/>
    <mergeCell ref="H47:H49"/>
    <mergeCell ref="I47:I49"/>
    <mergeCell ref="J47:J49"/>
    <mergeCell ref="K47:K49"/>
    <mergeCell ref="H32:H34"/>
    <mergeCell ref="I32:I34"/>
    <mergeCell ref="J32:J34"/>
    <mergeCell ref="K32:K34"/>
    <mergeCell ref="H35:H37"/>
    <mergeCell ref="I35:I37"/>
    <mergeCell ref="J35:J37"/>
    <mergeCell ref="K35:K37"/>
    <mergeCell ref="H38:H40"/>
    <mergeCell ref="I38:I40"/>
    <mergeCell ref="J38:J40"/>
    <mergeCell ref="K38:K40"/>
    <mergeCell ref="H23:H25"/>
    <mergeCell ref="I23:I25"/>
    <mergeCell ref="J23:J25"/>
    <mergeCell ref="K23:K25"/>
    <mergeCell ref="H26:H28"/>
    <mergeCell ref="I26:I28"/>
    <mergeCell ref="J26:J28"/>
    <mergeCell ref="K26:K28"/>
    <mergeCell ref="H29:H31"/>
    <mergeCell ref="I29:I31"/>
    <mergeCell ref="J29:J31"/>
    <mergeCell ref="K29:K31"/>
    <mergeCell ref="H14:H16"/>
    <mergeCell ref="I14:I16"/>
    <mergeCell ref="J14:J16"/>
    <mergeCell ref="K14:K16"/>
    <mergeCell ref="H17:H19"/>
    <mergeCell ref="I17:I19"/>
    <mergeCell ref="J17:J19"/>
    <mergeCell ref="K17:K19"/>
    <mergeCell ref="H20:H22"/>
    <mergeCell ref="I20:I22"/>
    <mergeCell ref="J20:J22"/>
    <mergeCell ref="K20:K22"/>
    <mergeCell ref="H5:H7"/>
    <mergeCell ref="I5:I7"/>
    <mergeCell ref="J5:J7"/>
    <mergeCell ref="K5:K7"/>
    <mergeCell ref="H8:H10"/>
    <mergeCell ref="I8:I10"/>
    <mergeCell ref="J8:J10"/>
    <mergeCell ref="K8:K10"/>
    <mergeCell ref="H11:H13"/>
    <mergeCell ref="I11:I13"/>
    <mergeCell ref="J11:J13"/>
    <mergeCell ref="K11:K13"/>
    <mergeCell ref="L182:L184"/>
    <mergeCell ref="M182:M184"/>
    <mergeCell ref="N182:N184"/>
    <mergeCell ref="O182:O184"/>
    <mergeCell ref="U182:U184"/>
    <mergeCell ref="V182:V184"/>
    <mergeCell ref="M179:M181"/>
    <mergeCell ref="N179:N181"/>
    <mergeCell ref="O179:O181"/>
    <mergeCell ref="U179:U181"/>
    <mergeCell ref="V179:V181"/>
    <mergeCell ref="L179:L181"/>
    <mergeCell ref="A182:A184"/>
    <mergeCell ref="B182:B184"/>
    <mergeCell ref="C182:C184"/>
    <mergeCell ref="D182:D184"/>
    <mergeCell ref="G182:G184"/>
    <mergeCell ref="A179:A181"/>
    <mergeCell ref="B179:B181"/>
    <mergeCell ref="C179:C181"/>
    <mergeCell ref="D179:D181"/>
    <mergeCell ref="G179:G181"/>
    <mergeCell ref="L176:L178"/>
    <mergeCell ref="M176:M178"/>
    <mergeCell ref="N176:N178"/>
    <mergeCell ref="O176:O178"/>
    <mergeCell ref="U176:U178"/>
    <mergeCell ref="V176:V178"/>
    <mergeCell ref="M173:M175"/>
    <mergeCell ref="N173:N175"/>
    <mergeCell ref="O173:O175"/>
    <mergeCell ref="U173:U175"/>
    <mergeCell ref="V173:V175"/>
    <mergeCell ref="L173:L175"/>
    <mergeCell ref="A176:A178"/>
    <mergeCell ref="B176:B178"/>
    <mergeCell ref="C176:C178"/>
    <mergeCell ref="D176:D178"/>
    <mergeCell ref="G176:G178"/>
    <mergeCell ref="A173:A175"/>
    <mergeCell ref="B173:B175"/>
    <mergeCell ref="C173:C175"/>
    <mergeCell ref="D173:D175"/>
    <mergeCell ref="G173:G175"/>
    <mergeCell ref="L170:L172"/>
    <mergeCell ref="M170:M172"/>
    <mergeCell ref="N170:N172"/>
    <mergeCell ref="O170:O172"/>
    <mergeCell ref="U170:U172"/>
    <mergeCell ref="V170:V172"/>
    <mergeCell ref="M167:M169"/>
    <mergeCell ref="N167:N169"/>
    <mergeCell ref="O167:O169"/>
    <mergeCell ref="U167:U169"/>
    <mergeCell ref="V167:V169"/>
    <mergeCell ref="L167:L169"/>
    <mergeCell ref="A170:A172"/>
    <mergeCell ref="B170:B172"/>
    <mergeCell ref="C170:C172"/>
    <mergeCell ref="D170:D172"/>
    <mergeCell ref="G170:G172"/>
    <mergeCell ref="A167:A169"/>
    <mergeCell ref="B167:B169"/>
    <mergeCell ref="C167:C169"/>
    <mergeCell ref="D167:D169"/>
    <mergeCell ref="G167:G169"/>
    <mergeCell ref="L164:L166"/>
    <mergeCell ref="M164:M166"/>
    <mergeCell ref="N164:N166"/>
    <mergeCell ref="O164:O166"/>
    <mergeCell ref="U164:U166"/>
    <mergeCell ref="V164:V166"/>
    <mergeCell ref="M161:M163"/>
    <mergeCell ref="N161:N163"/>
    <mergeCell ref="O161:O163"/>
    <mergeCell ref="U161:U163"/>
    <mergeCell ref="V161:V163"/>
    <mergeCell ref="L161:L163"/>
    <mergeCell ref="A164:A166"/>
    <mergeCell ref="B164:B166"/>
    <mergeCell ref="C164:C166"/>
    <mergeCell ref="D164:D166"/>
    <mergeCell ref="G164:G166"/>
    <mergeCell ref="A161:A163"/>
    <mergeCell ref="B161:B163"/>
    <mergeCell ref="C161:C163"/>
    <mergeCell ref="D161:D163"/>
    <mergeCell ref="G161:G163"/>
    <mergeCell ref="L158:L160"/>
    <mergeCell ref="M158:M160"/>
    <mergeCell ref="N158:N160"/>
    <mergeCell ref="O158:O160"/>
    <mergeCell ref="U158:U160"/>
    <mergeCell ref="V158:V160"/>
    <mergeCell ref="M155:M157"/>
    <mergeCell ref="N155:N157"/>
    <mergeCell ref="O155:O157"/>
    <mergeCell ref="U155:U157"/>
    <mergeCell ref="V155:V157"/>
    <mergeCell ref="L155:L157"/>
    <mergeCell ref="A158:A160"/>
    <mergeCell ref="B158:B160"/>
    <mergeCell ref="C158:C160"/>
    <mergeCell ref="D158:D160"/>
    <mergeCell ref="G158:G160"/>
    <mergeCell ref="A155:A157"/>
    <mergeCell ref="B155:B157"/>
    <mergeCell ref="C155:C157"/>
    <mergeCell ref="D155:D157"/>
    <mergeCell ref="G155:G157"/>
    <mergeCell ref="L152:L154"/>
    <mergeCell ref="M152:M154"/>
    <mergeCell ref="N152:N154"/>
    <mergeCell ref="O152:O154"/>
    <mergeCell ref="U152:U154"/>
    <mergeCell ref="V152:V154"/>
    <mergeCell ref="M149:M151"/>
    <mergeCell ref="N149:N151"/>
    <mergeCell ref="O149:O151"/>
    <mergeCell ref="U149:U151"/>
    <mergeCell ref="V149:V151"/>
    <mergeCell ref="L149:L151"/>
    <mergeCell ref="A152:A154"/>
    <mergeCell ref="B152:B154"/>
    <mergeCell ref="C152:C154"/>
    <mergeCell ref="D152:D154"/>
    <mergeCell ref="G152:G154"/>
    <mergeCell ref="A149:A151"/>
    <mergeCell ref="B149:B151"/>
    <mergeCell ref="C149:C151"/>
    <mergeCell ref="D149:D151"/>
    <mergeCell ref="G149:G151"/>
    <mergeCell ref="L146:L148"/>
    <mergeCell ref="M146:M148"/>
    <mergeCell ref="N146:N148"/>
    <mergeCell ref="O146:O148"/>
    <mergeCell ref="U146:U148"/>
    <mergeCell ref="V146:V148"/>
    <mergeCell ref="M143:M145"/>
    <mergeCell ref="N143:N145"/>
    <mergeCell ref="O143:O145"/>
    <mergeCell ref="U143:U145"/>
    <mergeCell ref="V143:V145"/>
    <mergeCell ref="L143:L145"/>
    <mergeCell ref="A146:A148"/>
    <mergeCell ref="B146:B148"/>
    <mergeCell ref="C146:C148"/>
    <mergeCell ref="D146:D148"/>
    <mergeCell ref="G146:G148"/>
    <mergeCell ref="A143:A145"/>
    <mergeCell ref="B143:B145"/>
    <mergeCell ref="C143:C145"/>
    <mergeCell ref="D143:D145"/>
    <mergeCell ref="G143:G145"/>
    <mergeCell ref="L140:L142"/>
    <mergeCell ref="M140:M142"/>
    <mergeCell ref="N140:N142"/>
    <mergeCell ref="O140:O142"/>
    <mergeCell ref="U140:U142"/>
    <mergeCell ref="V140:V142"/>
    <mergeCell ref="M137:M139"/>
    <mergeCell ref="N137:N139"/>
    <mergeCell ref="O137:O139"/>
    <mergeCell ref="U137:U139"/>
    <mergeCell ref="V137:V139"/>
    <mergeCell ref="L137:L139"/>
    <mergeCell ref="A140:A142"/>
    <mergeCell ref="B140:B142"/>
    <mergeCell ref="C140:C142"/>
    <mergeCell ref="D140:D142"/>
    <mergeCell ref="G140:G142"/>
    <mergeCell ref="A137:A139"/>
    <mergeCell ref="B137:B139"/>
    <mergeCell ref="C137:C139"/>
    <mergeCell ref="D137:D139"/>
    <mergeCell ref="G137:G139"/>
    <mergeCell ref="L134:L136"/>
    <mergeCell ref="M134:M136"/>
    <mergeCell ref="N134:N136"/>
    <mergeCell ref="O134:O136"/>
    <mergeCell ref="U134:U136"/>
    <mergeCell ref="V134:V136"/>
    <mergeCell ref="M131:M133"/>
    <mergeCell ref="N131:N133"/>
    <mergeCell ref="O131:O133"/>
    <mergeCell ref="U131:U133"/>
    <mergeCell ref="V131:V133"/>
    <mergeCell ref="L131:L133"/>
    <mergeCell ref="A134:A136"/>
    <mergeCell ref="B134:B136"/>
    <mergeCell ref="C134:C136"/>
    <mergeCell ref="D134:D136"/>
    <mergeCell ref="G134:G136"/>
    <mergeCell ref="A131:A133"/>
    <mergeCell ref="B131:B133"/>
    <mergeCell ref="C131:C133"/>
    <mergeCell ref="D131:D133"/>
    <mergeCell ref="G131:G133"/>
    <mergeCell ref="L128:L130"/>
    <mergeCell ref="M128:M130"/>
    <mergeCell ref="N128:N130"/>
    <mergeCell ref="O128:O130"/>
    <mergeCell ref="U128:U130"/>
    <mergeCell ref="V128:V130"/>
    <mergeCell ref="M125:M127"/>
    <mergeCell ref="N125:N127"/>
    <mergeCell ref="O125:O127"/>
    <mergeCell ref="U125:U127"/>
    <mergeCell ref="V125:V127"/>
    <mergeCell ref="L125:L127"/>
    <mergeCell ref="A128:A130"/>
    <mergeCell ref="B128:B130"/>
    <mergeCell ref="C128:C130"/>
    <mergeCell ref="D128:D130"/>
    <mergeCell ref="G128:G130"/>
    <mergeCell ref="A125:A127"/>
    <mergeCell ref="B125:B127"/>
    <mergeCell ref="C125:C127"/>
    <mergeCell ref="D125:D127"/>
    <mergeCell ref="G125:G127"/>
    <mergeCell ref="L122:L124"/>
    <mergeCell ref="M122:M124"/>
    <mergeCell ref="N122:N124"/>
    <mergeCell ref="O122:O124"/>
    <mergeCell ref="U122:U124"/>
    <mergeCell ref="V122:V124"/>
    <mergeCell ref="M119:M121"/>
    <mergeCell ref="N119:N121"/>
    <mergeCell ref="O119:O121"/>
    <mergeCell ref="U119:U121"/>
    <mergeCell ref="V119:V121"/>
    <mergeCell ref="L119:L121"/>
    <mergeCell ref="A122:A124"/>
    <mergeCell ref="B122:B124"/>
    <mergeCell ref="C122:C124"/>
    <mergeCell ref="D122:D124"/>
    <mergeCell ref="G122:G124"/>
    <mergeCell ref="A119:A121"/>
    <mergeCell ref="B119:B121"/>
    <mergeCell ref="C119:C121"/>
    <mergeCell ref="D119:D121"/>
    <mergeCell ref="G119:G121"/>
    <mergeCell ref="L116:L118"/>
    <mergeCell ref="M116:M118"/>
    <mergeCell ref="N116:N118"/>
    <mergeCell ref="O116:O118"/>
    <mergeCell ref="U116:U118"/>
    <mergeCell ref="V116:V118"/>
    <mergeCell ref="M113:M115"/>
    <mergeCell ref="N113:N115"/>
    <mergeCell ref="O113:O115"/>
    <mergeCell ref="U113:U115"/>
    <mergeCell ref="V113:V115"/>
    <mergeCell ref="L113:L115"/>
    <mergeCell ref="A116:A118"/>
    <mergeCell ref="B116:B118"/>
    <mergeCell ref="C116:C118"/>
    <mergeCell ref="D116:D118"/>
    <mergeCell ref="G116:G118"/>
    <mergeCell ref="A113:A115"/>
    <mergeCell ref="B113:B115"/>
    <mergeCell ref="C113:C115"/>
    <mergeCell ref="D113:D115"/>
    <mergeCell ref="G113:G115"/>
    <mergeCell ref="L110:L112"/>
    <mergeCell ref="M110:M112"/>
    <mergeCell ref="N110:N112"/>
    <mergeCell ref="O110:O112"/>
    <mergeCell ref="U110:U112"/>
    <mergeCell ref="V110:V112"/>
    <mergeCell ref="M107:M109"/>
    <mergeCell ref="N107:N109"/>
    <mergeCell ref="O107:O109"/>
    <mergeCell ref="U107:U109"/>
    <mergeCell ref="V107:V109"/>
    <mergeCell ref="L107:L109"/>
    <mergeCell ref="A110:A112"/>
    <mergeCell ref="B110:B112"/>
    <mergeCell ref="C110:C112"/>
    <mergeCell ref="D110:D112"/>
    <mergeCell ref="G110:G112"/>
    <mergeCell ref="A107:A109"/>
    <mergeCell ref="B107:B109"/>
    <mergeCell ref="C107:C109"/>
    <mergeCell ref="D107:D109"/>
    <mergeCell ref="G107:G109"/>
    <mergeCell ref="L104:L106"/>
    <mergeCell ref="M104:M106"/>
    <mergeCell ref="N104:N106"/>
    <mergeCell ref="O104:O106"/>
    <mergeCell ref="U104:U106"/>
    <mergeCell ref="V104:V106"/>
    <mergeCell ref="M101:M103"/>
    <mergeCell ref="N101:N103"/>
    <mergeCell ref="O101:O103"/>
    <mergeCell ref="U101:U103"/>
    <mergeCell ref="V101:V103"/>
    <mergeCell ref="L101:L103"/>
    <mergeCell ref="A104:A106"/>
    <mergeCell ref="B104:B106"/>
    <mergeCell ref="C104:C106"/>
    <mergeCell ref="D104:D106"/>
    <mergeCell ref="G104:G106"/>
    <mergeCell ref="A101:A103"/>
    <mergeCell ref="B101:B103"/>
    <mergeCell ref="C101:C103"/>
    <mergeCell ref="D101:D103"/>
    <mergeCell ref="G101:G103"/>
    <mergeCell ref="L98:L100"/>
    <mergeCell ref="M98:M100"/>
    <mergeCell ref="N98:N100"/>
    <mergeCell ref="O98:O100"/>
    <mergeCell ref="U98:U100"/>
    <mergeCell ref="V98:V100"/>
    <mergeCell ref="M95:M97"/>
    <mergeCell ref="N95:N97"/>
    <mergeCell ref="O95:O97"/>
    <mergeCell ref="U95:U97"/>
    <mergeCell ref="V95:V97"/>
    <mergeCell ref="L95:L97"/>
    <mergeCell ref="A98:A100"/>
    <mergeCell ref="B98:B100"/>
    <mergeCell ref="C98:C100"/>
    <mergeCell ref="D98:D100"/>
    <mergeCell ref="G98:G100"/>
    <mergeCell ref="A95:A97"/>
    <mergeCell ref="B95:B97"/>
    <mergeCell ref="C95:C97"/>
    <mergeCell ref="D95:D97"/>
    <mergeCell ref="G95:G97"/>
    <mergeCell ref="L92:L94"/>
    <mergeCell ref="M92:M94"/>
    <mergeCell ref="N92:N94"/>
    <mergeCell ref="O92:O94"/>
    <mergeCell ref="U92:U94"/>
    <mergeCell ref="V92:V94"/>
    <mergeCell ref="M89:M91"/>
    <mergeCell ref="N89:N91"/>
    <mergeCell ref="O89:O91"/>
    <mergeCell ref="U89:U91"/>
    <mergeCell ref="V89:V91"/>
    <mergeCell ref="L89:L91"/>
    <mergeCell ref="A92:A94"/>
    <mergeCell ref="B92:B94"/>
    <mergeCell ref="C92:C94"/>
    <mergeCell ref="D92:D94"/>
    <mergeCell ref="G92:G94"/>
    <mergeCell ref="A89:A91"/>
    <mergeCell ref="B89:B91"/>
    <mergeCell ref="C89:C91"/>
    <mergeCell ref="D89:D91"/>
    <mergeCell ref="G89:G91"/>
    <mergeCell ref="L86:L88"/>
    <mergeCell ref="M86:M88"/>
    <mergeCell ref="N86:N88"/>
    <mergeCell ref="O86:O88"/>
    <mergeCell ref="U86:U88"/>
    <mergeCell ref="V86:V88"/>
    <mergeCell ref="M83:M85"/>
    <mergeCell ref="N83:N85"/>
    <mergeCell ref="O83:O85"/>
    <mergeCell ref="U83:U85"/>
    <mergeCell ref="V83:V85"/>
    <mergeCell ref="L83:L85"/>
    <mergeCell ref="A86:A88"/>
    <mergeCell ref="B86:B88"/>
    <mergeCell ref="C86:C88"/>
    <mergeCell ref="D86:D88"/>
    <mergeCell ref="G86:G88"/>
    <mergeCell ref="A83:A85"/>
    <mergeCell ref="B83:B85"/>
    <mergeCell ref="C83:C85"/>
    <mergeCell ref="D83:D85"/>
    <mergeCell ref="G83:G85"/>
    <mergeCell ref="L80:L82"/>
    <mergeCell ref="M80:M82"/>
    <mergeCell ref="N80:N82"/>
    <mergeCell ref="O80:O82"/>
    <mergeCell ref="U80:U82"/>
    <mergeCell ref="V80:V82"/>
    <mergeCell ref="M77:M79"/>
    <mergeCell ref="N77:N79"/>
    <mergeCell ref="O77:O79"/>
    <mergeCell ref="U77:U79"/>
    <mergeCell ref="V77:V79"/>
    <mergeCell ref="L77:L79"/>
    <mergeCell ref="A80:A82"/>
    <mergeCell ref="B80:B82"/>
    <mergeCell ref="C80:C82"/>
    <mergeCell ref="D80:D82"/>
    <mergeCell ref="G80:G82"/>
    <mergeCell ref="A77:A79"/>
    <mergeCell ref="B77:B79"/>
    <mergeCell ref="C77:C79"/>
    <mergeCell ref="D77:D79"/>
    <mergeCell ref="G77:G79"/>
    <mergeCell ref="L74:L76"/>
    <mergeCell ref="M74:M76"/>
    <mergeCell ref="N74:N76"/>
    <mergeCell ref="O74:O76"/>
    <mergeCell ref="U74:U76"/>
    <mergeCell ref="V74:V76"/>
    <mergeCell ref="M71:M73"/>
    <mergeCell ref="N71:N73"/>
    <mergeCell ref="O71:O73"/>
    <mergeCell ref="U71:U73"/>
    <mergeCell ref="V71:V73"/>
    <mergeCell ref="L71:L73"/>
    <mergeCell ref="A74:A76"/>
    <mergeCell ref="B74:B76"/>
    <mergeCell ref="C74:C76"/>
    <mergeCell ref="D74:D76"/>
    <mergeCell ref="G74:G76"/>
    <mergeCell ref="A71:A73"/>
    <mergeCell ref="B71:B73"/>
    <mergeCell ref="C71:C73"/>
    <mergeCell ref="D71:D73"/>
    <mergeCell ref="G71:G73"/>
    <mergeCell ref="L68:L70"/>
    <mergeCell ref="M68:M70"/>
    <mergeCell ref="N68:N70"/>
    <mergeCell ref="O68:O70"/>
    <mergeCell ref="U68:U70"/>
    <mergeCell ref="V68:V70"/>
    <mergeCell ref="M65:M67"/>
    <mergeCell ref="N65:N67"/>
    <mergeCell ref="O65:O67"/>
    <mergeCell ref="U65:U67"/>
    <mergeCell ref="V65:V67"/>
    <mergeCell ref="L65:L67"/>
    <mergeCell ref="A68:A70"/>
    <mergeCell ref="B68:B70"/>
    <mergeCell ref="C68:C70"/>
    <mergeCell ref="D68:D70"/>
    <mergeCell ref="G68:G70"/>
    <mergeCell ref="A65:A67"/>
    <mergeCell ref="B65:B67"/>
    <mergeCell ref="C65:C67"/>
    <mergeCell ref="D65:D67"/>
    <mergeCell ref="G65:G67"/>
    <mergeCell ref="L62:L64"/>
    <mergeCell ref="M62:M64"/>
    <mergeCell ref="N62:N64"/>
    <mergeCell ref="O62:O64"/>
    <mergeCell ref="U62:U64"/>
    <mergeCell ref="V62:V64"/>
    <mergeCell ref="M59:M61"/>
    <mergeCell ref="N59:N61"/>
    <mergeCell ref="O59:O61"/>
    <mergeCell ref="U59:U61"/>
    <mergeCell ref="V59:V61"/>
    <mergeCell ref="L59:L61"/>
    <mergeCell ref="A62:A64"/>
    <mergeCell ref="B62:B64"/>
    <mergeCell ref="C62:C64"/>
    <mergeCell ref="D62:D64"/>
    <mergeCell ref="G62:G64"/>
    <mergeCell ref="A59:A61"/>
    <mergeCell ref="B59:B61"/>
    <mergeCell ref="C59:C61"/>
    <mergeCell ref="D59:D61"/>
    <mergeCell ref="G59:G61"/>
    <mergeCell ref="L56:L58"/>
    <mergeCell ref="M56:M58"/>
    <mergeCell ref="N56:N58"/>
    <mergeCell ref="O56:O58"/>
    <mergeCell ref="U56:U58"/>
    <mergeCell ref="V56:V58"/>
    <mergeCell ref="M53:M55"/>
    <mergeCell ref="N53:N55"/>
    <mergeCell ref="O53:O55"/>
    <mergeCell ref="U53:U55"/>
    <mergeCell ref="V53:V55"/>
    <mergeCell ref="L53:L55"/>
    <mergeCell ref="A56:A58"/>
    <mergeCell ref="B56:B58"/>
    <mergeCell ref="C56:C58"/>
    <mergeCell ref="D56:D58"/>
    <mergeCell ref="G56:G58"/>
    <mergeCell ref="A53:A55"/>
    <mergeCell ref="B53:B55"/>
    <mergeCell ref="C53:C55"/>
    <mergeCell ref="D53:D55"/>
    <mergeCell ref="G53:G55"/>
    <mergeCell ref="L50:L52"/>
    <mergeCell ref="M50:M52"/>
    <mergeCell ref="N50:N52"/>
    <mergeCell ref="O50:O52"/>
    <mergeCell ref="U50:U52"/>
    <mergeCell ref="V50:V52"/>
    <mergeCell ref="M47:M49"/>
    <mergeCell ref="N47:N49"/>
    <mergeCell ref="O47:O49"/>
    <mergeCell ref="U47:U49"/>
    <mergeCell ref="V47:V49"/>
    <mergeCell ref="L47:L49"/>
    <mergeCell ref="A50:A52"/>
    <mergeCell ref="B50:B52"/>
    <mergeCell ref="C50:C52"/>
    <mergeCell ref="D50:D52"/>
    <mergeCell ref="G50:G52"/>
    <mergeCell ref="A47:A49"/>
    <mergeCell ref="B47:B49"/>
    <mergeCell ref="C47:C49"/>
    <mergeCell ref="D47:D49"/>
    <mergeCell ref="G47:G49"/>
    <mergeCell ref="L44:L46"/>
    <mergeCell ref="M44:M46"/>
    <mergeCell ref="N44:N46"/>
    <mergeCell ref="O44:O46"/>
    <mergeCell ref="U44:U46"/>
    <mergeCell ref="V44:V46"/>
    <mergeCell ref="M41:M43"/>
    <mergeCell ref="N41:N43"/>
    <mergeCell ref="O41:O43"/>
    <mergeCell ref="U41:U43"/>
    <mergeCell ref="V41:V43"/>
    <mergeCell ref="L41:L43"/>
    <mergeCell ref="A44:A46"/>
    <mergeCell ref="B44:B46"/>
    <mergeCell ref="C44:C46"/>
    <mergeCell ref="D44:D46"/>
    <mergeCell ref="G44:G46"/>
    <mergeCell ref="A41:A43"/>
    <mergeCell ref="B41:B43"/>
    <mergeCell ref="C41:C43"/>
    <mergeCell ref="D41:D43"/>
    <mergeCell ref="G41:G43"/>
    <mergeCell ref="L38:L40"/>
    <mergeCell ref="M38:M40"/>
    <mergeCell ref="N38:N40"/>
    <mergeCell ref="O38:O40"/>
    <mergeCell ref="U38:U40"/>
    <mergeCell ref="V38:V40"/>
    <mergeCell ref="M35:M37"/>
    <mergeCell ref="N35:N37"/>
    <mergeCell ref="O35:O37"/>
    <mergeCell ref="U35:U37"/>
    <mergeCell ref="V35:V37"/>
    <mergeCell ref="L35:L37"/>
    <mergeCell ref="A38:A40"/>
    <mergeCell ref="B38:B40"/>
    <mergeCell ref="C38:C40"/>
    <mergeCell ref="D38:D40"/>
    <mergeCell ref="G38:G40"/>
    <mergeCell ref="A35:A37"/>
    <mergeCell ref="B35:B37"/>
    <mergeCell ref="C35:C37"/>
    <mergeCell ref="D35:D37"/>
    <mergeCell ref="G35:G37"/>
    <mergeCell ref="L32:L34"/>
    <mergeCell ref="M32:M34"/>
    <mergeCell ref="N32:N34"/>
    <mergeCell ref="O32:O34"/>
    <mergeCell ref="U32:U34"/>
    <mergeCell ref="V32:V34"/>
    <mergeCell ref="M29:M31"/>
    <mergeCell ref="N29:N31"/>
    <mergeCell ref="O29:O31"/>
    <mergeCell ref="U29:U31"/>
    <mergeCell ref="V29:V31"/>
    <mergeCell ref="L29:L31"/>
    <mergeCell ref="A32:A34"/>
    <mergeCell ref="B32:B34"/>
    <mergeCell ref="C32:C34"/>
    <mergeCell ref="D32:D34"/>
    <mergeCell ref="G32:G34"/>
    <mergeCell ref="A29:A31"/>
    <mergeCell ref="B29:B31"/>
    <mergeCell ref="C29:C31"/>
    <mergeCell ref="D29:D31"/>
    <mergeCell ref="G29:G31"/>
    <mergeCell ref="L26:L28"/>
    <mergeCell ref="M26:M28"/>
    <mergeCell ref="N26:N28"/>
    <mergeCell ref="O26:O28"/>
    <mergeCell ref="U26:U28"/>
    <mergeCell ref="V26:V28"/>
    <mergeCell ref="M23:M25"/>
    <mergeCell ref="N23:N25"/>
    <mergeCell ref="O23:O25"/>
    <mergeCell ref="U23:U25"/>
    <mergeCell ref="V23:V25"/>
    <mergeCell ref="L23:L25"/>
    <mergeCell ref="A26:A28"/>
    <mergeCell ref="B26:B28"/>
    <mergeCell ref="C26:C28"/>
    <mergeCell ref="D26:D28"/>
    <mergeCell ref="G26:G28"/>
    <mergeCell ref="A23:A25"/>
    <mergeCell ref="B23:B25"/>
    <mergeCell ref="C23:C25"/>
    <mergeCell ref="D23:D25"/>
    <mergeCell ref="G23:G25"/>
    <mergeCell ref="L20:L22"/>
    <mergeCell ref="M20:M22"/>
    <mergeCell ref="N20:N22"/>
    <mergeCell ref="O20:O22"/>
    <mergeCell ref="U20:U22"/>
    <mergeCell ref="V20:V22"/>
    <mergeCell ref="M17:M19"/>
    <mergeCell ref="N17:N19"/>
    <mergeCell ref="O17:O19"/>
    <mergeCell ref="U17:U19"/>
    <mergeCell ref="V17:V19"/>
    <mergeCell ref="L17:L19"/>
    <mergeCell ref="A20:A22"/>
    <mergeCell ref="B20:B22"/>
    <mergeCell ref="C20:C22"/>
    <mergeCell ref="D20:D22"/>
    <mergeCell ref="G20:G22"/>
    <mergeCell ref="A17:A19"/>
    <mergeCell ref="B17:B19"/>
    <mergeCell ref="C17:C19"/>
    <mergeCell ref="D17:D19"/>
    <mergeCell ref="G17:G19"/>
    <mergeCell ref="L14:L16"/>
    <mergeCell ref="M14:M16"/>
    <mergeCell ref="N14:N16"/>
    <mergeCell ref="O14:O16"/>
    <mergeCell ref="U14:U16"/>
    <mergeCell ref="V14:V16"/>
    <mergeCell ref="M11:M13"/>
    <mergeCell ref="N11:N13"/>
    <mergeCell ref="O11:O13"/>
    <mergeCell ref="U11:U13"/>
    <mergeCell ref="V11:V13"/>
    <mergeCell ref="L11:L13"/>
    <mergeCell ref="A14:A16"/>
    <mergeCell ref="B14:B16"/>
    <mergeCell ref="C14:C16"/>
    <mergeCell ref="D14:D16"/>
    <mergeCell ref="G14:G16"/>
    <mergeCell ref="A11:A13"/>
    <mergeCell ref="B11:B13"/>
    <mergeCell ref="C11:C13"/>
    <mergeCell ref="D11:D13"/>
    <mergeCell ref="G11:G13"/>
    <mergeCell ref="L8:L10"/>
    <mergeCell ref="M8:M10"/>
    <mergeCell ref="N8:N10"/>
    <mergeCell ref="O8:O10"/>
    <mergeCell ref="U8:U10"/>
    <mergeCell ref="V8:V10"/>
    <mergeCell ref="M5:M7"/>
    <mergeCell ref="N5:N7"/>
    <mergeCell ref="O5:O7"/>
    <mergeCell ref="U5:U7"/>
    <mergeCell ref="V5:V7"/>
    <mergeCell ref="L5:L7"/>
    <mergeCell ref="A8:A10"/>
    <mergeCell ref="B8:B10"/>
    <mergeCell ref="C8:C10"/>
    <mergeCell ref="D8:D10"/>
    <mergeCell ref="G8:G10"/>
    <mergeCell ref="A5:A7"/>
    <mergeCell ref="B5:B7"/>
    <mergeCell ref="C5:C7"/>
    <mergeCell ref="D5:D7"/>
    <mergeCell ref="G5:G7"/>
    <mergeCell ref="G3:G4"/>
    <mergeCell ref="P3:R3"/>
    <mergeCell ref="L4:M4"/>
    <mergeCell ref="N4:O4"/>
    <mergeCell ref="P4:S4"/>
    <mergeCell ref="A1:F1"/>
    <mergeCell ref="A3:A4"/>
    <mergeCell ref="B3:B4"/>
    <mergeCell ref="C3:C4"/>
    <mergeCell ref="D3:D4"/>
    <mergeCell ref="E3:F3"/>
    <mergeCell ref="H4:I4"/>
    <mergeCell ref="J4:K4"/>
    <mergeCell ref="H3:O3"/>
  </mergeCells>
  <phoneticPr fontId="3"/>
  <printOptions horizontalCentered="1"/>
  <pageMargins left="0.31496062992125984" right="0.31496062992125984" top="0.55118110236220474" bottom="0.35433070866141736" header="0.31496062992125984" footer="0.31496062992125984"/>
  <pageSetup paperSize="9" scale="94" fitToHeight="0" orientation="landscape" r:id="rId1"/>
  <rowBreaks count="2" manualBreakCount="2">
    <brk id="43" max="14" man="1"/>
    <brk id="82" max="14"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184"/>
  <sheetViews>
    <sheetView view="pageBreakPreview" zoomScaleNormal="100" zoomScaleSheetLayoutView="100" workbookViewId="0">
      <selection activeCell="D5" sqref="D5:D7"/>
    </sheetView>
  </sheetViews>
  <sheetFormatPr defaultColWidth="9" defaultRowHeight="13.2"/>
  <cols>
    <col min="1" max="1" width="3.21875" style="78" bestFit="1" customWidth="1"/>
    <col min="2" max="2" width="14.44140625" style="78" customWidth="1"/>
    <col min="3" max="3" width="11" style="78" customWidth="1"/>
    <col min="4" max="4" width="9.44140625" style="78" customWidth="1"/>
    <col min="5" max="5" width="11" style="78" customWidth="1"/>
    <col min="6" max="6" width="9.33203125" style="78" customWidth="1"/>
    <col min="7" max="7" width="15" style="78" customWidth="1"/>
    <col min="8" max="8" width="10.33203125" style="78" customWidth="1"/>
    <col min="9" max="9" width="8.33203125" style="78" customWidth="1"/>
    <col min="10" max="10" width="10.109375" style="78" customWidth="1"/>
    <col min="11" max="11" width="4.77734375" style="78" customWidth="1"/>
    <col min="12" max="12" width="7.109375" style="78" customWidth="1"/>
    <col min="13" max="13" width="4.77734375" style="78" customWidth="1"/>
    <col min="14" max="14" width="10.109375" style="78" customWidth="1"/>
    <col min="15" max="15" width="4.77734375" style="78" customWidth="1"/>
    <col min="16" max="16" width="7.109375" style="78" customWidth="1"/>
    <col min="17" max="17" width="4.77734375" style="78" customWidth="1"/>
    <col min="18" max="18" width="10.21875" style="78" customWidth="1"/>
    <col min="19" max="19" width="9" style="78"/>
    <col min="20" max="20" width="4.77734375" style="78" customWidth="1"/>
    <col min="21" max="21" width="11" style="78" customWidth="1"/>
    <col min="22" max="23" width="0" style="78" hidden="1" customWidth="1"/>
    <col min="24" max="16384" width="9" style="78"/>
  </cols>
  <sheetData>
    <row r="1" spans="1:23" ht="18" customHeight="1">
      <c r="A1" s="2036" t="s">
        <v>692</v>
      </c>
      <c r="B1" s="2036"/>
      <c r="C1" s="2036"/>
      <c r="D1" s="2036"/>
      <c r="E1" s="2036"/>
      <c r="F1" s="2036"/>
      <c r="G1" s="2036"/>
      <c r="H1" s="2037"/>
      <c r="I1" s="2037"/>
    </row>
    <row r="2" spans="1:23" ht="18" customHeight="1" thickBot="1">
      <c r="A2" s="78" t="s">
        <v>1017</v>
      </c>
      <c r="D2" s="190"/>
    </row>
    <row r="3" spans="1:23" s="80" customFormat="1" ht="18" customHeight="1">
      <c r="A3" s="2032" t="s">
        <v>323</v>
      </c>
      <c r="B3" s="2032" t="s">
        <v>12</v>
      </c>
      <c r="C3" s="2032" t="s">
        <v>324</v>
      </c>
      <c r="D3" s="2095" t="s">
        <v>691</v>
      </c>
      <c r="E3" s="2035" t="s">
        <v>684</v>
      </c>
      <c r="F3" s="2035" t="s">
        <v>676</v>
      </c>
      <c r="G3" s="2035"/>
      <c r="H3" s="2035" t="s">
        <v>325</v>
      </c>
      <c r="I3" s="2096" t="s">
        <v>334</v>
      </c>
      <c r="J3" s="2218" t="s">
        <v>1249</v>
      </c>
      <c r="K3" s="2219"/>
      <c r="L3" s="2219"/>
      <c r="M3" s="2219"/>
      <c r="N3" s="2219"/>
      <c r="O3" s="2219"/>
      <c r="P3" s="2219"/>
      <c r="Q3" s="2220"/>
      <c r="R3" s="275" t="s">
        <v>1018</v>
      </c>
      <c r="S3" s="297">
        <f>IF(AND(SUM(N5:N54)&lt;&gt;0,'職員点検資料１ (記入例)'!U2&lt;&gt;""),(SUMIF(W5:W184,1,N5:N184)+SUMIF(W5:W184,1,P5:P184))/'職員点検資料１ (記入例)'!U2,"")</f>
        <v>1.46875</v>
      </c>
      <c r="T3" s="298" t="s">
        <v>5</v>
      </c>
      <c r="U3" s="299" t="s">
        <v>1019</v>
      </c>
    </row>
    <row r="4" spans="1:23" s="80" customFormat="1" ht="45.75" customHeight="1">
      <c r="A4" s="2032"/>
      <c r="B4" s="2032"/>
      <c r="C4" s="2032"/>
      <c r="D4" s="2157"/>
      <c r="E4" s="2035"/>
      <c r="F4" s="191" t="s">
        <v>679</v>
      </c>
      <c r="G4" s="192" t="s">
        <v>680</v>
      </c>
      <c r="H4" s="2035"/>
      <c r="I4" s="2194"/>
      <c r="J4" s="2201" t="s">
        <v>1245</v>
      </c>
      <c r="K4" s="2150"/>
      <c r="L4" s="2032" t="s">
        <v>1246</v>
      </c>
      <c r="M4" s="2202"/>
      <c r="N4" s="2201" t="s">
        <v>1247</v>
      </c>
      <c r="O4" s="2150"/>
      <c r="P4" s="2032" t="s">
        <v>1248</v>
      </c>
      <c r="Q4" s="2202"/>
      <c r="R4" s="2203" t="str">
        <f>IF('職員点検資料１ (記入例)'!U2="","※職員点検資料1シートに常勤職員の月間勤務時間数を入力してください。","")</f>
        <v/>
      </c>
      <c r="S4" s="2203"/>
      <c r="T4" s="2203"/>
      <c r="U4" s="2203"/>
    </row>
    <row r="5" spans="1:23" s="80" customFormat="1" ht="12">
      <c r="A5" s="2044">
        <v>1</v>
      </c>
      <c r="B5" s="2195" t="str">
        <f>IF('職員点検資料２ (記入例)'!B5="","",'職員点検資料２ (記入例)'!B5)</f>
        <v>指導　相模</v>
      </c>
      <c r="C5" s="2166" t="str">
        <f>IF('職員点検資料２ (記入例)'!C5="","",'職員点検資料２ (記入例)'!C5)</f>
        <v>事務長</v>
      </c>
      <c r="D5" s="2166"/>
      <c r="E5" s="2198" t="str">
        <f>IF('職員点検資料２ (記入例)'!E5="","",'職員点検資料２ (記入例)'!E5)</f>
        <v>常勤職員</v>
      </c>
      <c r="F5" s="197" t="str">
        <f>'職員点検資料２ (記入例)'!F5</f>
        <v>保育士</v>
      </c>
      <c r="G5" s="296" t="str">
        <f>IF('職員点検資料２ (記入例)'!G5="","",'職員点検資料２ (記入例)'!G5)</f>
        <v/>
      </c>
      <c r="H5" s="2198">
        <f>IF('職員点検資料２ (記入例)'!H5="","",'職員点検資料２ (記入例)'!H5)</f>
        <v>43922</v>
      </c>
      <c r="I5" s="2204" t="str">
        <f>'職員点検資料２ (記入例)'!I5</f>
        <v>定めあり</v>
      </c>
      <c r="J5" s="2207">
        <v>160</v>
      </c>
      <c r="K5" s="2210" t="s">
        <v>335</v>
      </c>
      <c r="L5" s="2101">
        <v>0</v>
      </c>
      <c r="M5" s="2178" t="s">
        <v>335</v>
      </c>
      <c r="N5" s="2207">
        <v>160</v>
      </c>
      <c r="O5" s="2210" t="s">
        <v>335</v>
      </c>
      <c r="P5" s="2101">
        <v>0</v>
      </c>
      <c r="Q5" s="2178" t="s">
        <v>335</v>
      </c>
      <c r="W5" s="2044">
        <f>'職員点検資料２ (記入例)'!AG5</f>
        <v>0</v>
      </c>
    </row>
    <row r="6" spans="1:23" s="80" customFormat="1" ht="12">
      <c r="A6" s="2045"/>
      <c r="B6" s="2196"/>
      <c r="C6" s="2167"/>
      <c r="D6" s="2167"/>
      <c r="E6" s="2199"/>
      <c r="F6" s="198" t="str">
        <f>'職員点検資料２ (記入例)'!F6</f>
        <v>幼稚園教諭</v>
      </c>
      <c r="G6" s="199" t="str">
        <f>IF('職員点検資料２ (記入例)'!G6="","",'職員点検資料２ (記入例)'!G6)</f>
        <v/>
      </c>
      <c r="H6" s="2199"/>
      <c r="I6" s="2205"/>
      <c r="J6" s="2208"/>
      <c r="K6" s="2211"/>
      <c r="L6" s="2102"/>
      <c r="M6" s="2179"/>
      <c r="N6" s="2208"/>
      <c r="O6" s="2211"/>
      <c r="P6" s="2102"/>
      <c r="Q6" s="2179"/>
      <c r="W6" s="2045"/>
    </row>
    <row r="7" spans="1:23" s="80" customFormat="1" ht="12">
      <c r="A7" s="2046"/>
      <c r="B7" s="2197"/>
      <c r="C7" s="2168"/>
      <c r="D7" s="2168"/>
      <c r="E7" s="2200"/>
      <c r="F7" s="200" t="str">
        <f>'職員点検資料２ (記入例)'!F7</f>
        <v>（　　　　　　）</v>
      </c>
      <c r="G7" s="201" t="str">
        <f>IF('職員点検資料２ (記入例)'!G7="","",'職員点検資料２ (記入例)'!G7)</f>
        <v/>
      </c>
      <c r="H7" s="2200"/>
      <c r="I7" s="2206"/>
      <c r="J7" s="2209"/>
      <c r="K7" s="2212"/>
      <c r="L7" s="2103"/>
      <c r="M7" s="2180"/>
      <c r="N7" s="2209"/>
      <c r="O7" s="2212"/>
      <c r="P7" s="2103"/>
      <c r="Q7" s="2180"/>
      <c r="W7" s="2046"/>
    </row>
    <row r="8" spans="1:23" s="80" customFormat="1" ht="12" customHeight="1">
      <c r="A8" s="2044">
        <v>2</v>
      </c>
      <c r="B8" s="2195" t="str">
        <f>IF('職員点検資料２ (記入例)'!B8="","",'職員点検資料２ (記入例)'!B8)</f>
        <v>監査　相模</v>
      </c>
      <c r="C8" s="2166" t="str">
        <f>IF('職員点検資料２ (記入例)'!C8="","",'職員点検資料２ (記入例)'!C8)</f>
        <v>保育教諭</v>
      </c>
      <c r="D8" s="2166" t="s">
        <v>956</v>
      </c>
      <c r="E8" s="2198" t="str">
        <f>IF('職員点検資料２ (記入例)'!E8="","",'職員点検資料２ (記入例)'!E8)</f>
        <v>常勤的非常勤職員</v>
      </c>
      <c r="F8" s="197" t="str">
        <f>'職員点検資料２ (記入例)'!F8</f>
        <v>保育士</v>
      </c>
      <c r="G8" s="296" t="str">
        <f>IF('職員点検資料２ (記入例)'!G8="","",'職員点検資料２ (記入例)'!G8)</f>
        <v>神奈川県第00000号</v>
      </c>
      <c r="H8" s="2198">
        <f>IF('職員点検資料２ (記入例)'!H8="","",'職員点検資料２ (記入例)'!H8)</f>
        <v>44287</v>
      </c>
      <c r="I8" s="2204" t="str">
        <f>'職員点検資料２ (記入例)'!I8</f>
        <v>定めあり</v>
      </c>
      <c r="J8" s="2207">
        <v>152</v>
      </c>
      <c r="K8" s="2210" t="s">
        <v>335</v>
      </c>
      <c r="L8" s="2101">
        <v>8</v>
      </c>
      <c r="M8" s="2178" t="s">
        <v>335</v>
      </c>
      <c r="N8" s="2207">
        <v>152</v>
      </c>
      <c r="O8" s="2210" t="s">
        <v>335</v>
      </c>
      <c r="P8" s="2101">
        <v>8</v>
      </c>
      <c r="Q8" s="2178" t="s">
        <v>335</v>
      </c>
      <c r="W8" s="2044">
        <f>'職員点検資料２ (記入例)'!AG8</f>
        <v>1</v>
      </c>
    </row>
    <row r="9" spans="1:23" s="80" customFormat="1" ht="12">
      <c r="A9" s="2045"/>
      <c r="B9" s="2196"/>
      <c r="C9" s="2167"/>
      <c r="D9" s="2167"/>
      <c r="E9" s="2199"/>
      <c r="F9" s="198" t="str">
        <f>'職員点検資料２ (記入例)'!F9</f>
        <v>幼稚園教諭</v>
      </c>
      <c r="G9" s="199" t="str">
        <f>IF('職員点検資料２ (記入例)'!G9="","",'職員点検資料２ (記入例)'!G9)</f>
        <v>平0幼2第0000号</v>
      </c>
      <c r="H9" s="2199"/>
      <c r="I9" s="2205"/>
      <c r="J9" s="2208"/>
      <c r="K9" s="2211"/>
      <c r="L9" s="2102"/>
      <c r="M9" s="2179"/>
      <c r="N9" s="2208"/>
      <c r="O9" s="2211"/>
      <c r="P9" s="2102"/>
      <c r="Q9" s="2179"/>
      <c r="W9" s="2045"/>
    </row>
    <row r="10" spans="1:23" s="80" customFormat="1" ht="12">
      <c r="A10" s="2046"/>
      <c r="B10" s="2197"/>
      <c r="C10" s="2168"/>
      <c r="D10" s="2168"/>
      <c r="E10" s="2200"/>
      <c r="F10" s="200" t="str">
        <f>'職員点検資料２ (記入例)'!F10</f>
        <v>（　　　　　　）</v>
      </c>
      <c r="G10" s="201" t="str">
        <f>IF('職員点検資料２ (記入例)'!G10="","",'職員点検資料２ (記入例)'!G10)</f>
        <v/>
      </c>
      <c r="H10" s="2200"/>
      <c r="I10" s="2206"/>
      <c r="J10" s="2209"/>
      <c r="K10" s="2212"/>
      <c r="L10" s="2103"/>
      <c r="M10" s="2180"/>
      <c r="N10" s="2209"/>
      <c r="O10" s="2212"/>
      <c r="P10" s="2103"/>
      <c r="Q10" s="2180"/>
      <c r="W10" s="2046"/>
    </row>
    <row r="11" spans="1:23" s="80" customFormat="1" ht="12" customHeight="1">
      <c r="A11" s="2044">
        <v>3</v>
      </c>
      <c r="B11" s="2195" t="str">
        <f>IF('職員点検資料２ (記入例)'!B11="","",'職員点検資料２ (記入例)'!B11)</f>
        <v>若者　相模</v>
      </c>
      <c r="C11" s="2166" t="str">
        <f>IF('職員点検資料２ (記入例)'!C11="","",'職員点検資料２ (記入例)'!C11)</f>
        <v>保育教諭</v>
      </c>
      <c r="D11" s="2166" t="s">
        <v>1512</v>
      </c>
      <c r="E11" s="2198" t="str">
        <f>IF('職員点検資料２ (記入例)'!E11="","",'職員点検資料２ (記入例)'!E11)</f>
        <v>非常勤職員</v>
      </c>
      <c r="F11" s="197" t="str">
        <f>'職員点検資料２ (記入例)'!F11</f>
        <v>保育士</v>
      </c>
      <c r="G11" s="296" t="str">
        <f>IF('職員点検資料２ (記入例)'!G11="","",'職員点検資料２ (記入例)'!G11)</f>
        <v>神奈川県第00000号</v>
      </c>
      <c r="H11" s="2198">
        <f>IF('職員点検資料２ (記入例)'!H11="","",'職員点検資料２ (記入例)'!H11)</f>
        <v>44652</v>
      </c>
      <c r="I11" s="2204" t="str">
        <f>'職員点検資料２ (記入例)'!I11</f>
        <v>定めあり</v>
      </c>
      <c r="J11" s="2207">
        <v>50</v>
      </c>
      <c r="K11" s="2210" t="s">
        <v>335</v>
      </c>
      <c r="L11" s="2101">
        <v>0</v>
      </c>
      <c r="M11" s="2178" t="s">
        <v>335</v>
      </c>
      <c r="N11" s="2207">
        <v>48</v>
      </c>
      <c r="O11" s="2210" t="s">
        <v>335</v>
      </c>
      <c r="P11" s="2101">
        <v>2</v>
      </c>
      <c r="Q11" s="2178" t="s">
        <v>335</v>
      </c>
      <c r="W11" s="2044">
        <f>'職員点検資料２ (記入例)'!AG11</f>
        <v>1</v>
      </c>
    </row>
    <row r="12" spans="1:23" s="80" customFormat="1" ht="12">
      <c r="A12" s="2045"/>
      <c r="B12" s="2196"/>
      <c r="C12" s="2167"/>
      <c r="D12" s="2167"/>
      <c r="E12" s="2199"/>
      <c r="F12" s="198" t="str">
        <f>'職員点検資料２ (記入例)'!F12</f>
        <v>幼稚園教諭</v>
      </c>
      <c r="G12" s="199" t="str">
        <f>IF('職員点検資料２ (記入例)'!G12="","",'職員点検資料２ (記入例)'!G12)</f>
        <v>平0幼2第0000号</v>
      </c>
      <c r="H12" s="2199"/>
      <c r="I12" s="2205"/>
      <c r="J12" s="2208"/>
      <c r="K12" s="2211"/>
      <c r="L12" s="2102"/>
      <c r="M12" s="2179"/>
      <c r="N12" s="2208"/>
      <c r="O12" s="2211"/>
      <c r="P12" s="2102"/>
      <c r="Q12" s="2179"/>
      <c r="W12" s="2045"/>
    </row>
    <row r="13" spans="1:23" s="80" customFormat="1" ht="12">
      <c r="A13" s="2046"/>
      <c r="B13" s="2197"/>
      <c r="C13" s="2168"/>
      <c r="D13" s="2168"/>
      <c r="E13" s="2200"/>
      <c r="F13" s="200" t="str">
        <f>'職員点検資料２ (記入例)'!F13</f>
        <v>（　　　　　　）</v>
      </c>
      <c r="G13" s="201" t="str">
        <f>IF('職員点検資料２ (記入例)'!G13="","",'職員点検資料２ (記入例)'!G13)</f>
        <v/>
      </c>
      <c r="H13" s="2200"/>
      <c r="I13" s="2206"/>
      <c r="J13" s="2209"/>
      <c r="K13" s="2212"/>
      <c r="L13" s="2103"/>
      <c r="M13" s="2180"/>
      <c r="N13" s="2209"/>
      <c r="O13" s="2212"/>
      <c r="P13" s="2103"/>
      <c r="Q13" s="2180"/>
      <c r="W13" s="2046"/>
    </row>
    <row r="14" spans="1:23" s="80" customFormat="1" ht="12" customHeight="1">
      <c r="A14" s="2044">
        <v>4</v>
      </c>
      <c r="B14" s="2195" t="str">
        <f>IF('職員点検資料２ (記入例)'!B14="","",'職員点検資料２ (記入例)'!B14)</f>
        <v>政策　相模</v>
      </c>
      <c r="C14" s="2166" t="str">
        <f>IF('職員点検資料２ (記入例)'!C14="","",'職員点検資料２ (記入例)'!C14)</f>
        <v>保育教諭</v>
      </c>
      <c r="D14" s="2166" t="s">
        <v>1512</v>
      </c>
      <c r="E14" s="2198" t="str">
        <f>IF('職員点検資料２ (記入例)'!E14="","",'職員点検資料２ (記入例)'!E14)</f>
        <v>派遣職員</v>
      </c>
      <c r="F14" s="197" t="str">
        <f>'職員点検資料２ (記入例)'!F14</f>
        <v>保育士</v>
      </c>
      <c r="G14" s="296" t="str">
        <f>IF('職員点検資料２ (記入例)'!G14="","",'職員点検資料２ (記入例)'!G14)</f>
        <v>神奈川県第00000号</v>
      </c>
      <c r="H14" s="2198">
        <f>IF('職員点検資料２ (記入例)'!H14="","",'職員点検資料２ (記入例)'!H14)</f>
        <v>45017</v>
      </c>
      <c r="I14" s="2204" t="str">
        <f>'職員点検資料２ (記入例)'!I14</f>
        <v>定めあり</v>
      </c>
      <c r="J14" s="2207">
        <v>20</v>
      </c>
      <c r="K14" s="2210" t="s">
        <v>335</v>
      </c>
      <c r="L14" s="2101">
        <v>5</v>
      </c>
      <c r="M14" s="2178" t="s">
        <v>335</v>
      </c>
      <c r="N14" s="2207">
        <v>25</v>
      </c>
      <c r="O14" s="2210" t="s">
        <v>335</v>
      </c>
      <c r="P14" s="2101">
        <v>0</v>
      </c>
      <c r="Q14" s="2178" t="s">
        <v>335</v>
      </c>
      <c r="W14" s="2044">
        <f>'職員点検資料２ (記入例)'!AG14</f>
        <v>1</v>
      </c>
    </row>
    <row r="15" spans="1:23" s="80" customFormat="1" ht="12">
      <c r="A15" s="2045"/>
      <c r="B15" s="2196"/>
      <c r="C15" s="2167"/>
      <c r="D15" s="2167"/>
      <c r="E15" s="2199"/>
      <c r="F15" s="198" t="str">
        <f>'職員点検資料２ (記入例)'!F15</f>
        <v>幼稚園教諭</v>
      </c>
      <c r="G15" s="199" t="str">
        <f>IF('職員点検資料２ (記入例)'!G15="","",'職員点検資料２ (記入例)'!G15)</f>
        <v>平0幼2第0000号</v>
      </c>
      <c r="H15" s="2199"/>
      <c r="I15" s="2205"/>
      <c r="J15" s="2208"/>
      <c r="K15" s="2211"/>
      <c r="L15" s="2102"/>
      <c r="M15" s="2179"/>
      <c r="N15" s="2208"/>
      <c r="O15" s="2211"/>
      <c r="P15" s="2102"/>
      <c r="Q15" s="2179"/>
      <c r="W15" s="2045"/>
    </row>
    <row r="16" spans="1:23" s="80" customFormat="1" ht="12.6" thickBot="1">
      <c r="A16" s="2046"/>
      <c r="B16" s="2197"/>
      <c r="C16" s="2168"/>
      <c r="D16" s="2168"/>
      <c r="E16" s="2200"/>
      <c r="F16" s="200" t="str">
        <f>'職員点検資料２ (記入例)'!F16</f>
        <v>（　　　　　　）</v>
      </c>
      <c r="G16" s="201" t="str">
        <f>IF('職員点検資料２ (記入例)'!G16="","",'職員点検資料２ (記入例)'!G16)</f>
        <v/>
      </c>
      <c r="H16" s="2200"/>
      <c r="I16" s="2206"/>
      <c r="J16" s="2213"/>
      <c r="K16" s="2214"/>
      <c r="L16" s="2142"/>
      <c r="M16" s="2186"/>
      <c r="N16" s="2213"/>
      <c r="O16" s="2214"/>
      <c r="P16" s="2142"/>
      <c r="Q16" s="2186"/>
      <c r="W16" s="2046"/>
    </row>
    <row r="17" spans="1:23" s="80" customFormat="1" ht="12" customHeight="1">
      <c r="A17" s="2044">
        <v>5</v>
      </c>
      <c r="B17" s="2195" t="str">
        <f>IF('職員点検資料２ (記入例)'!B17="","",'職員点検資料２ (記入例)'!B17)</f>
        <v/>
      </c>
      <c r="C17" s="2166" t="str">
        <f>IF('職員点検資料２ (記入例)'!C17="","",'職員点検資料２ (記入例)'!C17)</f>
        <v/>
      </c>
      <c r="D17" s="2166"/>
      <c r="E17" s="2198" t="str">
        <f>IF('職員点検資料２ (記入例)'!E17="","",'職員点検資料２ (記入例)'!E17)</f>
        <v/>
      </c>
      <c r="F17" s="197" t="str">
        <f>'職員点検資料２ (記入例)'!F17</f>
        <v>保育士</v>
      </c>
      <c r="G17" s="296" t="str">
        <f>IF('職員点検資料２ (記入例)'!G17="","",'職員点検資料２ (記入例)'!G17)</f>
        <v/>
      </c>
      <c r="H17" s="2198" t="str">
        <f>IF('職員点検資料２ (記入例)'!H17="","",'職員点検資料２ (記入例)'!H17)</f>
        <v/>
      </c>
      <c r="I17" s="2198" t="str">
        <f>'職員点検資料２ (記入例)'!I17</f>
        <v>定めあり・定めなし</v>
      </c>
      <c r="J17" s="2216"/>
      <c r="K17" s="2211" t="s">
        <v>335</v>
      </c>
      <c r="L17" s="2102"/>
      <c r="M17" s="2176" t="s">
        <v>335</v>
      </c>
      <c r="N17" s="2216"/>
      <c r="O17" s="2211" t="s">
        <v>335</v>
      </c>
      <c r="P17" s="2102"/>
      <c r="Q17" s="2176" t="s">
        <v>335</v>
      </c>
      <c r="W17" s="2044" t="str">
        <f>'職員点検資料２ (記入例)'!AG17</f>
        <v/>
      </c>
    </row>
    <row r="18" spans="1:23" s="80" customFormat="1" ht="12">
      <c r="A18" s="2045"/>
      <c r="B18" s="2196"/>
      <c r="C18" s="2167"/>
      <c r="D18" s="2167"/>
      <c r="E18" s="2199"/>
      <c r="F18" s="198" t="str">
        <f>'職員点検資料２ (記入例)'!F18</f>
        <v>幼稚園教諭</v>
      </c>
      <c r="G18" s="199" t="str">
        <f>IF('職員点検資料２ (記入例)'!G18="","",'職員点検資料２ (記入例)'!G18)</f>
        <v/>
      </c>
      <c r="H18" s="2199"/>
      <c r="I18" s="2199"/>
      <c r="J18" s="2216"/>
      <c r="K18" s="2211"/>
      <c r="L18" s="2102"/>
      <c r="M18" s="2176"/>
      <c r="N18" s="2216"/>
      <c r="O18" s="2211"/>
      <c r="P18" s="2102"/>
      <c r="Q18" s="2176"/>
      <c r="W18" s="2045"/>
    </row>
    <row r="19" spans="1:23" s="80" customFormat="1" ht="12">
      <c r="A19" s="2046"/>
      <c r="B19" s="2197"/>
      <c r="C19" s="2168"/>
      <c r="D19" s="2168"/>
      <c r="E19" s="2200"/>
      <c r="F19" s="200" t="str">
        <f>'職員点検資料２ (記入例)'!F19</f>
        <v>（　　　　　　）</v>
      </c>
      <c r="G19" s="201" t="str">
        <f>IF('職員点検資料２ (記入例)'!G19="","",'職員点検資料２ (記入例)'!G19)</f>
        <v/>
      </c>
      <c r="H19" s="2200"/>
      <c r="I19" s="2200"/>
      <c r="J19" s="2217"/>
      <c r="K19" s="2212"/>
      <c r="L19" s="2103"/>
      <c r="M19" s="2177"/>
      <c r="N19" s="2217"/>
      <c r="O19" s="2212"/>
      <c r="P19" s="2103"/>
      <c r="Q19" s="2177"/>
      <c r="W19" s="2046"/>
    </row>
    <row r="20" spans="1:23" s="80" customFormat="1" ht="12" customHeight="1">
      <c r="A20" s="2044">
        <v>6</v>
      </c>
      <c r="B20" s="2195" t="str">
        <f>IF('職員点検資料２ (記入例)'!B20="","",'職員点検資料２ (記入例)'!B20)</f>
        <v/>
      </c>
      <c r="C20" s="2166" t="str">
        <f>IF('職員点検資料２ (記入例)'!C20="","",'職員点検資料２ (記入例)'!C20)</f>
        <v/>
      </c>
      <c r="D20" s="2166"/>
      <c r="E20" s="2198" t="str">
        <f>IF('職員点検資料２ (記入例)'!E20="","",'職員点検資料２ (記入例)'!E20)</f>
        <v/>
      </c>
      <c r="F20" s="197" t="str">
        <f>'職員点検資料２ (記入例)'!F20</f>
        <v>保育士</v>
      </c>
      <c r="G20" s="296" t="str">
        <f>IF('職員点検資料２ (記入例)'!G20="","",'職員点検資料２ (記入例)'!G20)</f>
        <v/>
      </c>
      <c r="H20" s="2198" t="str">
        <f>IF('職員点検資料２ (記入例)'!H20="","",'職員点検資料２ (記入例)'!H20)</f>
        <v/>
      </c>
      <c r="I20" s="2198" t="str">
        <f>'職員点検資料２ (記入例)'!I20</f>
        <v>定めあり・定めなし</v>
      </c>
      <c r="J20" s="2215"/>
      <c r="K20" s="2210" t="s">
        <v>335</v>
      </c>
      <c r="L20" s="2101"/>
      <c r="M20" s="2175" t="s">
        <v>335</v>
      </c>
      <c r="N20" s="2215"/>
      <c r="O20" s="2210" t="s">
        <v>335</v>
      </c>
      <c r="P20" s="2101"/>
      <c r="Q20" s="2175" t="s">
        <v>335</v>
      </c>
      <c r="W20" s="2044" t="str">
        <f>'職員点検資料２ (記入例)'!AG20</f>
        <v/>
      </c>
    </row>
    <row r="21" spans="1:23" s="80" customFormat="1" ht="12">
      <c r="A21" s="2045"/>
      <c r="B21" s="2196"/>
      <c r="C21" s="2167"/>
      <c r="D21" s="2167"/>
      <c r="E21" s="2199"/>
      <c r="F21" s="198" t="str">
        <f>'職員点検資料２ (記入例)'!F21</f>
        <v>幼稚園教諭</v>
      </c>
      <c r="G21" s="199" t="str">
        <f>IF('職員点検資料２ (記入例)'!G21="","",'職員点検資料２ (記入例)'!G21)</f>
        <v/>
      </c>
      <c r="H21" s="2199"/>
      <c r="I21" s="2199"/>
      <c r="J21" s="2216"/>
      <c r="K21" s="2211"/>
      <c r="L21" s="2102"/>
      <c r="M21" s="2176"/>
      <c r="N21" s="2216"/>
      <c r="O21" s="2211"/>
      <c r="P21" s="2102"/>
      <c r="Q21" s="2176"/>
      <c r="W21" s="2045"/>
    </row>
    <row r="22" spans="1:23" s="80" customFormat="1" ht="12">
      <c r="A22" s="2046"/>
      <c r="B22" s="2197"/>
      <c r="C22" s="2168"/>
      <c r="D22" s="2168"/>
      <c r="E22" s="2200"/>
      <c r="F22" s="200" t="str">
        <f>'職員点検資料２ (記入例)'!F22</f>
        <v>（　　　　　　）</v>
      </c>
      <c r="G22" s="201" t="str">
        <f>IF('職員点検資料２ (記入例)'!G22="","",'職員点検資料２ (記入例)'!G22)</f>
        <v/>
      </c>
      <c r="H22" s="2200"/>
      <c r="I22" s="2200"/>
      <c r="J22" s="2217"/>
      <c r="K22" s="2212"/>
      <c r="L22" s="2103"/>
      <c r="M22" s="2177"/>
      <c r="N22" s="2217"/>
      <c r="O22" s="2212"/>
      <c r="P22" s="2103"/>
      <c r="Q22" s="2177"/>
      <c r="W22" s="2046"/>
    </row>
    <row r="23" spans="1:23" s="80" customFormat="1" ht="12" customHeight="1">
      <c r="A23" s="2044">
        <v>7</v>
      </c>
      <c r="B23" s="2195" t="str">
        <f>IF('職員点検資料２ (記入例)'!B23="","",'職員点検資料２ (記入例)'!B23)</f>
        <v/>
      </c>
      <c r="C23" s="2166" t="str">
        <f>IF('職員点検資料２ (記入例)'!C23="","",'職員点検資料２ (記入例)'!C23)</f>
        <v/>
      </c>
      <c r="D23" s="2166"/>
      <c r="E23" s="2198" t="str">
        <f>IF('職員点検資料２ (記入例)'!E23="","",'職員点検資料２ (記入例)'!E23)</f>
        <v/>
      </c>
      <c r="F23" s="197" t="str">
        <f>'職員点検資料２ (記入例)'!F23</f>
        <v>保育士</v>
      </c>
      <c r="G23" s="296" t="str">
        <f>IF('職員点検資料２ (記入例)'!G23="","",'職員点検資料２ (記入例)'!G23)</f>
        <v/>
      </c>
      <c r="H23" s="2198" t="str">
        <f>IF('職員点検資料２ (記入例)'!H23="","",'職員点検資料２ (記入例)'!H23)</f>
        <v/>
      </c>
      <c r="I23" s="2198" t="str">
        <f>'職員点検資料２ (記入例)'!I23</f>
        <v>定めあり・定めなし</v>
      </c>
      <c r="J23" s="2215"/>
      <c r="K23" s="2210" t="s">
        <v>335</v>
      </c>
      <c r="L23" s="2101"/>
      <c r="M23" s="2175" t="s">
        <v>335</v>
      </c>
      <c r="N23" s="2215"/>
      <c r="O23" s="2210" t="s">
        <v>335</v>
      </c>
      <c r="P23" s="2101"/>
      <c r="Q23" s="2175" t="s">
        <v>335</v>
      </c>
      <c r="W23" s="2044" t="str">
        <f>'職員点検資料２ (記入例)'!AG23</f>
        <v/>
      </c>
    </row>
    <row r="24" spans="1:23" s="80" customFormat="1" ht="12">
      <c r="A24" s="2045"/>
      <c r="B24" s="2196"/>
      <c r="C24" s="2167"/>
      <c r="D24" s="2167"/>
      <c r="E24" s="2199"/>
      <c r="F24" s="198" t="str">
        <f>'職員点検資料２ (記入例)'!F24</f>
        <v>幼稚園教諭</v>
      </c>
      <c r="G24" s="199" t="str">
        <f>IF('職員点検資料２ (記入例)'!G24="","",'職員点検資料２ (記入例)'!G24)</f>
        <v/>
      </c>
      <c r="H24" s="2199"/>
      <c r="I24" s="2199"/>
      <c r="J24" s="2216"/>
      <c r="K24" s="2211"/>
      <c r="L24" s="2102"/>
      <c r="M24" s="2176"/>
      <c r="N24" s="2216"/>
      <c r="O24" s="2211"/>
      <c r="P24" s="2102"/>
      <c r="Q24" s="2176"/>
      <c r="W24" s="2045"/>
    </row>
    <row r="25" spans="1:23" s="80" customFormat="1" ht="12">
      <c r="A25" s="2046"/>
      <c r="B25" s="2197"/>
      <c r="C25" s="2168"/>
      <c r="D25" s="2168"/>
      <c r="E25" s="2200"/>
      <c r="F25" s="200" t="str">
        <f>'職員点検資料２ (記入例)'!F25</f>
        <v>（　　　　　　）</v>
      </c>
      <c r="G25" s="201" t="str">
        <f>IF('職員点検資料２ (記入例)'!G25="","",'職員点検資料２ (記入例)'!G25)</f>
        <v/>
      </c>
      <c r="H25" s="2200"/>
      <c r="I25" s="2200"/>
      <c r="J25" s="2217"/>
      <c r="K25" s="2212"/>
      <c r="L25" s="2103"/>
      <c r="M25" s="2177"/>
      <c r="N25" s="2217"/>
      <c r="O25" s="2212"/>
      <c r="P25" s="2103"/>
      <c r="Q25" s="2177"/>
      <c r="W25" s="2046"/>
    </row>
    <row r="26" spans="1:23" s="80" customFormat="1" ht="12" customHeight="1">
      <c r="A26" s="2044">
        <v>8</v>
      </c>
      <c r="B26" s="2195" t="str">
        <f>IF('職員点検資料２ (記入例)'!B26="","",'職員点検資料２ (記入例)'!B26)</f>
        <v/>
      </c>
      <c r="C26" s="2166" t="str">
        <f>IF('職員点検資料２ (記入例)'!C26="","",'職員点検資料２ (記入例)'!C26)</f>
        <v/>
      </c>
      <c r="D26" s="2166"/>
      <c r="E26" s="2198" t="str">
        <f>IF('職員点検資料２ (記入例)'!E26="","",'職員点検資料２ (記入例)'!E26)</f>
        <v/>
      </c>
      <c r="F26" s="197" t="str">
        <f>'職員点検資料２ (記入例)'!F26</f>
        <v>保育士</v>
      </c>
      <c r="G26" s="296" t="str">
        <f>IF('職員点検資料２ (記入例)'!G26="","",'職員点検資料２ (記入例)'!G26)</f>
        <v/>
      </c>
      <c r="H26" s="2198" t="str">
        <f>IF('職員点検資料２ (記入例)'!H26="","",'職員点検資料２ (記入例)'!H26)</f>
        <v/>
      </c>
      <c r="I26" s="2198" t="str">
        <f>'職員点検資料２ (記入例)'!I26</f>
        <v>定めあり・定めなし</v>
      </c>
      <c r="J26" s="2215"/>
      <c r="K26" s="2210" t="s">
        <v>335</v>
      </c>
      <c r="L26" s="2101"/>
      <c r="M26" s="2175" t="s">
        <v>335</v>
      </c>
      <c r="N26" s="2215"/>
      <c r="O26" s="2210" t="s">
        <v>335</v>
      </c>
      <c r="P26" s="2101"/>
      <c r="Q26" s="2175" t="s">
        <v>335</v>
      </c>
      <c r="W26" s="2044" t="str">
        <f>'職員点検資料２ (記入例)'!AG26</f>
        <v/>
      </c>
    </row>
    <row r="27" spans="1:23" s="80" customFormat="1" ht="12">
      <c r="A27" s="2045"/>
      <c r="B27" s="2196"/>
      <c r="C27" s="2167"/>
      <c r="D27" s="2167"/>
      <c r="E27" s="2199"/>
      <c r="F27" s="198" t="str">
        <f>'職員点検資料２ (記入例)'!F27</f>
        <v>幼稚園教諭</v>
      </c>
      <c r="G27" s="199" t="str">
        <f>IF('職員点検資料２ (記入例)'!G27="","",'職員点検資料２ (記入例)'!G27)</f>
        <v/>
      </c>
      <c r="H27" s="2199"/>
      <c r="I27" s="2199"/>
      <c r="J27" s="2216"/>
      <c r="K27" s="2211"/>
      <c r="L27" s="2102"/>
      <c r="M27" s="2176"/>
      <c r="N27" s="2216"/>
      <c r="O27" s="2211"/>
      <c r="P27" s="2102"/>
      <c r="Q27" s="2176"/>
      <c r="W27" s="2045"/>
    </row>
    <row r="28" spans="1:23" s="80" customFormat="1" ht="12">
      <c r="A28" s="2046"/>
      <c r="B28" s="2197"/>
      <c r="C28" s="2168"/>
      <c r="D28" s="2168"/>
      <c r="E28" s="2200"/>
      <c r="F28" s="200" t="str">
        <f>'職員点検資料２ (記入例)'!F28</f>
        <v>（　　　　　　）</v>
      </c>
      <c r="G28" s="201" t="str">
        <f>IF('職員点検資料２ (記入例)'!G28="","",'職員点検資料２ (記入例)'!G28)</f>
        <v/>
      </c>
      <c r="H28" s="2200"/>
      <c r="I28" s="2200"/>
      <c r="J28" s="2217"/>
      <c r="K28" s="2212"/>
      <c r="L28" s="2103"/>
      <c r="M28" s="2177"/>
      <c r="N28" s="2217"/>
      <c r="O28" s="2212"/>
      <c r="P28" s="2103"/>
      <c r="Q28" s="2177"/>
      <c r="W28" s="2046"/>
    </row>
    <row r="29" spans="1:23" s="80" customFormat="1" ht="12" customHeight="1">
      <c r="A29" s="2044">
        <v>9</v>
      </c>
      <c r="B29" s="2195" t="str">
        <f>IF('職員点検資料２ (記入例)'!B29="","",'職員点検資料２ (記入例)'!B29)</f>
        <v/>
      </c>
      <c r="C29" s="2166" t="str">
        <f>IF('職員点検資料２ (記入例)'!C29="","",'職員点検資料２ (記入例)'!C29)</f>
        <v/>
      </c>
      <c r="D29" s="2166"/>
      <c r="E29" s="2198" t="str">
        <f>IF('職員点検資料２ (記入例)'!E29="","",'職員点検資料２ (記入例)'!E29)</f>
        <v/>
      </c>
      <c r="F29" s="197" t="str">
        <f>'職員点検資料２ (記入例)'!F29</f>
        <v>保育士</v>
      </c>
      <c r="G29" s="296" t="str">
        <f>IF('職員点検資料２ (記入例)'!G29="","",'職員点検資料２ (記入例)'!G29)</f>
        <v/>
      </c>
      <c r="H29" s="2198" t="str">
        <f>IF('職員点検資料２ (記入例)'!H29="","",'職員点検資料２ (記入例)'!H29)</f>
        <v/>
      </c>
      <c r="I29" s="2198" t="str">
        <f>'職員点検資料２ (記入例)'!I29</f>
        <v>定めあり・定めなし</v>
      </c>
      <c r="J29" s="2215"/>
      <c r="K29" s="2210" t="s">
        <v>335</v>
      </c>
      <c r="L29" s="2101"/>
      <c r="M29" s="2175" t="s">
        <v>335</v>
      </c>
      <c r="N29" s="2215"/>
      <c r="O29" s="2210" t="s">
        <v>335</v>
      </c>
      <c r="P29" s="2101"/>
      <c r="Q29" s="2175" t="s">
        <v>335</v>
      </c>
      <c r="W29" s="2044" t="str">
        <f>'職員点検資料２ (記入例)'!AG29</f>
        <v/>
      </c>
    </row>
    <row r="30" spans="1:23" s="80" customFormat="1" ht="12">
      <c r="A30" s="2045"/>
      <c r="B30" s="2196"/>
      <c r="C30" s="2167"/>
      <c r="D30" s="2167"/>
      <c r="E30" s="2199"/>
      <c r="F30" s="198" t="str">
        <f>'職員点検資料２ (記入例)'!F30</f>
        <v>幼稚園教諭</v>
      </c>
      <c r="G30" s="199" t="str">
        <f>IF('職員点検資料２ (記入例)'!G30="","",'職員点検資料２ (記入例)'!G30)</f>
        <v/>
      </c>
      <c r="H30" s="2199"/>
      <c r="I30" s="2199"/>
      <c r="J30" s="2216"/>
      <c r="K30" s="2211"/>
      <c r="L30" s="2102"/>
      <c r="M30" s="2176"/>
      <c r="N30" s="2216"/>
      <c r="O30" s="2211"/>
      <c r="P30" s="2102"/>
      <c r="Q30" s="2176"/>
      <c r="W30" s="2045"/>
    </row>
    <row r="31" spans="1:23" s="80" customFormat="1" ht="12">
      <c r="A31" s="2046"/>
      <c r="B31" s="2197"/>
      <c r="C31" s="2168"/>
      <c r="D31" s="2168"/>
      <c r="E31" s="2200"/>
      <c r="F31" s="200" t="str">
        <f>'職員点検資料２ (記入例)'!F31</f>
        <v>（　　　　　　）</v>
      </c>
      <c r="G31" s="201" t="str">
        <f>IF('職員点検資料２ (記入例)'!G31="","",'職員点検資料２ (記入例)'!G31)</f>
        <v/>
      </c>
      <c r="H31" s="2200"/>
      <c r="I31" s="2200"/>
      <c r="J31" s="2217"/>
      <c r="K31" s="2212"/>
      <c r="L31" s="2103"/>
      <c r="M31" s="2177"/>
      <c r="N31" s="2217"/>
      <c r="O31" s="2212"/>
      <c r="P31" s="2103"/>
      <c r="Q31" s="2177"/>
      <c r="W31" s="2046"/>
    </row>
    <row r="32" spans="1:23" s="80" customFormat="1" ht="12" customHeight="1">
      <c r="A32" s="2044">
        <v>10</v>
      </c>
      <c r="B32" s="2195" t="str">
        <f>IF('職員点検資料２ (記入例)'!B32="","",'職員点検資料２ (記入例)'!B32)</f>
        <v/>
      </c>
      <c r="C32" s="2166" t="str">
        <f>IF('職員点検資料２ (記入例)'!C32="","",'職員点検資料２ (記入例)'!C32)</f>
        <v/>
      </c>
      <c r="D32" s="2166"/>
      <c r="E32" s="2198" t="str">
        <f>IF('職員点検資料２ (記入例)'!E32="","",'職員点検資料２ (記入例)'!E32)</f>
        <v/>
      </c>
      <c r="F32" s="197" t="str">
        <f>'職員点検資料２ (記入例)'!F32</f>
        <v>保育士</v>
      </c>
      <c r="G32" s="296" t="str">
        <f>IF('職員点検資料２ (記入例)'!G32="","",'職員点検資料２ (記入例)'!G32)</f>
        <v/>
      </c>
      <c r="H32" s="2198" t="str">
        <f>IF('職員点検資料２ (記入例)'!H32="","",'職員点検資料２ (記入例)'!H32)</f>
        <v/>
      </c>
      <c r="I32" s="2198" t="str">
        <f>'職員点検資料２ (記入例)'!I32</f>
        <v>定めあり・定めなし</v>
      </c>
      <c r="J32" s="2215"/>
      <c r="K32" s="2210" t="s">
        <v>335</v>
      </c>
      <c r="L32" s="2101"/>
      <c r="M32" s="2175" t="s">
        <v>335</v>
      </c>
      <c r="N32" s="2215"/>
      <c r="O32" s="2210" t="s">
        <v>335</v>
      </c>
      <c r="P32" s="2101"/>
      <c r="Q32" s="2175" t="s">
        <v>335</v>
      </c>
      <c r="W32" s="2044" t="str">
        <f>'職員点検資料２ (記入例)'!AG32</f>
        <v/>
      </c>
    </row>
    <row r="33" spans="1:23" s="80" customFormat="1" ht="12">
      <c r="A33" s="2045"/>
      <c r="B33" s="2196"/>
      <c r="C33" s="2167"/>
      <c r="D33" s="2167"/>
      <c r="E33" s="2199"/>
      <c r="F33" s="198" t="str">
        <f>'職員点検資料２ (記入例)'!F33</f>
        <v>幼稚園教諭</v>
      </c>
      <c r="G33" s="199" t="str">
        <f>IF('職員点検資料２ (記入例)'!G33="","",'職員点検資料２ (記入例)'!G33)</f>
        <v/>
      </c>
      <c r="H33" s="2199"/>
      <c r="I33" s="2199"/>
      <c r="J33" s="2216"/>
      <c r="K33" s="2211"/>
      <c r="L33" s="2102"/>
      <c r="M33" s="2176"/>
      <c r="N33" s="2216"/>
      <c r="O33" s="2211"/>
      <c r="P33" s="2102"/>
      <c r="Q33" s="2176"/>
      <c r="W33" s="2045"/>
    </row>
    <row r="34" spans="1:23" s="80" customFormat="1" ht="12">
      <c r="A34" s="2046"/>
      <c r="B34" s="2197"/>
      <c r="C34" s="2168"/>
      <c r="D34" s="2168"/>
      <c r="E34" s="2200"/>
      <c r="F34" s="200" t="str">
        <f>'職員点検資料２ (記入例)'!F34</f>
        <v>（　　　　　　）</v>
      </c>
      <c r="G34" s="201" t="str">
        <f>IF('職員点検資料２ (記入例)'!G34="","",'職員点検資料２ (記入例)'!G34)</f>
        <v/>
      </c>
      <c r="H34" s="2200"/>
      <c r="I34" s="2200"/>
      <c r="J34" s="2217"/>
      <c r="K34" s="2212"/>
      <c r="L34" s="2103"/>
      <c r="M34" s="2177"/>
      <c r="N34" s="2217"/>
      <c r="O34" s="2212"/>
      <c r="P34" s="2103"/>
      <c r="Q34" s="2177"/>
      <c r="W34" s="2046"/>
    </row>
    <row r="35" spans="1:23" s="80" customFormat="1" ht="12" customHeight="1">
      <c r="A35" s="2044">
        <v>11</v>
      </c>
      <c r="B35" s="2195" t="str">
        <f>IF('職員点検資料２ (記入例)'!B35="","",'職員点検資料２ (記入例)'!B35)</f>
        <v/>
      </c>
      <c r="C35" s="2166" t="str">
        <f>IF('職員点検資料２ (記入例)'!C35="","",'職員点検資料２ (記入例)'!C35)</f>
        <v/>
      </c>
      <c r="D35" s="2166"/>
      <c r="E35" s="2198" t="str">
        <f>IF('職員点検資料２ (記入例)'!E35="","",'職員点検資料２ (記入例)'!E35)</f>
        <v/>
      </c>
      <c r="F35" s="197" t="str">
        <f>'職員点検資料２ (記入例)'!F35</f>
        <v>保育士</v>
      </c>
      <c r="G35" s="296" t="str">
        <f>IF('職員点検資料２ (記入例)'!G35="","",'職員点検資料２ (記入例)'!G35)</f>
        <v/>
      </c>
      <c r="H35" s="2198" t="str">
        <f>IF('職員点検資料２ (記入例)'!H35="","",'職員点検資料２ (記入例)'!H35)</f>
        <v/>
      </c>
      <c r="I35" s="2198" t="str">
        <f>'職員点検資料２ (記入例)'!I35</f>
        <v>定めあり・定めなし</v>
      </c>
      <c r="J35" s="2215"/>
      <c r="K35" s="2210" t="s">
        <v>335</v>
      </c>
      <c r="L35" s="2101"/>
      <c r="M35" s="2175" t="s">
        <v>335</v>
      </c>
      <c r="N35" s="2215"/>
      <c r="O35" s="2210" t="s">
        <v>335</v>
      </c>
      <c r="P35" s="2101"/>
      <c r="Q35" s="2175" t="s">
        <v>335</v>
      </c>
      <c r="W35" s="2044" t="str">
        <f>'職員点検資料２ (記入例)'!AG35</f>
        <v/>
      </c>
    </row>
    <row r="36" spans="1:23" s="80" customFormat="1" ht="12">
      <c r="A36" s="2045"/>
      <c r="B36" s="2196"/>
      <c r="C36" s="2167"/>
      <c r="D36" s="2167"/>
      <c r="E36" s="2199"/>
      <c r="F36" s="198" t="str">
        <f>'職員点検資料２ (記入例)'!F36</f>
        <v>幼稚園教諭</v>
      </c>
      <c r="G36" s="199" t="str">
        <f>IF('職員点検資料２ (記入例)'!G36="","",'職員点検資料２ (記入例)'!G36)</f>
        <v/>
      </c>
      <c r="H36" s="2199"/>
      <c r="I36" s="2199"/>
      <c r="J36" s="2216"/>
      <c r="K36" s="2211"/>
      <c r="L36" s="2102"/>
      <c r="M36" s="2176"/>
      <c r="N36" s="2216"/>
      <c r="O36" s="2211"/>
      <c r="P36" s="2102"/>
      <c r="Q36" s="2176"/>
      <c r="W36" s="2045"/>
    </row>
    <row r="37" spans="1:23" s="80" customFormat="1" ht="12">
      <c r="A37" s="2046"/>
      <c r="B37" s="2197"/>
      <c r="C37" s="2168"/>
      <c r="D37" s="2168"/>
      <c r="E37" s="2200"/>
      <c r="F37" s="200" t="str">
        <f>'職員点検資料２ (記入例)'!F37</f>
        <v>（　　　　　　）</v>
      </c>
      <c r="G37" s="201" t="str">
        <f>IF('職員点検資料２ (記入例)'!G37="","",'職員点検資料２ (記入例)'!G37)</f>
        <v/>
      </c>
      <c r="H37" s="2200"/>
      <c r="I37" s="2200"/>
      <c r="J37" s="2217"/>
      <c r="K37" s="2212"/>
      <c r="L37" s="2103"/>
      <c r="M37" s="2177"/>
      <c r="N37" s="2217"/>
      <c r="O37" s="2212"/>
      <c r="P37" s="2103"/>
      <c r="Q37" s="2177"/>
      <c r="W37" s="2046"/>
    </row>
    <row r="38" spans="1:23" s="80" customFormat="1" ht="12" customHeight="1">
      <c r="A38" s="2044">
        <v>12</v>
      </c>
      <c r="B38" s="2195" t="str">
        <f>IF('職員点検資料２ (記入例)'!B38="","",'職員点検資料２ (記入例)'!B38)</f>
        <v/>
      </c>
      <c r="C38" s="2166" t="str">
        <f>IF('職員点検資料２ (記入例)'!C38="","",'職員点検資料２ (記入例)'!C38)</f>
        <v/>
      </c>
      <c r="D38" s="2166"/>
      <c r="E38" s="2198" t="str">
        <f>IF('職員点検資料２ (記入例)'!E38="","",'職員点検資料２ (記入例)'!E38)</f>
        <v/>
      </c>
      <c r="F38" s="197" t="str">
        <f>'職員点検資料２ (記入例)'!F38</f>
        <v>保育士</v>
      </c>
      <c r="G38" s="296" t="str">
        <f>IF('職員点検資料２ (記入例)'!G38="","",'職員点検資料２ (記入例)'!G38)</f>
        <v/>
      </c>
      <c r="H38" s="2198" t="str">
        <f>IF('職員点検資料２ (記入例)'!H38="","",'職員点検資料２ (記入例)'!H38)</f>
        <v/>
      </c>
      <c r="I38" s="2198" t="str">
        <f>'職員点検資料２ (記入例)'!I38</f>
        <v>定めあり・定めなし</v>
      </c>
      <c r="J38" s="2215"/>
      <c r="K38" s="2210" t="s">
        <v>335</v>
      </c>
      <c r="L38" s="2101"/>
      <c r="M38" s="2175" t="s">
        <v>335</v>
      </c>
      <c r="N38" s="2215"/>
      <c r="O38" s="2210" t="s">
        <v>335</v>
      </c>
      <c r="P38" s="2101"/>
      <c r="Q38" s="2175" t="s">
        <v>335</v>
      </c>
      <c r="W38" s="2044" t="str">
        <f>'職員点検資料２ (記入例)'!AG38</f>
        <v/>
      </c>
    </row>
    <row r="39" spans="1:23" s="80" customFormat="1" ht="12">
      <c r="A39" s="2045"/>
      <c r="B39" s="2196"/>
      <c r="C39" s="2167"/>
      <c r="D39" s="2167"/>
      <c r="E39" s="2199"/>
      <c r="F39" s="198" t="str">
        <f>'職員点検資料２ (記入例)'!F39</f>
        <v>幼稚園教諭</v>
      </c>
      <c r="G39" s="199" t="str">
        <f>IF('職員点検資料２ (記入例)'!G39="","",'職員点検資料２ (記入例)'!G39)</f>
        <v/>
      </c>
      <c r="H39" s="2199"/>
      <c r="I39" s="2199"/>
      <c r="J39" s="2216"/>
      <c r="K39" s="2211"/>
      <c r="L39" s="2102"/>
      <c r="M39" s="2176"/>
      <c r="N39" s="2216"/>
      <c r="O39" s="2211"/>
      <c r="P39" s="2102"/>
      <c r="Q39" s="2176"/>
      <c r="W39" s="2045"/>
    </row>
    <row r="40" spans="1:23" s="80" customFormat="1" ht="12">
      <c r="A40" s="2046"/>
      <c r="B40" s="2197"/>
      <c r="C40" s="2168"/>
      <c r="D40" s="2168"/>
      <c r="E40" s="2200"/>
      <c r="F40" s="200" t="str">
        <f>'職員点検資料２ (記入例)'!F40</f>
        <v>（　　　　　　）</v>
      </c>
      <c r="G40" s="201" t="str">
        <f>IF('職員点検資料２ (記入例)'!G40="","",'職員点検資料２ (記入例)'!G40)</f>
        <v/>
      </c>
      <c r="H40" s="2200"/>
      <c r="I40" s="2200"/>
      <c r="J40" s="2217"/>
      <c r="K40" s="2212"/>
      <c r="L40" s="2103"/>
      <c r="M40" s="2177"/>
      <c r="N40" s="2217"/>
      <c r="O40" s="2212"/>
      <c r="P40" s="2103"/>
      <c r="Q40" s="2177"/>
      <c r="W40" s="2046"/>
    </row>
    <row r="41" spans="1:23" s="80" customFormat="1" ht="12" customHeight="1">
      <c r="A41" s="2044">
        <v>13</v>
      </c>
      <c r="B41" s="2195" t="str">
        <f>IF('職員点検資料２ (記入例)'!B41="","",'職員点検資料２ (記入例)'!B41)</f>
        <v/>
      </c>
      <c r="C41" s="2166" t="str">
        <f>IF('職員点検資料２ (記入例)'!C41="","",'職員点検資料２ (記入例)'!C41)</f>
        <v/>
      </c>
      <c r="D41" s="2166"/>
      <c r="E41" s="2198" t="str">
        <f>IF('職員点検資料２ (記入例)'!E41="","",'職員点検資料２ (記入例)'!E41)</f>
        <v/>
      </c>
      <c r="F41" s="197" t="str">
        <f>'職員点検資料２ (記入例)'!F41</f>
        <v>保育士</v>
      </c>
      <c r="G41" s="296" t="str">
        <f>IF('職員点検資料２ (記入例)'!G41="","",'職員点検資料２ (記入例)'!G41)</f>
        <v/>
      </c>
      <c r="H41" s="2198" t="str">
        <f>IF('職員点検資料２ (記入例)'!H41="","",'職員点検資料２ (記入例)'!H41)</f>
        <v/>
      </c>
      <c r="I41" s="2198" t="str">
        <f>'職員点検資料２ (記入例)'!I41</f>
        <v>定めあり・定めなし</v>
      </c>
      <c r="J41" s="2215"/>
      <c r="K41" s="2210" t="s">
        <v>335</v>
      </c>
      <c r="L41" s="2101"/>
      <c r="M41" s="2175" t="s">
        <v>335</v>
      </c>
      <c r="N41" s="2215"/>
      <c r="O41" s="2210" t="s">
        <v>335</v>
      </c>
      <c r="P41" s="2101"/>
      <c r="Q41" s="2175" t="s">
        <v>335</v>
      </c>
      <c r="W41" s="2044" t="str">
        <f>'職員点検資料２ (記入例)'!AG41</f>
        <v/>
      </c>
    </row>
    <row r="42" spans="1:23" s="80" customFormat="1" ht="12">
      <c r="A42" s="2045"/>
      <c r="B42" s="2196"/>
      <c r="C42" s="2167"/>
      <c r="D42" s="2167"/>
      <c r="E42" s="2199"/>
      <c r="F42" s="198" t="str">
        <f>'職員点検資料２ (記入例)'!F42</f>
        <v>幼稚園教諭</v>
      </c>
      <c r="G42" s="199" t="str">
        <f>IF('職員点検資料２ (記入例)'!G42="","",'職員点検資料２ (記入例)'!G42)</f>
        <v/>
      </c>
      <c r="H42" s="2199"/>
      <c r="I42" s="2199"/>
      <c r="J42" s="2216"/>
      <c r="K42" s="2211"/>
      <c r="L42" s="2102"/>
      <c r="M42" s="2176"/>
      <c r="N42" s="2216"/>
      <c r="O42" s="2211"/>
      <c r="P42" s="2102"/>
      <c r="Q42" s="2176"/>
      <c r="W42" s="2045"/>
    </row>
    <row r="43" spans="1:23" s="80" customFormat="1" ht="12">
      <c r="A43" s="2046"/>
      <c r="B43" s="2197"/>
      <c r="C43" s="2168"/>
      <c r="D43" s="2168"/>
      <c r="E43" s="2200"/>
      <c r="F43" s="200" t="str">
        <f>'職員点検資料２ (記入例)'!F43</f>
        <v>（　　　　　　）</v>
      </c>
      <c r="G43" s="201" t="str">
        <f>IF('職員点検資料２ (記入例)'!G43="","",'職員点検資料２ (記入例)'!G43)</f>
        <v/>
      </c>
      <c r="H43" s="2200"/>
      <c r="I43" s="2200"/>
      <c r="J43" s="2217"/>
      <c r="K43" s="2212"/>
      <c r="L43" s="2103"/>
      <c r="M43" s="2177"/>
      <c r="N43" s="2217"/>
      <c r="O43" s="2212"/>
      <c r="P43" s="2103"/>
      <c r="Q43" s="2177"/>
      <c r="W43" s="2046"/>
    </row>
    <row r="44" spans="1:23" s="80" customFormat="1" ht="12" customHeight="1">
      <c r="A44" s="2044">
        <v>14</v>
      </c>
      <c r="B44" s="2195" t="str">
        <f>IF('職員点検資料２ (記入例)'!B44="","",'職員点検資料２ (記入例)'!B44)</f>
        <v/>
      </c>
      <c r="C44" s="2166" t="str">
        <f>IF('職員点検資料２ (記入例)'!C44="","",'職員点検資料２ (記入例)'!C44)</f>
        <v/>
      </c>
      <c r="D44" s="2166"/>
      <c r="E44" s="2198" t="str">
        <f>IF('職員点検資料２ (記入例)'!E44="","",'職員点検資料２ (記入例)'!E44)</f>
        <v/>
      </c>
      <c r="F44" s="197" t="str">
        <f>'職員点検資料２ (記入例)'!F44</f>
        <v>保育士</v>
      </c>
      <c r="G44" s="296" t="str">
        <f>IF('職員点検資料２ (記入例)'!G44="","",'職員点検資料２ (記入例)'!G44)</f>
        <v/>
      </c>
      <c r="H44" s="2198" t="str">
        <f>IF('職員点検資料２ (記入例)'!H44="","",'職員点検資料２ (記入例)'!H44)</f>
        <v/>
      </c>
      <c r="I44" s="2198" t="str">
        <f>'職員点検資料２ (記入例)'!I44</f>
        <v>定めあり・定めなし</v>
      </c>
      <c r="J44" s="2215"/>
      <c r="K44" s="2210" t="s">
        <v>335</v>
      </c>
      <c r="L44" s="2101"/>
      <c r="M44" s="2175" t="s">
        <v>335</v>
      </c>
      <c r="N44" s="2215"/>
      <c r="O44" s="2210" t="s">
        <v>335</v>
      </c>
      <c r="P44" s="2101"/>
      <c r="Q44" s="2175" t="s">
        <v>335</v>
      </c>
      <c r="W44" s="2044" t="str">
        <f>'職員点検資料２ (記入例)'!AG44</f>
        <v/>
      </c>
    </row>
    <row r="45" spans="1:23" s="80" customFormat="1" ht="12">
      <c r="A45" s="2045"/>
      <c r="B45" s="2196"/>
      <c r="C45" s="2167"/>
      <c r="D45" s="2167"/>
      <c r="E45" s="2199"/>
      <c r="F45" s="198" t="str">
        <f>'職員点検資料２ (記入例)'!F45</f>
        <v>幼稚園教諭</v>
      </c>
      <c r="G45" s="199" t="str">
        <f>IF('職員点検資料２ (記入例)'!G45="","",'職員点検資料２ (記入例)'!G45)</f>
        <v/>
      </c>
      <c r="H45" s="2199"/>
      <c r="I45" s="2199"/>
      <c r="J45" s="2216"/>
      <c r="K45" s="2211"/>
      <c r="L45" s="2102"/>
      <c r="M45" s="2176"/>
      <c r="N45" s="2216"/>
      <c r="O45" s="2211"/>
      <c r="P45" s="2102"/>
      <c r="Q45" s="2176"/>
      <c r="W45" s="2045"/>
    </row>
    <row r="46" spans="1:23" s="80" customFormat="1" ht="12">
      <c r="A46" s="2046"/>
      <c r="B46" s="2197"/>
      <c r="C46" s="2168"/>
      <c r="D46" s="2168"/>
      <c r="E46" s="2200"/>
      <c r="F46" s="200" t="str">
        <f>'職員点検資料２ (記入例)'!F46</f>
        <v>（　　　　　　）</v>
      </c>
      <c r="G46" s="201" t="str">
        <f>IF('職員点検資料２ (記入例)'!G46="","",'職員点検資料２ (記入例)'!G46)</f>
        <v/>
      </c>
      <c r="H46" s="2200"/>
      <c r="I46" s="2200"/>
      <c r="J46" s="2217"/>
      <c r="K46" s="2212"/>
      <c r="L46" s="2103"/>
      <c r="M46" s="2177"/>
      <c r="N46" s="2217"/>
      <c r="O46" s="2212"/>
      <c r="P46" s="2103"/>
      <c r="Q46" s="2177"/>
      <c r="W46" s="2046"/>
    </row>
    <row r="47" spans="1:23" s="80" customFormat="1" ht="12" customHeight="1">
      <c r="A47" s="2044">
        <v>15</v>
      </c>
      <c r="B47" s="2195" t="str">
        <f>IF('職員点検資料２ (記入例)'!B47="","",'職員点検資料２ (記入例)'!B47)</f>
        <v/>
      </c>
      <c r="C47" s="2166" t="str">
        <f>IF('職員点検資料２ (記入例)'!C47="","",'職員点検資料２ (記入例)'!C47)</f>
        <v/>
      </c>
      <c r="D47" s="2166"/>
      <c r="E47" s="2198" t="str">
        <f>IF('職員点検資料２ (記入例)'!E47="","",'職員点検資料２ (記入例)'!E47)</f>
        <v/>
      </c>
      <c r="F47" s="197" t="str">
        <f>'職員点検資料２ (記入例)'!F47</f>
        <v>保育士</v>
      </c>
      <c r="G47" s="296" t="str">
        <f>IF('職員点検資料２ (記入例)'!G47="","",'職員点検資料２ (記入例)'!G47)</f>
        <v/>
      </c>
      <c r="H47" s="2198" t="str">
        <f>IF('職員点検資料２ (記入例)'!H47="","",'職員点検資料２ (記入例)'!H47)</f>
        <v/>
      </c>
      <c r="I47" s="2198" t="str">
        <f>'職員点検資料２ (記入例)'!I47</f>
        <v>定めあり・定めなし</v>
      </c>
      <c r="J47" s="2215"/>
      <c r="K47" s="2210" t="s">
        <v>335</v>
      </c>
      <c r="L47" s="2101"/>
      <c r="M47" s="2175" t="s">
        <v>335</v>
      </c>
      <c r="N47" s="2215"/>
      <c r="O47" s="2210" t="s">
        <v>335</v>
      </c>
      <c r="P47" s="2101"/>
      <c r="Q47" s="2175" t="s">
        <v>335</v>
      </c>
      <c r="W47" s="2044" t="str">
        <f>'職員点検資料２ (記入例)'!AG47</f>
        <v/>
      </c>
    </row>
    <row r="48" spans="1:23" s="80" customFormat="1" ht="12">
      <c r="A48" s="2045"/>
      <c r="B48" s="2196"/>
      <c r="C48" s="2167"/>
      <c r="D48" s="2167"/>
      <c r="E48" s="2199"/>
      <c r="F48" s="198" t="str">
        <f>'職員点検資料２ (記入例)'!F48</f>
        <v>幼稚園教諭</v>
      </c>
      <c r="G48" s="199" t="str">
        <f>IF('職員点検資料２ (記入例)'!G48="","",'職員点検資料２ (記入例)'!G48)</f>
        <v/>
      </c>
      <c r="H48" s="2199"/>
      <c r="I48" s="2199"/>
      <c r="J48" s="2216"/>
      <c r="K48" s="2211"/>
      <c r="L48" s="2102"/>
      <c r="M48" s="2176"/>
      <c r="N48" s="2216"/>
      <c r="O48" s="2211"/>
      <c r="P48" s="2102"/>
      <c r="Q48" s="2176"/>
      <c r="W48" s="2045"/>
    </row>
    <row r="49" spans="1:23" s="80" customFormat="1" ht="12">
      <c r="A49" s="2046"/>
      <c r="B49" s="2197"/>
      <c r="C49" s="2168"/>
      <c r="D49" s="2168"/>
      <c r="E49" s="2200"/>
      <c r="F49" s="200" t="str">
        <f>'職員点検資料２ (記入例)'!F49</f>
        <v>（　　　　　　）</v>
      </c>
      <c r="G49" s="201" t="str">
        <f>IF('職員点検資料２ (記入例)'!G49="","",'職員点検資料２ (記入例)'!G49)</f>
        <v/>
      </c>
      <c r="H49" s="2200"/>
      <c r="I49" s="2200"/>
      <c r="J49" s="2217"/>
      <c r="K49" s="2212"/>
      <c r="L49" s="2103"/>
      <c r="M49" s="2177"/>
      <c r="N49" s="2217"/>
      <c r="O49" s="2212"/>
      <c r="P49" s="2103"/>
      <c r="Q49" s="2177"/>
      <c r="W49" s="2046"/>
    </row>
    <row r="50" spans="1:23" s="80" customFormat="1" ht="12" customHeight="1">
      <c r="A50" s="2044">
        <v>16</v>
      </c>
      <c r="B50" s="2195" t="str">
        <f>IF('職員点検資料２ (記入例)'!B50="","",'職員点検資料２ (記入例)'!B50)</f>
        <v/>
      </c>
      <c r="C50" s="2166" t="str">
        <f>IF('職員点検資料２ (記入例)'!C50="","",'職員点検資料２ (記入例)'!C50)</f>
        <v/>
      </c>
      <c r="D50" s="2166"/>
      <c r="E50" s="2198" t="str">
        <f>IF('職員点検資料２ (記入例)'!E50="","",'職員点検資料２ (記入例)'!E50)</f>
        <v/>
      </c>
      <c r="F50" s="197" t="str">
        <f>'職員点検資料２ (記入例)'!F50</f>
        <v>保育士</v>
      </c>
      <c r="G50" s="296" t="str">
        <f>IF('職員点検資料２ (記入例)'!G50="","",'職員点検資料２ (記入例)'!G50)</f>
        <v/>
      </c>
      <c r="H50" s="2198" t="str">
        <f>IF('職員点検資料２ (記入例)'!H50="","",'職員点検資料２ (記入例)'!H50)</f>
        <v/>
      </c>
      <c r="I50" s="2198" t="str">
        <f>'職員点検資料２ (記入例)'!I50</f>
        <v>定めあり・定めなし</v>
      </c>
      <c r="J50" s="2215"/>
      <c r="K50" s="2210" t="s">
        <v>335</v>
      </c>
      <c r="L50" s="2101"/>
      <c r="M50" s="2175" t="s">
        <v>335</v>
      </c>
      <c r="N50" s="2215"/>
      <c r="O50" s="2210" t="s">
        <v>335</v>
      </c>
      <c r="P50" s="2101"/>
      <c r="Q50" s="2175" t="s">
        <v>335</v>
      </c>
      <c r="W50" s="2044" t="str">
        <f>'職員点検資料２ (記入例)'!AG50</f>
        <v/>
      </c>
    </row>
    <row r="51" spans="1:23" s="80" customFormat="1" ht="12">
      <c r="A51" s="2045"/>
      <c r="B51" s="2196"/>
      <c r="C51" s="2167"/>
      <c r="D51" s="2167"/>
      <c r="E51" s="2199"/>
      <c r="F51" s="198" t="str">
        <f>'職員点検資料２ (記入例)'!F51</f>
        <v>幼稚園教諭</v>
      </c>
      <c r="G51" s="199" t="str">
        <f>IF('職員点検資料２ (記入例)'!G51="","",'職員点検資料２ (記入例)'!G51)</f>
        <v/>
      </c>
      <c r="H51" s="2199"/>
      <c r="I51" s="2199"/>
      <c r="J51" s="2216"/>
      <c r="K51" s="2211"/>
      <c r="L51" s="2102"/>
      <c r="M51" s="2176"/>
      <c r="N51" s="2216"/>
      <c r="O51" s="2211"/>
      <c r="P51" s="2102"/>
      <c r="Q51" s="2176"/>
      <c r="W51" s="2045"/>
    </row>
    <row r="52" spans="1:23" s="80" customFormat="1" ht="12">
      <c r="A52" s="2046"/>
      <c r="B52" s="2197"/>
      <c r="C52" s="2168"/>
      <c r="D52" s="2168"/>
      <c r="E52" s="2200"/>
      <c r="F52" s="200" t="str">
        <f>'職員点検資料２ (記入例)'!F52</f>
        <v>（　　　　　　）</v>
      </c>
      <c r="G52" s="201" t="str">
        <f>IF('職員点検資料２ (記入例)'!G52="","",'職員点検資料２ (記入例)'!G52)</f>
        <v/>
      </c>
      <c r="H52" s="2200"/>
      <c r="I52" s="2200"/>
      <c r="J52" s="2217"/>
      <c r="K52" s="2212"/>
      <c r="L52" s="2103"/>
      <c r="M52" s="2177"/>
      <c r="N52" s="2217"/>
      <c r="O52" s="2212"/>
      <c r="P52" s="2103"/>
      <c r="Q52" s="2177"/>
      <c r="W52" s="2046"/>
    </row>
    <row r="53" spans="1:23" s="80" customFormat="1" ht="12" customHeight="1">
      <c r="A53" s="2044">
        <v>17</v>
      </c>
      <c r="B53" s="2195" t="str">
        <f>IF('職員点検資料２ (記入例)'!B53="","",'職員点検資料２ (記入例)'!B53)</f>
        <v/>
      </c>
      <c r="C53" s="2166" t="str">
        <f>IF('職員点検資料２ (記入例)'!C53="","",'職員点検資料２ (記入例)'!C53)</f>
        <v/>
      </c>
      <c r="D53" s="2166"/>
      <c r="E53" s="2198" t="str">
        <f>IF('職員点検資料２ (記入例)'!E53="","",'職員点検資料２ (記入例)'!E53)</f>
        <v/>
      </c>
      <c r="F53" s="197" t="str">
        <f>'職員点検資料２ (記入例)'!F53</f>
        <v>保育士</v>
      </c>
      <c r="G53" s="296" t="str">
        <f>IF('職員点検資料２ (記入例)'!G53="","",'職員点検資料２ (記入例)'!G53)</f>
        <v/>
      </c>
      <c r="H53" s="2198" t="str">
        <f>IF('職員点検資料２ (記入例)'!H53="","",'職員点検資料２ (記入例)'!H53)</f>
        <v/>
      </c>
      <c r="I53" s="2198" t="str">
        <f>'職員点検資料２ (記入例)'!I53</f>
        <v>定めあり・定めなし</v>
      </c>
      <c r="J53" s="2215"/>
      <c r="K53" s="2210" t="s">
        <v>335</v>
      </c>
      <c r="L53" s="2101"/>
      <c r="M53" s="2175" t="s">
        <v>335</v>
      </c>
      <c r="N53" s="2215"/>
      <c r="O53" s="2210" t="s">
        <v>335</v>
      </c>
      <c r="P53" s="2101"/>
      <c r="Q53" s="2175" t="s">
        <v>335</v>
      </c>
      <c r="W53" s="2044" t="str">
        <f>'職員点検資料２ (記入例)'!AG53</f>
        <v/>
      </c>
    </row>
    <row r="54" spans="1:23" s="80" customFormat="1" ht="12">
      <c r="A54" s="2045"/>
      <c r="B54" s="2196"/>
      <c r="C54" s="2167"/>
      <c r="D54" s="2167"/>
      <c r="E54" s="2199"/>
      <c r="F54" s="198" t="str">
        <f>'職員点検資料２ (記入例)'!F54</f>
        <v>幼稚園教諭</v>
      </c>
      <c r="G54" s="199" t="str">
        <f>IF('職員点検資料２ (記入例)'!G54="","",'職員点検資料２ (記入例)'!G54)</f>
        <v/>
      </c>
      <c r="H54" s="2199"/>
      <c r="I54" s="2199"/>
      <c r="J54" s="2216"/>
      <c r="K54" s="2211"/>
      <c r="L54" s="2102"/>
      <c r="M54" s="2176"/>
      <c r="N54" s="2216"/>
      <c r="O54" s="2211"/>
      <c r="P54" s="2102"/>
      <c r="Q54" s="2176"/>
      <c r="W54" s="2045"/>
    </row>
    <row r="55" spans="1:23" s="80" customFormat="1">
      <c r="A55" s="2046"/>
      <c r="B55" s="2197"/>
      <c r="C55" s="2168"/>
      <c r="D55" s="2168"/>
      <c r="E55" s="2200"/>
      <c r="F55" s="200" t="str">
        <f>'職員点検資料２ (記入例)'!F55</f>
        <v>（　　　　　　）</v>
      </c>
      <c r="G55" s="201" t="str">
        <f>IF('職員点検資料２ (記入例)'!G55="","",'職員点検資料２ (記入例)'!G55)</f>
        <v/>
      </c>
      <c r="H55" s="2200"/>
      <c r="I55" s="2200"/>
      <c r="J55" s="2217"/>
      <c r="K55" s="2212"/>
      <c r="L55" s="2103"/>
      <c r="M55" s="2177"/>
      <c r="N55" s="2217"/>
      <c r="O55" s="2212"/>
      <c r="P55" s="2103"/>
      <c r="Q55" s="2177"/>
      <c r="R55" s="78"/>
      <c r="S55" s="78"/>
      <c r="T55" s="78"/>
      <c r="U55" s="78"/>
      <c r="W55" s="2046"/>
    </row>
    <row r="56" spans="1:23" s="80" customFormat="1" ht="12" customHeight="1">
      <c r="A56" s="2044">
        <v>18</v>
      </c>
      <c r="B56" s="2195" t="str">
        <f>IF('職員点検資料２ (記入例)'!B56="","",'職員点検資料２ (記入例)'!B56)</f>
        <v/>
      </c>
      <c r="C56" s="2166" t="str">
        <f>IF('職員点検資料２ (記入例)'!C56="","",'職員点検資料２ (記入例)'!C56)</f>
        <v/>
      </c>
      <c r="D56" s="2166"/>
      <c r="E56" s="2198" t="str">
        <f>IF('職員点検資料２ (記入例)'!E56="","",'職員点検資料２ (記入例)'!E56)</f>
        <v/>
      </c>
      <c r="F56" s="197" t="str">
        <f>'職員点検資料２ (記入例)'!F56</f>
        <v>保育士</v>
      </c>
      <c r="G56" s="296" t="str">
        <f>IF('職員点検資料２ (記入例)'!G56="","",'職員点検資料２ (記入例)'!G56)</f>
        <v/>
      </c>
      <c r="H56" s="2198" t="str">
        <f>IF('職員点検資料２ (記入例)'!H56="","",'職員点検資料２ (記入例)'!H56)</f>
        <v/>
      </c>
      <c r="I56" s="2198" t="str">
        <f>'職員点検資料２ (記入例)'!I56</f>
        <v>定めあり・定めなし</v>
      </c>
      <c r="J56" s="2215"/>
      <c r="K56" s="2210" t="s">
        <v>335</v>
      </c>
      <c r="L56" s="2101"/>
      <c r="M56" s="2175" t="s">
        <v>335</v>
      </c>
      <c r="N56" s="2215"/>
      <c r="O56" s="2210" t="s">
        <v>335</v>
      </c>
      <c r="P56" s="2101"/>
      <c r="Q56" s="2175" t="s">
        <v>335</v>
      </c>
      <c r="R56" s="78"/>
      <c r="S56" s="78"/>
      <c r="T56" s="78"/>
      <c r="U56" s="78"/>
      <c r="W56" s="2044" t="str">
        <f>'職員点検資料２ (記入例)'!AG56</f>
        <v/>
      </c>
    </row>
    <row r="57" spans="1:23" s="80" customFormat="1">
      <c r="A57" s="2045"/>
      <c r="B57" s="2196"/>
      <c r="C57" s="2167"/>
      <c r="D57" s="2167"/>
      <c r="E57" s="2199"/>
      <c r="F57" s="198" t="str">
        <f>'職員点検資料２ (記入例)'!F57</f>
        <v>幼稚園教諭</v>
      </c>
      <c r="G57" s="199" t="str">
        <f>IF('職員点検資料２ (記入例)'!G57="","",'職員点検資料２ (記入例)'!G57)</f>
        <v/>
      </c>
      <c r="H57" s="2199"/>
      <c r="I57" s="2199"/>
      <c r="J57" s="2216"/>
      <c r="K57" s="2211"/>
      <c r="L57" s="2102"/>
      <c r="M57" s="2176"/>
      <c r="N57" s="2216"/>
      <c r="O57" s="2211"/>
      <c r="P57" s="2102"/>
      <c r="Q57" s="2176"/>
      <c r="R57" s="78"/>
      <c r="S57" s="78"/>
      <c r="T57" s="78"/>
      <c r="U57" s="78"/>
      <c r="W57" s="2045"/>
    </row>
    <row r="58" spans="1:23" s="80" customFormat="1">
      <c r="A58" s="2046"/>
      <c r="B58" s="2197"/>
      <c r="C58" s="2168"/>
      <c r="D58" s="2168"/>
      <c r="E58" s="2200"/>
      <c r="F58" s="200" t="str">
        <f>'職員点検資料２ (記入例)'!F58</f>
        <v>（　　　　　　）</v>
      </c>
      <c r="G58" s="201" t="str">
        <f>IF('職員点検資料２ (記入例)'!G58="","",'職員点検資料２ (記入例)'!G58)</f>
        <v/>
      </c>
      <c r="H58" s="2200"/>
      <c r="I58" s="2200"/>
      <c r="J58" s="2217"/>
      <c r="K58" s="2212"/>
      <c r="L58" s="2103"/>
      <c r="M58" s="2177"/>
      <c r="N58" s="2217"/>
      <c r="O58" s="2212"/>
      <c r="P58" s="2103"/>
      <c r="Q58" s="2177"/>
      <c r="R58" s="78"/>
      <c r="S58" s="78"/>
      <c r="T58" s="78"/>
      <c r="U58" s="78"/>
      <c r="W58" s="2046"/>
    </row>
    <row r="59" spans="1:23" s="80" customFormat="1" ht="12" customHeight="1">
      <c r="A59" s="2044">
        <v>19</v>
      </c>
      <c r="B59" s="2195" t="str">
        <f>IF('職員点検資料２ (記入例)'!B59="","",'職員点検資料２ (記入例)'!B59)</f>
        <v/>
      </c>
      <c r="C59" s="2166" t="str">
        <f>IF('職員点検資料２ (記入例)'!C59="","",'職員点検資料２ (記入例)'!C59)</f>
        <v/>
      </c>
      <c r="D59" s="2166"/>
      <c r="E59" s="2198" t="str">
        <f>IF('職員点検資料２ (記入例)'!E59="","",'職員点検資料２ (記入例)'!E59)</f>
        <v/>
      </c>
      <c r="F59" s="197" t="str">
        <f>'職員点検資料２ (記入例)'!F59</f>
        <v>保育士</v>
      </c>
      <c r="G59" s="296" t="str">
        <f>IF('職員点検資料２ (記入例)'!G59="","",'職員点検資料２ (記入例)'!G59)</f>
        <v/>
      </c>
      <c r="H59" s="2198" t="str">
        <f>IF('職員点検資料２ (記入例)'!H59="","",'職員点検資料２ (記入例)'!H59)</f>
        <v/>
      </c>
      <c r="I59" s="2198" t="str">
        <f>'職員点検資料２ (記入例)'!I59</f>
        <v>定めあり・定めなし</v>
      </c>
      <c r="J59" s="2215"/>
      <c r="K59" s="2210" t="s">
        <v>335</v>
      </c>
      <c r="L59" s="2101"/>
      <c r="M59" s="2175" t="s">
        <v>335</v>
      </c>
      <c r="N59" s="2215"/>
      <c r="O59" s="2210" t="s">
        <v>335</v>
      </c>
      <c r="P59" s="2101"/>
      <c r="Q59" s="2175" t="s">
        <v>335</v>
      </c>
      <c r="R59" s="78"/>
      <c r="S59" s="78"/>
      <c r="T59" s="78"/>
      <c r="U59" s="78"/>
      <c r="W59" s="2044" t="str">
        <f>'職員点検資料２ (記入例)'!AG59</f>
        <v/>
      </c>
    </row>
    <row r="60" spans="1:23" s="80" customFormat="1">
      <c r="A60" s="2045"/>
      <c r="B60" s="2196"/>
      <c r="C60" s="2167"/>
      <c r="D60" s="2167"/>
      <c r="E60" s="2199"/>
      <c r="F60" s="198" t="str">
        <f>'職員点検資料２ (記入例)'!F60</f>
        <v>幼稚園教諭</v>
      </c>
      <c r="G60" s="199" t="str">
        <f>IF('職員点検資料２ (記入例)'!G60="","",'職員点検資料２ (記入例)'!G60)</f>
        <v/>
      </c>
      <c r="H60" s="2199"/>
      <c r="I60" s="2199"/>
      <c r="J60" s="2216"/>
      <c r="K60" s="2211"/>
      <c r="L60" s="2102"/>
      <c r="M60" s="2176"/>
      <c r="N60" s="2216"/>
      <c r="O60" s="2211"/>
      <c r="P60" s="2102"/>
      <c r="Q60" s="2176"/>
      <c r="R60" s="78"/>
      <c r="S60" s="78"/>
      <c r="T60" s="78"/>
      <c r="U60" s="78"/>
      <c r="W60" s="2045"/>
    </row>
    <row r="61" spans="1:23" s="80" customFormat="1">
      <c r="A61" s="2046"/>
      <c r="B61" s="2197"/>
      <c r="C61" s="2168"/>
      <c r="D61" s="2168"/>
      <c r="E61" s="2200"/>
      <c r="F61" s="200" t="str">
        <f>'職員点検資料２ (記入例)'!F61</f>
        <v>（　　　　　　）</v>
      </c>
      <c r="G61" s="201" t="str">
        <f>IF('職員点検資料２ (記入例)'!G61="","",'職員点検資料２ (記入例)'!G61)</f>
        <v/>
      </c>
      <c r="H61" s="2200"/>
      <c r="I61" s="2200"/>
      <c r="J61" s="2217"/>
      <c r="K61" s="2212"/>
      <c r="L61" s="2103"/>
      <c r="M61" s="2177"/>
      <c r="N61" s="2217"/>
      <c r="O61" s="2212"/>
      <c r="P61" s="2103"/>
      <c r="Q61" s="2177"/>
      <c r="R61" s="78"/>
      <c r="S61" s="78"/>
      <c r="T61" s="78"/>
      <c r="U61" s="78"/>
      <c r="W61" s="2046"/>
    </row>
    <row r="62" spans="1:23" s="80" customFormat="1" ht="12" customHeight="1">
      <c r="A62" s="2044">
        <v>20</v>
      </c>
      <c r="B62" s="2195" t="str">
        <f>IF('職員点検資料２ (記入例)'!B62="","",'職員点検資料２ (記入例)'!B62)</f>
        <v/>
      </c>
      <c r="C62" s="2166" t="str">
        <f>IF('職員点検資料２ (記入例)'!C62="","",'職員点検資料２ (記入例)'!C62)</f>
        <v/>
      </c>
      <c r="D62" s="2166"/>
      <c r="E62" s="2198" t="str">
        <f>IF('職員点検資料２ (記入例)'!E62="","",'職員点検資料２ (記入例)'!E62)</f>
        <v/>
      </c>
      <c r="F62" s="197" t="str">
        <f>'職員点検資料２ (記入例)'!F62</f>
        <v>保育士</v>
      </c>
      <c r="G62" s="296" t="str">
        <f>IF('職員点検資料２ (記入例)'!G62="","",'職員点検資料２ (記入例)'!G62)</f>
        <v/>
      </c>
      <c r="H62" s="2198" t="str">
        <f>IF('職員点検資料２ (記入例)'!H62="","",'職員点検資料２ (記入例)'!H62)</f>
        <v/>
      </c>
      <c r="I62" s="2198" t="str">
        <f>'職員点検資料２ (記入例)'!I62</f>
        <v>定めあり・定めなし</v>
      </c>
      <c r="J62" s="2215"/>
      <c r="K62" s="2210" t="s">
        <v>335</v>
      </c>
      <c r="L62" s="2101"/>
      <c r="M62" s="2175" t="s">
        <v>335</v>
      </c>
      <c r="N62" s="2215"/>
      <c r="O62" s="2210" t="s">
        <v>335</v>
      </c>
      <c r="P62" s="2101"/>
      <c r="Q62" s="2175" t="s">
        <v>335</v>
      </c>
      <c r="R62" s="78"/>
      <c r="S62" s="78"/>
      <c r="T62" s="78"/>
      <c r="U62" s="78"/>
      <c r="W62" s="2044" t="str">
        <f>'職員点検資料２ (記入例)'!AG62</f>
        <v/>
      </c>
    </row>
    <row r="63" spans="1:23" s="80" customFormat="1">
      <c r="A63" s="2045"/>
      <c r="B63" s="2196"/>
      <c r="C63" s="2167"/>
      <c r="D63" s="2167"/>
      <c r="E63" s="2199"/>
      <c r="F63" s="198" t="str">
        <f>'職員点検資料２ (記入例)'!F63</f>
        <v>幼稚園教諭</v>
      </c>
      <c r="G63" s="199" t="str">
        <f>IF('職員点検資料２ (記入例)'!G63="","",'職員点検資料２ (記入例)'!G63)</f>
        <v/>
      </c>
      <c r="H63" s="2199"/>
      <c r="I63" s="2199"/>
      <c r="J63" s="2216"/>
      <c r="K63" s="2211"/>
      <c r="L63" s="2102"/>
      <c r="M63" s="2176"/>
      <c r="N63" s="2216"/>
      <c r="O63" s="2211"/>
      <c r="P63" s="2102"/>
      <c r="Q63" s="2176"/>
      <c r="R63" s="78"/>
      <c r="S63" s="78"/>
      <c r="T63" s="78"/>
      <c r="U63" s="78"/>
      <c r="W63" s="2045"/>
    </row>
    <row r="64" spans="1:23" s="80" customFormat="1">
      <c r="A64" s="2046"/>
      <c r="B64" s="2197"/>
      <c r="C64" s="2168"/>
      <c r="D64" s="2168"/>
      <c r="E64" s="2200"/>
      <c r="F64" s="200" t="str">
        <f>'職員点検資料２ (記入例)'!F64</f>
        <v>（　　　　　　）</v>
      </c>
      <c r="G64" s="201" t="str">
        <f>IF('職員点検資料２ (記入例)'!G64="","",'職員点検資料２ (記入例)'!G64)</f>
        <v/>
      </c>
      <c r="H64" s="2200"/>
      <c r="I64" s="2200"/>
      <c r="J64" s="2217"/>
      <c r="K64" s="2212"/>
      <c r="L64" s="2103"/>
      <c r="M64" s="2177"/>
      <c r="N64" s="2217"/>
      <c r="O64" s="2212"/>
      <c r="P64" s="2103"/>
      <c r="Q64" s="2177"/>
      <c r="R64" s="78"/>
      <c r="S64" s="78"/>
      <c r="T64" s="78"/>
      <c r="U64" s="78"/>
      <c r="W64" s="2046"/>
    </row>
    <row r="65" spans="1:23" s="80" customFormat="1" ht="12" customHeight="1">
      <c r="A65" s="2044">
        <v>21</v>
      </c>
      <c r="B65" s="2195" t="str">
        <f>IF('職員点検資料２ (記入例)'!B65="","",'職員点検資料２ (記入例)'!B65)</f>
        <v/>
      </c>
      <c r="C65" s="2166" t="str">
        <f>IF('職員点検資料２ (記入例)'!C65="","",'職員点検資料２ (記入例)'!C65)</f>
        <v/>
      </c>
      <c r="D65" s="2166"/>
      <c r="E65" s="2198" t="str">
        <f>IF('職員点検資料２ (記入例)'!E65="","",'職員点検資料２ (記入例)'!E65)</f>
        <v/>
      </c>
      <c r="F65" s="197" t="str">
        <f>'職員点検資料２ (記入例)'!F65</f>
        <v>保育士</v>
      </c>
      <c r="G65" s="296" t="str">
        <f>IF('職員点検資料２ (記入例)'!G65="","",'職員点検資料２ (記入例)'!G65)</f>
        <v/>
      </c>
      <c r="H65" s="2198" t="str">
        <f>IF('職員点検資料２ (記入例)'!H65="","",'職員点検資料２ (記入例)'!H65)</f>
        <v/>
      </c>
      <c r="I65" s="2198" t="str">
        <f>'職員点検資料２ (記入例)'!I65</f>
        <v>定めあり・定めなし</v>
      </c>
      <c r="J65" s="2215"/>
      <c r="K65" s="2210" t="s">
        <v>335</v>
      </c>
      <c r="L65" s="2101"/>
      <c r="M65" s="2175" t="s">
        <v>335</v>
      </c>
      <c r="N65" s="2215"/>
      <c r="O65" s="2210" t="s">
        <v>335</v>
      </c>
      <c r="P65" s="2101"/>
      <c r="Q65" s="2175" t="s">
        <v>335</v>
      </c>
      <c r="R65" s="78"/>
      <c r="S65" s="78"/>
      <c r="T65" s="78"/>
      <c r="U65" s="78"/>
      <c r="W65" s="2044" t="str">
        <f>'職員点検資料２ (記入例)'!AG65</f>
        <v/>
      </c>
    </row>
    <row r="66" spans="1:23" s="80" customFormat="1">
      <c r="A66" s="2045"/>
      <c r="B66" s="2196"/>
      <c r="C66" s="2167"/>
      <c r="D66" s="2167"/>
      <c r="E66" s="2199"/>
      <c r="F66" s="198" t="str">
        <f>'職員点検資料２ (記入例)'!F66</f>
        <v>幼稚園教諭</v>
      </c>
      <c r="G66" s="199" t="str">
        <f>IF('職員点検資料２ (記入例)'!G66="","",'職員点検資料２ (記入例)'!G66)</f>
        <v/>
      </c>
      <c r="H66" s="2199"/>
      <c r="I66" s="2199"/>
      <c r="J66" s="2216"/>
      <c r="K66" s="2211"/>
      <c r="L66" s="2102"/>
      <c r="M66" s="2176"/>
      <c r="N66" s="2216"/>
      <c r="O66" s="2211"/>
      <c r="P66" s="2102"/>
      <c r="Q66" s="2176"/>
      <c r="R66" s="78"/>
      <c r="S66" s="78"/>
      <c r="T66" s="78"/>
      <c r="U66" s="78"/>
      <c r="W66" s="2045"/>
    </row>
    <row r="67" spans="1:23" s="80" customFormat="1">
      <c r="A67" s="2046"/>
      <c r="B67" s="2197"/>
      <c r="C67" s="2168"/>
      <c r="D67" s="2168"/>
      <c r="E67" s="2200"/>
      <c r="F67" s="200" t="str">
        <f>'職員点検資料２ (記入例)'!F67</f>
        <v>（　　　　　　）</v>
      </c>
      <c r="G67" s="201" t="str">
        <f>IF('職員点検資料２ (記入例)'!G67="","",'職員点検資料２ (記入例)'!G67)</f>
        <v/>
      </c>
      <c r="H67" s="2200"/>
      <c r="I67" s="2200"/>
      <c r="J67" s="2217"/>
      <c r="K67" s="2212"/>
      <c r="L67" s="2103"/>
      <c r="M67" s="2177"/>
      <c r="N67" s="2217"/>
      <c r="O67" s="2212"/>
      <c r="P67" s="2103"/>
      <c r="Q67" s="2177"/>
      <c r="R67" s="78"/>
      <c r="S67" s="78"/>
      <c r="T67" s="78"/>
      <c r="U67" s="78"/>
      <c r="W67" s="2046"/>
    </row>
    <row r="68" spans="1:23" s="80" customFormat="1" ht="12" customHeight="1">
      <c r="A68" s="2044">
        <v>22</v>
      </c>
      <c r="B68" s="2195" t="str">
        <f>IF('職員点検資料２ (記入例)'!B68="","",'職員点検資料２ (記入例)'!B68)</f>
        <v/>
      </c>
      <c r="C68" s="2166" t="str">
        <f>IF('職員点検資料２ (記入例)'!C68="","",'職員点検資料２ (記入例)'!C68)</f>
        <v/>
      </c>
      <c r="D68" s="2166"/>
      <c r="E68" s="2198" t="str">
        <f>IF('職員点検資料２ (記入例)'!E68="","",'職員点検資料２ (記入例)'!E68)</f>
        <v/>
      </c>
      <c r="F68" s="197" t="str">
        <f>'職員点検資料２ (記入例)'!F68</f>
        <v>保育士</v>
      </c>
      <c r="G68" s="296" t="str">
        <f>IF('職員点検資料２ (記入例)'!G68="","",'職員点検資料２ (記入例)'!G68)</f>
        <v/>
      </c>
      <c r="H68" s="2198" t="str">
        <f>IF('職員点検資料２ (記入例)'!H68="","",'職員点検資料２ (記入例)'!H68)</f>
        <v/>
      </c>
      <c r="I68" s="2198" t="str">
        <f>'職員点検資料２ (記入例)'!I68</f>
        <v>定めあり・定めなし</v>
      </c>
      <c r="J68" s="2215"/>
      <c r="K68" s="2210" t="s">
        <v>335</v>
      </c>
      <c r="L68" s="2101"/>
      <c r="M68" s="2175" t="s">
        <v>335</v>
      </c>
      <c r="N68" s="2215"/>
      <c r="O68" s="2210" t="s">
        <v>335</v>
      </c>
      <c r="P68" s="2101"/>
      <c r="Q68" s="2175" t="s">
        <v>335</v>
      </c>
      <c r="R68" s="78"/>
      <c r="S68" s="78"/>
      <c r="T68" s="78"/>
      <c r="U68" s="78"/>
      <c r="W68" s="2044" t="str">
        <f>'職員点検資料２ (記入例)'!AG68</f>
        <v/>
      </c>
    </row>
    <row r="69" spans="1:23" s="80" customFormat="1">
      <c r="A69" s="2045"/>
      <c r="B69" s="2196"/>
      <c r="C69" s="2167"/>
      <c r="D69" s="2167"/>
      <c r="E69" s="2199"/>
      <c r="F69" s="198" t="str">
        <f>'職員点検資料２ (記入例)'!F69</f>
        <v>幼稚園教諭</v>
      </c>
      <c r="G69" s="199" t="str">
        <f>IF('職員点検資料２ (記入例)'!G69="","",'職員点検資料２ (記入例)'!G69)</f>
        <v/>
      </c>
      <c r="H69" s="2199"/>
      <c r="I69" s="2199"/>
      <c r="J69" s="2216"/>
      <c r="K69" s="2211"/>
      <c r="L69" s="2102"/>
      <c r="M69" s="2176"/>
      <c r="N69" s="2216"/>
      <c r="O69" s="2211"/>
      <c r="P69" s="2102"/>
      <c r="Q69" s="2176"/>
      <c r="R69" s="78"/>
      <c r="S69" s="78"/>
      <c r="T69" s="78"/>
      <c r="U69" s="78"/>
      <c r="W69" s="2045"/>
    </row>
    <row r="70" spans="1:23" s="80" customFormat="1">
      <c r="A70" s="2046"/>
      <c r="B70" s="2197"/>
      <c r="C70" s="2168"/>
      <c r="D70" s="2168"/>
      <c r="E70" s="2200"/>
      <c r="F70" s="200" t="str">
        <f>'職員点検資料２ (記入例)'!F70</f>
        <v>（　　　　　　）</v>
      </c>
      <c r="G70" s="201" t="str">
        <f>IF('職員点検資料２ (記入例)'!G70="","",'職員点検資料２ (記入例)'!G70)</f>
        <v/>
      </c>
      <c r="H70" s="2200"/>
      <c r="I70" s="2200"/>
      <c r="J70" s="2217"/>
      <c r="K70" s="2212"/>
      <c r="L70" s="2103"/>
      <c r="M70" s="2177"/>
      <c r="N70" s="2217"/>
      <c r="O70" s="2212"/>
      <c r="P70" s="2103"/>
      <c r="Q70" s="2177"/>
      <c r="R70" s="78"/>
      <c r="S70" s="78"/>
      <c r="T70" s="78"/>
      <c r="U70" s="78"/>
      <c r="W70" s="2046"/>
    </row>
    <row r="71" spans="1:23" s="80" customFormat="1" ht="12" customHeight="1">
      <c r="A71" s="2044">
        <v>23</v>
      </c>
      <c r="B71" s="2195" t="str">
        <f>IF('職員点検資料２ (記入例)'!B71="","",'職員点検資料２ (記入例)'!B71)</f>
        <v/>
      </c>
      <c r="C71" s="2166" t="str">
        <f>IF('職員点検資料２ (記入例)'!C71="","",'職員点検資料２ (記入例)'!C71)</f>
        <v/>
      </c>
      <c r="D71" s="2166"/>
      <c r="E71" s="2198" t="str">
        <f>IF('職員点検資料２ (記入例)'!E71="","",'職員点検資料２ (記入例)'!E71)</f>
        <v/>
      </c>
      <c r="F71" s="197" t="str">
        <f>'職員点検資料２ (記入例)'!F71</f>
        <v>保育士</v>
      </c>
      <c r="G71" s="296" t="str">
        <f>IF('職員点検資料２ (記入例)'!G71="","",'職員点検資料２ (記入例)'!G71)</f>
        <v/>
      </c>
      <c r="H71" s="2198" t="str">
        <f>IF('職員点検資料２ (記入例)'!H71="","",'職員点検資料２ (記入例)'!H71)</f>
        <v/>
      </c>
      <c r="I71" s="2198" t="str">
        <f>'職員点検資料２ (記入例)'!I71</f>
        <v>定めあり・定めなし</v>
      </c>
      <c r="J71" s="2215"/>
      <c r="K71" s="2210" t="s">
        <v>335</v>
      </c>
      <c r="L71" s="2101"/>
      <c r="M71" s="2175" t="s">
        <v>335</v>
      </c>
      <c r="N71" s="2215"/>
      <c r="O71" s="2210" t="s">
        <v>335</v>
      </c>
      <c r="P71" s="2101"/>
      <c r="Q71" s="2175" t="s">
        <v>335</v>
      </c>
      <c r="R71" s="78"/>
      <c r="S71" s="78"/>
      <c r="T71" s="78"/>
      <c r="U71" s="78"/>
      <c r="W71" s="2044" t="str">
        <f>'職員点検資料２ (記入例)'!AG71</f>
        <v/>
      </c>
    </row>
    <row r="72" spans="1:23" s="80" customFormat="1">
      <c r="A72" s="2045"/>
      <c r="B72" s="2196"/>
      <c r="C72" s="2167"/>
      <c r="D72" s="2167"/>
      <c r="E72" s="2199"/>
      <c r="F72" s="198" t="str">
        <f>'職員点検資料２ (記入例)'!F72</f>
        <v>幼稚園教諭</v>
      </c>
      <c r="G72" s="199" t="str">
        <f>IF('職員点検資料２ (記入例)'!G72="","",'職員点検資料２ (記入例)'!G72)</f>
        <v/>
      </c>
      <c r="H72" s="2199"/>
      <c r="I72" s="2199"/>
      <c r="J72" s="2216"/>
      <c r="K72" s="2211"/>
      <c r="L72" s="2102"/>
      <c r="M72" s="2176"/>
      <c r="N72" s="2216"/>
      <c r="O72" s="2211"/>
      <c r="P72" s="2102"/>
      <c r="Q72" s="2176"/>
      <c r="R72" s="78"/>
      <c r="S72" s="78"/>
      <c r="T72" s="78"/>
      <c r="U72" s="78"/>
      <c r="W72" s="2045"/>
    </row>
    <row r="73" spans="1:23" s="80" customFormat="1">
      <c r="A73" s="2046"/>
      <c r="B73" s="2197"/>
      <c r="C73" s="2168"/>
      <c r="D73" s="2168"/>
      <c r="E73" s="2200"/>
      <c r="F73" s="200" t="str">
        <f>'職員点検資料２ (記入例)'!F73</f>
        <v>（　　　　　　）</v>
      </c>
      <c r="G73" s="201" t="str">
        <f>IF('職員点検資料２ (記入例)'!G73="","",'職員点検資料２ (記入例)'!G73)</f>
        <v/>
      </c>
      <c r="H73" s="2200"/>
      <c r="I73" s="2200"/>
      <c r="J73" s="2217"/>
      <c r="K73" s="2212"/>
      <c r="L73" s="2103"/>
      <c r="M73" s="2177"/>
      <c r="N73" s="2217"/>
      <c r="O73" s="2212"/>
      <c r="P73" s="2103"/>
      <c r="Q73" s="2177"/>
      <c r="R73" s="78"/>
      <c r="S73" s="78"/>
      <c r="T73" s="78"/>
      <c r="U73" s="78"/>
      <c r="W73" s="2046"/>
    </row>
    <row r="74" spans="1:23" s="80" customFormat="1" ht="12" customHeight="1">
      <c r="A74" s="2044">
        <v>24</v>
      </c>
      <c r="B74" s="2195" t="str">
        <f>IF('職員点検資料２ (記入例)'!B74="","",'職員点検資料２ (記入例)'!B74)</f>
        <v/>
      </c>
      <c r="C74" s="2166" t="str">
        <f>IF('職員点検資料２ (記入例)'!C74="","",'職員点検資料２ (記入例)'!C74)</f>
        <v/>
      </c>
      <c r="D74" s="2166"/>
      <c r="E74" s="2198" t="str">
        <f>IF('職員点検資料２ (記入例)'!E74="","",'職員点検資料２ (記入例)'!E74)</f>
        <v/>
      </c>
      <c r="F74" s="197" t="str">
        <f>'職員点検資料２ (記入例)'!F74</f>
        <v>保育士</v>
      </c>
      <c r="G74" s="296" t="str">
        <f>IF('職員点検資料２ (記入例)'!G74="","",'職員点検資料２ (記入例)'!G74)</f>
        <v/>
      </c>
      <c r="H74" s="2198" t="str">
        <f>IF('職員点検資料２ (記入例)'!H74="","",'職員点検資料２ (記入例)'!H74)</f>
        <v/>
      </c>
      <c r="I74" s="2198" t="str">
        <f>'職員点検資料２ (記入例)'!I74</f>
        <v>定めあり・定めなし</v>
      </c>
      <c r="J74" s="2215"/>
      <c r="K74" s="2210" t="s">
        <v>335</v>
      </c>
      <c r="L74" s="2101"/>
      <c r="M74" s="2175" t="s">
        <v>335</v>
      </c>
      <c r="N74" s="2215"/>
      <c r="O74" s="2210" t="s">
        <v>335</v>
      </c>
      <c r="P74" s="2101"/>
      <c r="Q74" s="2175" t="s">
        <v>335</v>
      </c>
      <c r="R74" s="78"/>
      <c r="S74" s="78"/>
      <c r="T74" s="78"/>
      <c r="U74" s="78"/>
      <c r="W74" s="2044" t="str">
        <f>'職員点検資料２ (記入例)'!AG74</f>
        <v/>
      </c>
    </row>
    <row r="75" spans="1:23" s="80" customFormat="1">
      <c r="A75" s="2045"/>
      <c r="B75" s="2196"/>
      <c r="C75" s="2167"/>
      <c r="D75" s="2167"/>
      <c r="E75" s="2199"/>
      <c r="F75" s="198" t="str">
        <f>'職員点検資料２ (記入例)'!F75</f>
        <v>幼稚園教諭</v>
      </c>
      <c r="G75" s="199" t="str">
        <f>IF('職員点検資料２ (記入例)'!G75="","",'職員点検資料２ (記入例)'!G75)</f>
        <v/>
      </c>
      <c r="H75" s="2199"/>
      <c r="I75" s="2199"/>
      <c r="J75" s="2216"/>
      <c r="K75" s="2211"/>
      <c r="L75" s="2102"/>
      <c r="M75" s="2176"/>
      <c r="N75" s="2216"/>
      <c r="O75" s="2211"/>
      <c r="P75" s="2102"/>
      <c r="Q75" s="2176"/>
      <c r="R75" s="78"/>
      <c r="S75" s="78"/>
      <c r="T75" s="78"/>
      <c r="U75" s="78"/>
      <c r="W75" s="2045"/>
    </row>
    <row r="76" spans="1:23" s="80" customFormat="1">
      <c r="A76" s="2046"/>
      <c r="B76" s="2197"/>
      <c r="C76" s="2168"/>
      <c r="D76" s="2168"/>
      <c r="E76" s="2200"/>
      <c r="F76" s="200" t="str">
        <f>'職員点検資料２ (記入例)'!F76</f>
        <v>（　　　　　　）</v>
      </c>
      <c r="G76" s="201" t="str">
        <f>IF('職員点検資料２ (記入例)'!G76="","",'職員点検資料２ (記入例)'!G76)</f>
        <v/>
      </c>
      <c r="H76" s="2200"/>
      <c r="I76" s="2200"/>
      <c r="J76" s="2217"/>
      <c r="K76" s="2212"/>
      <c r="L76" s="2103"/>
      <c r="M76" s="2177"/>
      <c r="N76" s="2217"/>
      <c r="O76" s="2212"/>
      <c r="P76" s="2103"/>
      <c r="Q76" s="2177"/>
      <c r="R76" s="78"/>
      <c r="S76" s="78"/>
      <c r="T76" s="78"/>
      <c r="U76" s="78"/>
      <c r="W76" s="2046"/>
    </row>
    <row r="77" spans="1:23" s="80" customFormat="1" ht="12" customHeight="1">
      <c r="A77" s="2044">
        <v>25</v>
      </c>
      <c r="B77" s="2195" t="str">
        <f>IF('職員点検資料２ (記入例)'!B77="","",'職員点検資料２ (記入例)'!B77)</f>
        <v/>
      </c>
      <c r="C77" s="2166" t="str">
        <f>IF('職員点検資料２ (記入例)'!C77="","",'職員点検資料２ (記入例)'!C77)</f>
        <v/>
      </c>
      <c r="D77" s="2166"/>
      <c r="E77" s="2198" t="str">
        <f>IF('職員点検資料２ (記入例)'!E77="","",'職員点検資料２ (記入例)'!E77)</f>
        <v/>
      </c>
      <c r="F77" s="197" t="str">
        <f>'職員点検資料２ (記入例)'!F77</f>
        <v>保育士</v>
      </c>
      <c r="G77" s="296" t="str">
        <f>IF('職員点検資料２ (記入例)'!G77="","",'職員点検資料２ (記入例)'!G77)</f>
        <v/>
      </c>
      <c r="H77" s="2198" t="str">
        <f>IF('職員点検資料２ (記入例)'!H77="","",'職員点検資料２ (記入例)'!H77)</f>
        <v/>
      </c>
      <c r="I77" s="2198" t="str">
        <f>'職員点検資料２ (記入例)'!I77</f>
        <v>定めあり・定めなし</v>
      </c>
      <c r="J77" s="2215"/>
      <c r="K77" s="2210" t="s">
        <v>335</v>
      </c>
      <c r="L77" s="2101"/>
      <c r="M77" s="2175" t="s">
        <v>335</v>
      </c>
      <c r="N77" s="2215"/>
      <c r="O77" s="2210" t="s">
        <v>335</v>
      </c>
      <c r="P77" s="2101"/>
      <c r="Q77" s="2175" t="s">
        <v>335</v>
      </c>
      <c r="R77" s="78"/>
      <c r="S77" s="78"/>
      <c r="T77" s="78"/>
      <c r="U77" s="78"/>
      <c r="W77" s="2044" t="str">
        <f>'職員点検資料２ (記入例)'!AG77</f>
        <v/>
      </c>
    </row>
    <row r="78" spans="1:23" s="80" customFormat="1">
      <c r="A78" s="2045"/>
      <c r="B78" s="2196"/>
      <c r="C78" s="2167"/>
      <c r="D78" s="2167"/>
      <c r="E78" s="2199"/>
      <c r="F78" s="198" t="str">
        <f>'職員点検資料２ (記入例)'!F78</f>
        <v>幼稚園教諭</v>
      </c>
      <c r="G78" s="199" t="str">
        <f>IF('職員点検資料２ (記入例)'!G78="","",'職員点検資料２ (記入例)'!G78)</f>
        <v/>
      </c>
      <c r="H78" s="2199"/>
      <c r="I78" s="2199"/>
      <c r="J78" s="2216"/>
      <c r="K78" s="2211"/>
      <c r="L78" s="2102"/>
      <c r="M78" s="2176"/>
      <c r="N78" s="2216"/>
      <c r="O78" s="2211"/>
      <c r="P78" s="2102"/>
      <c r="Q78" s="2176"/>
      <c r="R78" s="78"/>
      <c r="S78" s="78"/>
      <c r="T78" s="78"/>
      <c r="U78" s="78"/>
      <c r="W78" s="2045"/>
    </row>
    <row r="79" spans="1:23" s="80" customFormat="1">
      <c r="A79" s="2046"/>
      <c r="B79" s="2197"/>
      <c r="C79" s="2168"/>
      <c r="D79" s="2168"/>
      <c r="E79" s="2200"/>
      <c r="F79" s="200" t="str">
        <f>'職員点検資料２ (記入例)'!F79</f>
        <v>（　　　　　　）</v>
      </c>
      <c r="G79" s="201" t="str">
        <f>IF('職員点検資料２ (記入例)'!G79="","",'職員点検資料２ (記入例)'!G79)</f>
        <v/>
      </c>
      <c r="H79" s="2200"/>
      <c r="I79" s="2200"/>
      <c r="J79" s="2217"/>
      <c r="K79" s="2212"/>
      <c r="L79" s="2103"/>
      <c r="M79" s="2177"/>
      <c r="N79" s="2217"/>
      <c r="O79" s="2212"/>
      <c r="P79" s="2103"/>
      <c r="Q79" s="2177"/>
      <c r="R79" s="78"/>
      <c r="S79" s="78"/>
      <c r="T79" s="78"/>
      <c r="U79" s="78"/>
      <c r="W79" s="2046"/>
    </row>
    <row r="80" spans="1:23" s="80" customFormat="1" ht="12" customHeight="1">
      <c r="A80" s="2044">
        <v>26</v>
      </c>
      <c r="B80" s="2195" t="str">
        <f>IF('職員点検資料２ (記入例)'!B80="","",'職員点検資料２ (記入例)'!B80)</f>
        <v/>
      </c>
      <c r="C80" s="2166" t="str">
        <f>IF('職員点検資料２ (記入例)'!C80="","",'職員点検資料２ (記入例)'!C80)</f>
        <v/>
      </c>
      <c r="D80" s="2166"/>
      <c r="E80" s="2198" t="str">
        <f>IF('職員点検資料２ (記入例)'!E80="","",'職員点検資料２ (記入例)'!E80)</f>
        <v/>
      </c>
      <c r="F80" s="197" t="str">
        <f>'職員点検資料２ (記入例)'!F80</f>
        <v>保育士</v>
      </c>
      <c r="G80" s="296" t="str">
        <f>IF('職員点検資料２ (記入例)'!G80="","",'職員点検資料２ (記入例)'!G80)</f>
        <v/>
      </c>
      <c r="H80" s="2198" t="str">
        <f>IF('職員点検資料２ (記入例)'!H80="","",'職員点検資料２ (記入例)'!H80)</f>
        <v/>
      </c>
      <c r="I80" s="2198" t="str">
        <f>'職員点検資料２ (記入例)'!I80</f>
        <v>定めあり・定めなし</v>
      </c>
      <c r="J80" s="2215"/>
      <c r="K80" s="2210" t="s">
        <v>335</v>
      </c>
      <c r="L80" s="2101"/>
      <c r="M80" s="2175" t="s">
        <v>335</v>
      </c>
      <c r="N80" s="2215"/>
      <c r="O80" s="2210" t="s">
        <v>335</v>
      </c>
      <c r="P80" s="2101"/>
      <c r="Q80" s="2175" t="s">
        <v>335</v>
      </c>
      <c r="R80" s="78"/>
      <c r="S80" s="78"/>
      <c r="T80" s="78"/>
      <c r="U80" s="78"/>
      <c r="W80" s="2044" t="str">
        <f>'職員点検資料２ (記入例)'!AG80</f>
        <v/>
      </c>
    </row>
    <row r="81" spans="1:23" s="80" customFormat="1">
      <c r="A81" s="2045"/>
      <c r="B81" s="2196"/>
      <c r="C81" s="2167"/>
      <c r="D81" s="2167"/>
      <c r="E81" s="2199"/>
      <c r="F81" s="198" t="str">
        <f>'職員点検資料２ (記入例)'!F81</f>
        <v>幼稚園教諭</v>
      </c>
      <c r="G81" s="199" t="str">
        <f>IF('職員点検資料２ (記入例)'!G81="","",'職員点検資料２ (記入例)'!G81)</f>
        <v/>
      </c>
      <c r="H81" s="2199"/>
      <c r="I81" s="2199"/>
      <c r="J81" s="2216"/>
      <c r="K81" s="2211"/>
      <c r="L81" s="2102"/>
      <c r="M81" s="2176"/>
      <c r="N81" s="2216"/>
      <c r="O81" s="2211"/>
      <c r="P81" s="2102"/>
      <c r="Q81" s="2176"/>
      <c r="R81" s="78"/>
      <c r="S81" s="78"/>
      <c r="T81" s="78"/>
      <c r="U81" s="78"/>
      <c r="W81" s="2045"/>
    </row>
    <row r="82" spans="1:23" s="80" customFormat="1">
      <c r="A82" s="2046"/>
      <c r="B82" s="2197"/>
      <c r="C82" s="2168"/>
      <c r="D82" s="2168"/>
      <c r="E82" s="2200"/>
      <c r="F82" s="200" t="str">
        <f>'職員点検資料２ (記入例)'!F82</f>
        <v>（　　　　　　）</v>
      </c>
      <c r="G82" s="201" t="str">
        <f>IF('職員点検資料２ (記入例)'!G82="","",'職員点検資料２ (記入例)'!G82)</f>
        <v/>
      </c>
      <c r="H82" s="2200"/>
      <c r="I82" s="2200"/>
      <c r="J82" s="2217"/>
      <c r="K82" s="2212"/>
      <c r="L82" s="2103"/>
      <c r="M82" s="2177"/>
      <c r="N82" s="2217"/>
      <c r="O82" s="2212"/>
      <c r="P82" s="2103"/>
      <c r="Q82" s="2177"/>
      <c r="R82" s="78"/>
      <c r="S82" s="78"/>
      <c r="T82" s="78"/>
      <c r="U82" s="78"/>
      <c r="W82" s="2046"/>
    </row>
    <row r="83" spans="1:23" s="80" customFormat="1" ht="12" customHeight="1">
      <c r="A83" s="2044">
        <v>27</v>
      </c>
      <c r="B83" s="2195" t="str">
        <f>IF('職員点検資料２ (記入例)'!B83="","",'職員点検資料２ (記入例)'!B83)</f>
        <v/>
      </c>
      <c r="C83" s="2166" t="str">
        <f>IF('職員点検資料２ (記入例)'!C83="","",'職員点検資料２ (記入例)'!C83)</f>
        <v/>
      </c>
      <c r="D83" s="2166"/>
      <c r="E83" s="2198" t="str">
        <f>IF('職員点検資料２ (記入例)'!E83="","",'職員点検資料２ (記入例)'!E83)</f>
        <v/>
      </c>
      <c r="F83" s="197" t="str">
        <f>'職員点検資料２ (記入例)'!F83</f>
        <v>保育士</v>
      </c>
      <c r="G83" s="296" t="str">
        <f>IF('職員点検資料２ (記入例)'!G83="","",'職員点検資料２ (記入例)'!G83)</f>
        <v/>
      </c>
      <c r="H83" s="2198" t="str">
        <f>IF('職員点検資料２ (記入例)'!H83="","",'職員点検資料２ (記入例)'!H83)</f>
        <v/>
      </c>
      <c r="I83" s="2198" t="str">
        <f>'職員点検資料２ (記入例)'!I83</f>
        <v>定めあり・定めなし</v>
      </c>
      <c r="J83" s="2215"/>
      <c r="K83" s="2210" t="s">
        <v>335</v>
      </c>
      <c r="L83" s="2101"/>
      <c r="M83" s="2175" t="s">
        <v>335</v>
      </c>
      <c r="N83" s="2215"/>
      <c r="O83" s="2210" t="s">
        <v>335</v>
      </c>
      <c r="P83" s="2101"/>
      <c r="Q83" s="2175" t="s">
        <v>335</v>
      </c>
      <c r="R83" s="78"/>
      <c r="S83" s="78"/>
      <c r="T83" s="78"/>
      <c r="U83" s="78"/>
      <c r="W83" s="2044" t="str">
        <f>'職員点検資料２ (記入例)'!AG83</f>
        <v/>
      </c>
    </row>
    <row r="84" spans="1:23" s="80" customFormat="1">
      <c r="A84" s="2045"/>
      <c r="B84" s="2196"/>
      <c r="C84" s="2167"/>
      <c r="D84" s="2167"/>
      <c r="E84" s="2199"/>
      <c r="F84" s="198" t="str">
        <f>'職員点検資料２ (記入例)'!F84</f>
        <v>幼稚園教諭</v>
      </c>
      <c r="G84" s="199" t="str">
        <f>IF('職員点検資料２ (記入例)'!G84="","",'職員点検資料２ (記入例)'!G84)</f>
        <v/>
      </c>
      <c r="H84" s="2199"/>
      <c r="I84" s="2199"/>
      <c r="J84" s="2216"/>
      <c r="K84" s="2211"/>
      <c r="L84" s="2102"/>
      <c r="M84" s="2176"/>
      <c r="N84" s="2216"/>
      <c r="O84" s="2211"/>
      <c r="P84" s="2102"/>
      <c r="Q84" s="2176"/>
      <c r="R84" s="78"/>
      <c r="S84" s="78"/>
      <c r="T84" s="78"/>
      <c r="U84" s="78"/>
      <c r="W84" s="2045"/>
    </row>
    <row r="85" spans="1:23" s="80" customFormat="1">
      <c r="A85" s="2046"/>
      <c r="B85" s="2197"/>
      <c r="C85" s="2168"/>
      <c r="D85" s="2168"/>
      <c r="E85" s="2200"/>
      <c r="F85" s="200" t="str">
        <f>'職員点検資料２ (記入例)'!F85</f>
        <v>（　　　　　　）</v>
      </c>
      <c r="G85" s="201" t="str">
        <f>IF('職員点検資料２ (記入例)'!G85="","",'職員点検資料２ (記入例)'!G85)</f>
        <v/>
      </c>
      <c r="H85" s="2200"/>
      <c r="I85" s="2200"/>
      <c r="J85" s="2217"/>
      <c r="K85" s="2212"/>
      <c r="L85" s="2103"/>
      <c r="M85" s="2177"/>
      <c r="N85" s="2217"/>
      <c r="O85" s="2212"/>
      <c r="P85" s="2103"/>
      <c r="Q85" s="2177"/>
      <c r="R85" s="78"/>
      <c r="S85" s="78"/>
      <c r="T85" s="78"/>
      <c r="U85" s="78"/>
      <c r="W85" s="2046"/>
    </row>
    <row r="86" spans="1:23" s="80" customFormat="1" ht="12" customHeight="1">
      <c r="A86" s="2044">
        <v>28</v>
      </c>
      <c r="B86" s="2195" t="str">
        <f>IF('職員点検資料２ (記入例)'!B86="","",'職員点検資料２ (記入例)'!B86)</f>
        <v/>
      </c>
      <c r="C86" s="2166" t="str">
        <f>IF('職員点検資料２ (記入例)'!C86="","",'職員点検資料２ (記入例)'!C86)</f>
        <v/>
      </c>
      <c r="D86" s="2166"/>
      <c r="E86" s="2198" t="str">
        <f>IF('職員点検資料２ (記入例)'!E86="","",'職員点検資料２ (記入例)'!E86)</f>
        <v/>
      </c>
      <c r="F86" s="197" t="str">
        <f>'職員点検資料２ (記入例)'!F86</f>
        <v>保育士</v>
      </c>
      <c r="G86" s="296" t="str">
        <f>IF('職員点検資料２ (記入例)'!G86="","",'職員点検資料２ (記入例)'!G86)</f>
        <v/>
      </c>
      <c r="H86" s="2198" t="str">
        <f>IF('職員点検資料２ (記入例)'!H86="","",'職員点検資料２ (記入例)'!H86)</f>
        <v/>
      </c>
      <c r="I86" s="2198" t="str">
        <f>'職員点検資料２ (記入例)'!I86</f>
        <v>定めあり・定めなし</v>
      </c>
      <c r="J86" s="2215"/>
      <c r="K86" s="2210" t="s">
        <v>335</v>
      </c>
      <c r="L86" s="2101"/>
      <c r="M86" s="2175" t="s">
        <v>335</v>
      </c>
      <c r="N86" s="2215"/>
      <c r="O86" s="2210" t="s">
        <v>335</v>
      </c>
      <c r="P86" s="2101"/>
      <c r="Q86" s="2175" t="s">
        <v>335</v>
      </c>
      <c r="R86" s="78"/>
      <c r="S86" s="78"/>
      <c r="T86" s="78"/>
      <c r="U86" s="78"/>
      <c r="W86" s="2044" t="str">
        <f>'職員点検資料２ (記入例)'!AG86</f>
        <v/>
      </c>
    </row>
    <row r="87" spans="1:23" s="80" customFormat="1">
      <c r="A87" s="2045"/>
      <c r="B87" s="2196"/>
      <c r="C87" s="2167"/>
      <c r="D87" s="2167"/>
      <c r="E87" s="2199"/>
      <c r="F87" s="198" t="str">
        <f>'職員点検資料２ (記入例)'!F87</f>
        <v>幼稚園教諭</v>
      </c>
      <c r="G87" s="199" t="str">
        <f>IF('職員点検資料２ (記入例)'!G87="","",'職員点検資料２ (記入例)'!G87)</f>
        <v/>
      </c>
      <c r="H87" s="2199"/>
      <c r="I87" s="2199"/>
      <c r="J87" s="2216"/>
      <c r="K87" s="2211"/>
      <c r="L87" s="2102"/>
      <c r="M87" s="2176"/>
      <c r="N87" s="2216"/>
      <c r="O87" s="2211"/>
      <c r="P87" s="2102"/>
      <c r="Q87" s="2176"/>
      <c r="R87" s="78"/>
      <c r="S87" s="78"/>
      <c r="T87" s="78"/>
      <c r="U87" s="78"/>
      <c r="W87" s="2045"/>
    </row>
    <row r="88" spans="1:23" s="80" customFormat="1">
      <c r="A88" s="2046"/>
      <c r="B88" s="2197"/>
      <c r="C88" s="2168"/>
      <c r="D88" s="2168"/>
      <c r="E88" s="2200"/>
      <c r="F88" s="200" t="str">
        <f>'職員点検資料２ (記入例)'!F88</f>
        <v>（　　　　　　）</v>
      </c>
      <c r="G88" s="201" t="str">
        <f>IF('職員点検資料２ (記入例)'!G88="","",'職員点検資料２ (記入例)'!G88)</f>
        <v/>
      </c>
      <c r="H88" s="2200"/>
      <c r="I88" s="2200"/>
      <c r="J88" s="2217"/>
      <c r="K88" s="2212"/>
      <c r="L88" s="2103"/>
      <c r="M88" s="2177"/>
      <c r="N88" s="2217"/>
      <c r="O88" s="2212"/>
      <c r="P88" s="2103"/>
      <c r="Q88" s="2177"/>
      <c r="R88" s="78"/>
      <c r="S88" s="78"/>
      <c r="T88" s="78"/>
      <c r="U88" s="78"/>
      <c r="W88" s="2046"/>
    </row>
    <row r="89" spans="1:23" s="80" customFormat="1" ht="12" customHeight="1">
      <c r="A89" s="2044">
        <v>29</v>
      </c>
      <c r="B89" s="2195" t="str">
        <f>IF('職員点検資料２ (記入例)'!B89="","",'職員点検資料２ (記入例)'!B89)</f>
        <v/>
      </c>
      <c r="C89" s="2166" t="str">
        <f>IF('職員点検資料２ (記入例)'!C89="","",'職員点検資料２ (記入例)'!C89)</f>
        <v/>
      </c>
      <c r="D89" s="2166"/>
      <c r="E89" s="2198" t="str">
        <f>IF('職員点検資料２ (記入例)'!E89="","",'職員点検資料２ (記入例)'!E89)</f>
        <v/>
      </c>
      <c r="F89" s="197" t="str">
        <f>'職員点検資料２ (記入例)'!F89</f>
        <v>保育士</v>
      </c>
      <c r="G89" s="296" t="str">
        <f>IF('職員点検資料２ (記入例)'!G89="","",'職員点検資料２ (記入例)'!G89)</f>
        <v/>
      </c>
      <c r="H89" s="2198" t="str">
        <f>IF('職員点検資料２ (記入例)'!H89="","",'職員点検資料２ (記入例)'!H89)</f>
        <v/>
      </c>
      <c r="I89" s="2198" t="str">
        <f>'職員点検資料２ (記入例)'!I89</f>
        <v>定めあり・定めなし</v>
      </c>
      <c r="J89" s="2215"/>
      <c r="K89" s="2210" t="s">
        <v>335</v>
      </c>
      <c r="L89" s="2101"/>
      <c r="M89" s="2175" t="s">
        <v>335</v>
      </c>
      <c r="N89" s="2215"/>
      <c r="O89" s="2210" t="s">
        <v>335</v>
      </c>
      <c r="P89" s="2101"/>
      <c r="Q89" s="2175" t="s">
        <v>335</v>
      </c>
      <c r="R89" s="78"/>
      <c r="S89" s="78"/>
      <c r="T89" s="78"/>
      <c r="U89" s="78"/>
      <c r="W89" s="2044" t="str">
        <f>'職員点検資料２ (記入例)'!AG89</f>
        <v/>
      </c>
    </row>
    <row r="90" spans="1:23" s="80" customFormat="1">
      <c r="A90" s="2045"/>
      <c r="B90" s="2196"/>
      <c r="C90" s="2167"/>
      <c r="D90" s="2167"/>
      <c r="E90" s="2199"/>
      <c r="F90" s="198" t="str">
        <f>'職員点検資料２ (記入例)'!F90</f>
        <v>幼稚園教諭</v>
      </c>
      <c r="G90" s="199" t="str">
        <f>IF('職員点検資料２ (記入例)'!G90="","",'職員点検資料２ (記入例)'!G90)</f>
        <v/>
      </c>
      <c r="H90" s="2199"/>
      <c r="I90" s="2199"/>
      <c r="J90" s="2216"/>
      <c r="K90" s="2211"/>
      <c r="L90" s="2102"/>
      <c r="M90" s="2176"/>
      <c r="N90" s="2216"/>
      <c r="O90" s="2211"/>
      <c r="P90" s="2102"/>
      <c r="Q90" s="2176"/>
      <c r="R90" s="78"/>
      <c r="S90" s="78"/>
      <c r="T90" s="78"/>
      <c r="U90" s="78"/>
      <c r="W90" s="2045"/>
    </row>
    <row r="91" spans="1:23" s="80" customFormat="1">
      <c r="A91" s="2046"/>
      <c r="B91" s="2197"/>
      <c r="C91" s="2168"/>
      <c r="D91" s="2168"/>
      <c r="E91" s="2200"/>
      <c r="F91" s="200" t="str">
        <f>'職員点検資料２ (記入例)'!F91</f>
        <v>（　　　　　　）</v>
      </c>
      <c r="G91" s="201" t="str">
        <f>IF('職員点検資料２ (記入例)'!G91="","",'職員点検資料２ (記入例)'!G91)</f>
        <v/>
      </c>
      <c r="H91" s="2200"/>
      <c r="I91" s="2200"/>
      <c r="J91" s="2217"/>
      <c r="K91" s="2212"/>
      <c r="L91" s="2103"/>
      <c r="M91" s="2177"/>
      <c r="N91" s="2217"/>
      <c r="O91" s="2212"/>
      <c r="P91" s="2103"/>
      <c r="Q91" s="2177"/>
      <c r="R91" s="78"/>
      <c r="S91" s="78"/>
      <c r="T91" s="78"/>
      <c r="U91" s="78"/>
      <c r="W91" s="2046"/>
    </row>
    <row r="92" spans="1:23" s="80" customFormat="1" ht="12" customHeight="1">
      <c r="A92" s="2044">
        <v>30</v>
      </c>
      <c r="B92" s="2195" t="str">
        <f>IF('職員点検資料２ (記入例)'!B92="","",'職員点検資料２ (記入例)'!B92)</f>
        <v/>
      </c>
      <c r="C92" s="2166" t="str">
        <f>IF('職員点検資料２ (記入例)'!C92="","",'職員点検資料２ (記入例)'!C92)</f>
        <v/>
      </c>
      <c r="D92" s="2166"/>
      <c r="E92" s="2198" t="str">
        <f>IF('職員点検資料２ (記入例)'!E92="","",'職員点検資料２ (記入例)'!E92)</f>
        <v/>
      </c>
      <c r="F92" s="197" t="str">
        <f>'職員点検資料２ (記入例)'!F92</f>
        <v>保育士</v>
      </c>
      <c r="G92" s="296" t="str">
        <f>IF('職員点検資料２ (記入例)'!G92="","",'職員点検資料２ (記入例)'!G92)</f>
        <v/>
      </c>
      <c r="H92" s="2198" t="str">
        <f>IF('職員点検資料２ (記入例)'!H92="","",'職員点検資料２ (記入例)'!H92)</f>
        <v/>
      </c>
      <c r="I92" s="2198" t="str">
        <f>'職員点検資料２ (記入例)'!I92</f>
        <v>定めあり・定めなし</v>
      </c>
      <c r="J92" s="2215"/>
      <c r="K92" s="2210" t="s">
        <v>335</v>
      </c>
      <c r="L92" s="2101"/>
      <c r="M92" s="2175" t="s">
        <v>335</v>
      </c>
      <c r="N92" s="2215"/>
      <c r="O92" s="2210" t="s">
        <v>335</v>
      </c>
      <c r="P92" s="2101"/>
      <c r="Q92" s="2175" t="s">
        <v>335</v>
      </c>
      <c r="R92" s="78"/>
      <c r="S92" s="78"/>
      <c r="T92" s="78"/>
      <c r="U92" s="78"/>
      <c r="W92" s="2044" t="str">
        <f>'職員点検資料２ (記入例)'!AG92</f>
        <v/>
      </c>
    </row>
    <row r="93" spans="1:23" s="80" customFormat="1">
      <c r="A93" s="2045"/>
      <c r="B93" s="2196"/>
      <c r="C93" s="2167"/>
      <c r="D93" s="2167"/>
      <c r="E93" s="2199"/>
      <c r="F93" s="198" t="str">
        <f>'職員点検資料２ (記入例)'!F93</f>
        <v>幼稚園教諭</v>
      </c>
      <c r="G93" s="199" t="str">
        <f>IF('職員点検資料２ (記入例)'!G93="","",'職員点検資料２ (記入例)'!G93)</f>
        <v/>
      </c>
      <c r="H93" s="2199"/>
      <c r="I93" s="2199"/>
      <c r="J93" s="2216"/>
      <c r="K93" s="2211"/>
      <c r="L93" s="2102"/>
      <c r="M93" s="2176"/>
      <c r="N93" s="2216"/>
      <c r="O93" s="2211"/>
      <c r="P93" s="2102"/>
      <c r="Q93" s="2176"/>
      <c r="R93" s="78"/>
      <c r="S93" s="78"/>
      <c r="T93" s="78"/>
      <c r="U93" s="78"/>
      <c r="W93" s="2045"/>
    </row>
    <row r="94" spans="1:23" s="80" customFormat="1">
      <c r="A94" s="2046"/>
      <c r="B94" s="2197"/>
      <c r="C94" s="2168"/>
      <c r="D94" s="2168"/>
      <c r="E94" s="2200"/>
      <c r="F94" s="200" t="str">
        <f>'職員点検資料２ (記入例)'!F94</f>
        <v>（　　　　　　）</v>
      </c>
      <c r="G94" s="201" t="str">
        <f>IF('職員点検資料２ (記入例)'!G94="","",'職員点検資料２ (記入例)'!G94)</f>
        <v/>
      </c>
      <c r="H94" s="2200"/>
      <c r="I94" s="2200"/>
      <c r="J94" s="2217"/>
      <c r="K94" s="2212"/>
      <c r="L94" s="2103"/>
      <c r="M94" s="2177"/>
      <c r="N94" s="2217"/>
      <c r="O94" s="2212"/>
      <c r="P94" s="2103"/>
      <c r="Q94" s="2177"/>
      <c r="R94" s="78"/>
      <c r="S94" s="78"/>
      <c r="T94" s="78"/>
      <c r="U94" s="78"/>
      <c r="W94" s="2046"/>
    </row>
    <row r="95" spans="1:23" s="80" customFormat="1" ht="12" customHeight="1">
      <c r="A95" s="2044">
        <v>31</v>
      </c>
      <c r="B95" s="2195" t="str">
        <f>IF('職員点検資料２ (記入例)'!B95="","",'職員点検資料２ (記入例)'!B95)</f>
        <v/>
      </c>
      <c r="C95" s="2166" t="str">
        <f>IF('職員点検資料２ (記入例)'!C95="","",'職員点検資料２ (記入例)'!C95)</f>
        <v/>
      </c>
      <c r="D95" s="2166"/>
      <c r="E95" s="2198" t="str">
        <f>IF('職員点検資料２ (記入例)'!E95="","",'職員点検資料２ (記入例)'!E95)</f>
        <v/>
      </c>
      <c r="F95" s="197" t="str">
        <f>'職員点検資料２ (記入例)'!F95</f>
        <v>保育士</v>
      </c>
      <c r="G95" s="296" t="str">
        <f>IF('職員点検資料２ (記入例)'!G95="","",'職員点検資料２ (記入例)'!G95)</f>
        <v/>
      </c>
      <c r="H95" s="2198" t="str">
        <f>IF('職員点検資料２ (記入例)'!H95="","",'職員点検資料２ (記入例)'!H95)</f>
        <v/>
      </c>
      <c r="I95" s="2198" t="str">
        <f>'職員点検資料２ (記入例)'!I95</f>
        <v>定めあり・定めなし</v>
      </c>
      <c r="J95" s="2215"/>
      <c r="K95" s="2210" t="s">
        <v>335</v>
      </c>
      <c r="L95" s="2101"/>
      <c r="M95" s="2175" t="s">
        <v>335</v>
      </c>
      <c r="N95" s="2215"/>
      <c r="O95" s="2210" t="s">
        <v>335</v>
      </c>
      <c r="P95" s="2101"/>
      <c r="Q95" s="2175" t="s">
        <v>335</v>
      </c>
      <c r="R95" s="78"/>
      <c r="S95" s="78"/>
      <c r="T95" s="78"/>
      <c r="U95" s="78"/>
      <c r="W95" s="2044" t="str">
        <f>'職員点検資料２ (記入例)'!AG95</f>
        <v/>
      </c>
    </row>
    <row r="96" spans="1:23" s="80" customFormat="1">
      <c r="A96" s="2045"/>
      <c r="B96" s="2196"/>
      <c r="C96" s="2167"/>
      <c r="D96" s="2167"/>
      <c r="E96" s="2199"/>
      <c r="F96" s="198" t="str">
        <f>'職員点検資料２ (記入例)'!F96</f>
        <v>幼稚園教諭</v>
      </c>
      <c r="G96" s="199" t="str">
        <f>IF('職員点検資料２ (記入例)'!G96="","",'職員点検資料２ (記入例)'!G96)</f>
        <v/>
      </c>
      <c r="H96" s="2199"/>
      <c r="I96" s="2199"/>
      <c r="J96" s="2216"/>
      <c r="K96" s="2211"/>
      <c r="L96" s="2102"/>
      <c r="M96" s="2176"/>
      <c r="N96" s="2216"/>
      <c r="O96" s="2211"/>
      <c r="P96" s="2102"/>
      <c r="Q96" s="2176"/>
      <c r="R96" s="78"/>
      <c r="S96" s="78"/>
      <c r="T96" s="78"/>
      <c r="U96" s="78"/>
      <c r="W96" s="2045"/>
    </row>
    <row r="97" spans="1:23" s="80" customFormat="1">
      <c r="A97" s="2046"/>
      <c r="B97" s="2197"/>
      <c r="C97" s="2168"/>
      <c r="D97" s="2168"/>
      <c r="E97" s="2200"/>
      <c r="F97" s="200" t="str">
        <f>'職員点検資料２ (記入例)'!F97</f>
        <v>（　　　　　　）</v>
      </c>
      <c r="G97" s="201" t="str">
        <f>IF('職員点検資料２ (記入例)'!G97="","",'職員点検資料２ (記入例)'!G97)</f>
        <v/>
      </c>
      <c r="H97" s="2200"/>
      <c r="I97" s="2200"/>
      <c r="J97" s="2217"/>
      <c r="K97" s="2212"/>
      <c r="L97" s="2103"/>
      <c r="M97" s="2177"/>
      <c r="N97" s="2217"/>
      <c r="O97" s="2212"/>
      <c r="P97" s="2103"/>
      <c r="Q97" s="2177"/>
      <c r="R97" s="78"/>
      <c r="S97" s="78"/>
      <c r="T97" s="78"/>
      <c r="U97" s="78"/>
      <c r="W97" s="2046"/>
    </row>
    <row r="98" spans="1:23" s="80" customFormat="1" ht="12" customHeight="1">
      <c r="A98" s="2044">
        <v>32</v>
      </c>
      <c r="B98" s="2195" t="str">
        <f>IF('職員点検資料２ (記入例)'!B98="","",'職員点検資料２ (記入例)'!B98)</f>
        <v/>
      </c>
      <c r="C98" s="2166" t="str">
        <f>IF('職員点検資料２ (記入例)'!C98="","",'職員点検資料２ (記入例)'!C98)</f>
        <v/>
      </c>
      <c r="D98" s="2166"/>
      <c r="E98" s="2198" t="str">
        <f>IF('職員点検資料２ (記入例)'!E98="","",'職員点検資料２ (記入例)'!E98)</f>
        <v/>
      </c>
      <c r="F98" s="197" t="str">
        <f>'職員点検資料２ (記入例)'!F98</f>
        <v>保育士</v>
      </c>
      <c r="G98" s="296" t="str">
        <f>IF('職員点検資料２ (記入例)'!G98="","",'職員点検資料２ (記入例)'!G98)</f>
        <v/>
      </c>
      <c r="H98" s="2198" t="str">
        <f>IF('職員点検資料２ (記入例)'!H98="","",'職員点検資料２ (記入例)'!H98)</f>
        <v/>
      </c>
      <c r="I98" s="2198" t="str">
        <f>'職員点検資料２ (記入例)'!I98</f>
        <v>定めあり・定めなし</v>
      </c>
      <c r="J98" s="2215"/>
      <c r="K98" s="2210" t="s">
        <v>335</v>
      </c>
      <c r="L98" s="2101"/>
      <c r="M98" s="2175" t="s">
        <v>335</v>
      </c>
      <c r="N98" s="2215"/>
      <c r="O98" s="2210" t="s">
        <v>335</v>
      </c>
      <c r="P98" s="2101"/>
      <c r="Q98" s="2175" t="s">
        <v>335</v>
      </c>
      <c r="R98" s="78"/>
      <c r="S98" s="78"/>
      <c r="T98" s="78"/>
      <c r="U98" s="78"/>
      <c r="W98" s="2044" t="str">
        <f>'職員点検資料２ (記入例)'!AG98</f>
        <v/>
      </c>
    </row>
    <row r="99" spans="1:23" s="80" customFormat="1">
      <c r="A99" s="2045"/>
      <c r="B99" s="2196"/>
      <c r="C99" s="2167"/>
      <c r="D99" s="2167"/>
      <c r="E99" s="2199"/>
      <c r="F99" s="198" t="str">
        <f>'職員点検資料２ (記入例)'!F99</f>
        <v>幼稚園教諭</v>
      </c>
      <c r="G99" s="199" t="str">
        <f>IF('職員点検資料２ (記入例)'!G99="","",'職員点検資料２ (記入例)'!G99)</f>
        <v/>
      </c>
      <c r="H99" s="2199"/>
      <c r="I99" s="2199"/>
      <c r="J99" s="2216"/>
      <c r="K99" s="2211"/>
      <c r="L99" s="2102"/>
      <c r="M99" s="2176"/>
      <c r="N99" s="2216"/>
      <c r="O99" s="2211"/>
      <c r="P99" s="2102"/>
      <c r="Q99" s="2176"/>
      <c r="R99" s="78"/>
      <c r="S99" s="78"/>
      <c r="T99" s="78"/>
      <c r="U99" s="78"/>
      <c r="W99" s="2045"/>
    </row>
    <row r="100" spans="1:23" s="80" customFormat="1">
      <c r="A100" s="2046"/>
      <c r="B100" s="2197"/>
      <c r="C100" s="2168"/>
      <c r="D100" s="2168"/>
      <c r="E100" s="2200"/>
      <c r="F100" s="200" t="str">
        <f>'職員点検資料２ (記入例)'!F100</f>
        <v>（　　　　　　）</v>
      </c>
      <c r="G100" s="201" t="str">
        <f>IF('職員点検資料２ (記入例)'!G100="","",'職員点検資料２ (記入例)'!G100)</f>
        <v/>
      </c>
      <c r="H100" s="2200"/>
      <c r="I100" s="2200"/>
      <c r="J100" s="2217"/>
      <c r="K100" s="2212"/>
      <c r="L100" s="2103"/>
      <c r="M100" s="2177"/>
      <c r="N100" s="2217"/>
      <c r="O100" s="2212"/>
      <c r="P100" s="2103"/>
      <c r="Q100" s="2177"/>
      <c r="R100" s="78"/>
      <c r="S100" s="78"/>
      <c r="T100" s="78"/>
      <c r="U100" s="78"/>
      <c r="W100" s="2046"/>
    </row>
    <row r="101" spans="1:23" s="80" customFormat="1" ht="12" customHeight="1">
      <c r="A101" s="2044">
        <v>33</v>
      </c>
      <c r="B101" s="2195" t="str">
        <f>IF('職員点検資料２ (記入例)'!B101="","",'職員点検資料２ (記入例)'!B101)</f>
        <v/>
      </c>
      <c r="C101" s="2166" t="str">
        <f>IF('職員点検資料２ (記入例)'!C101="","",'職員点検資料２ (記入例)'!C101)</f>
        <v/>
      </c>
      <c r="D101" s="2166"/>
      <c r="E101" s="2198" t="str">
        <f>IF('職員点検資料２ (記入例)'!E101="","",'職員点検資料２ (記入例)'!E101)</f>
        <v/>
      </c>
      <c r="F101" s="197" t="str">
        <f>'職員点検資料２ (記入例)'!F101</f>
        <v>保育士</v>
      </c>
      <c r="G101" s="296" t="str">
        <f>IF('職員点検資料２ (記入例)'!G101="","",'職員点検資料２ (記入例)'!G101)</f>
        <v/>
      </c>
      <c r="H101" s="2198" t="str">
        <f>IF('職員点検資料２ (記入例)'!H101="","",'職員点検資料２ (記入例)'!H101)</f>
        <v/>
      </c>
      <c r="I101" s="2198" t="str">
        <f>'職員点検資料２ (記入例)'!I101</f>
        <v>定めあり・定めなし</v>
      </c>
      <c r="J101" s="2215"/>
      <c r="K101" s="2210" t="s">
        <v>335</v>
      </c>
      <c r="L101" s="2101"/>
      <c r="M101" s="2175" t="s">
        <v>335</v>
      </c>
      <c r="N101" s="2215"/>
      <c r="O101" s="2210" t="s">
        <v>335</v>
      </c>
      <c r="P101" s="2101"/>
      <c r="Q101" s="2175" t="s">
        <v>335</v>
      </c>
      <c r="R101" s="78"/>
      <c r="S101" s="78"/>
      <c r="T101" s="78"/>
      <c r="U101" s="78"/>
      <c r="W101" s="2044" t="str">
        <f>'職員点検資料２ (記入例)'!AG101</f>
        <v/>
      </c>
    </row>
    <row r="102" spans="1:23" s="80" customFormat="1">
      <c r="A102" s="2045"/>
      <c r="B102" s="2196"/>
      <c r="C102" s="2167"/>
      <c r="D102" s="2167"/>
      <c r="E102" s="2199"/>
      <c r="F102" s="198" t="str">
        <f>'職員点検資料２ (記入例)'!F102</f>
        <v>幼稚園教諭</v>
      </c>
      <c r="G102" s="199" t="str">
        <f>IF('職員点検資料２ (記入例)'!G102="","",'職員点検資料２ (記入例)'!G102)</f>
        <v/>
      </c>
      <c r="H102" s="2199"/>
      <c r="I102" s="2199"/>
      <c r="J102" s="2216"/>
      <c r="K102" s="2211"/>
      <c r="L102" s="2102"/>
      <c r="M102" s="2176"/>
      <c r="N102" s="2216"/>
      <c r="O102" s="2211"/>
      <c r="P102" s="2102"/>
      <c r="Q102" s="2176"/>
      <c r="R102" s="78"/>
      <c r="S102" s="78"/>
      <c r="T102" s="78"/>
      <c r="U102" s="78"/>
      <c r="W102" s="2045"/>
    </row>
    <row r="103" spans="1:23" s="80" customFormat="1">
      <c r="A103" s="2046"/>
      <c r="B103" s="2197"/>
      <c r="C103" s="2168"/>
      <c r="D103" s="2168"/>
      <c r="E103" s="2200"/>
      <c r="F103" s="200" t="str">
        <f>'職員点検資料２ (記入例)'!F103</f>
        <v>（　　　　　　）</v>
      </c>
      <c r="G103" s="201" t="str">
        <f>IF('職員点検資料２ (記入例)'!G103="","",'職員点検資料２ (記入例)'!G103)</f>
        <v/>
      </c>
      <c r="H103" s="2200"/>
      <c r="I103" s="2200"/>
      <c r="J103" s="2217"/>
      <c r="K103" s="2212"/>
      <c r="L103" s="2103"/>
      <c r="M103" s="2177"/>
      <c r="N103" s="2217"/>
      <c r="O103" s="2212"/>
      <c r="P103" s="2103"/>
      <c r="Q103" s="2177"/>
      <c r="R103" s="78"/>
      <c r="S103" s="78"/>
      <c r="T103" s="78"/>
      <c r="U103" s="78"/>
      <c r="W103" s="2046"/>
    </row>
    <row r="104" spans="1:23" s="80" customFormat="1" ht="12" customHeight="1">
      <c r="A104" s="2044">
        <v>34</v>
      </c>
      <c r="B104" s="2195" t="str">
        <f>IF('職員点検資料２ (記入例)'!B104="","",'職員点検資料２ (記入例)'!B104)</f>
        <v/>
      </c>
      <c r="C104" s="2166" t="str">
        <f>IF('職員点検資料２ (記入例)'!C104="","",'職員点検資料２ (記入例)'!C104)</f>
        <v/>
      </c>
      <c r="D104" s="2166"/>
      <c r="E104" s="2198" t="str">
        <f>IF('職員点検資料２ (記入例)'!E104="","",'職員点検資料２ (記入例)'!E104)</f>
        <v/>
      </c>
      <c r="F104" s="197" t="str">
        <f>'職員点検資料２ (記入例)'!F104</f>
        <v>保育士</v>
      </c>
      <c r="G104" s="296" t="str">
        <f>IF('職員点検資料２ (記入例)'!G104="","",'職員点検資料２ (記入例)'!G104)</f>
        <v/>
      </c>
      <c r="H104" s="2198" t="str">
        <f>IF('職員点検資料２ (記入例)'!H104="","",'職員点検資料２ (記入例)'!H104)</f>
        <v/>
      </c>
      <c r="I104" s="2198" t="str">
        <f>'職員点検資料２ (記入例)'!I104</f>
        <v>定めあり・定めなし</v>
      </c>
      <c r="J104" s="2215"/>
      <c r="K104" s="2210" t="s">
        <v>335</v>
      </c>
      <c r="L104" s="2101"/>
      <c r="M104" s="2175" t="s">
        <v>335</v>
      </c>
      <c r="N104" s="2215"/>
      <c r="O104" s="2210" t="s">
        <v>335</v>
      </c>
      <c r="P104" s="2101"/>
      <c r="Q104" s="2175" t="s">
        <v>335</v>
      </c>
      <c r="R104" s="78"/>
      <c r="S104" s="78"/>
      <c r="T104" s="78"/>
      <c r="U104" s="78"/>
      <c r="W104" s="2044" t="str">
        <f>'職員点検資料２ (記入例)'!AG104</f>
        <v/>
      </c>
    </row>
    <row r="105" spans="1:23" s="80" customFormat="1">
      <c r="A105" s="2045"/>
      <c r="B105" s="2196"/>
      <c r="C105" s="2167"/>
      <c r="D105" s="2167"/>
      <c r="E105" s="2199"/>
      <c r="F105" s="198" t="str">
        <f>'職員点検資料２ (記入例)'!F105</f>
        <v>幼稚園教諭</v>
      </c>
      <c r="G105" s="199" t="str">
        <f>IF('職員点検資料２ (記入例)'!G105="","",'職員点検資料２ (記入例)'!G105)</f>
        <v/>
      </c>
      <c r="H105" s="2199"/>
      <c r="I105" s="2199"/>
      <c r="J105" s="2216"/>
      <c r="K105" s="2211"/>
      <c r="L105" s="2102"/>
      <c r="M105" s="2176"/>
      <c r="N105" s="2216"/>
      <c r="O105" s="2211"/>
      <c r="P105" s="2102"/>
      <c r="Q105" s="2176"/>
      <c r="R105" s="78"/>
      <c r="S105" s="78"/>
      <c r="T105" s="78"/>
      <c r="U105" s="78"/>
      <c r="W105" s="2045"/>
    </row>
    <row r="106" spans="1:23" s="80" customFormat="1">
      <c r="A106" s="2046"/>
      <c r="B106" s="2197"/>
      <c r="C106" s="2168"/>
      <c r="D106" s="2168"/>
      <c r="E106" s="2200"/>
      <c r="F106" s="200" t="str">
        <f>'職員点検資料２ (記入例)'!F106</f>
        <v>（　　　　　　）</v>
      </c>
      <c r="G106" s="201" t="str">
        <f>IF('職員点検資料２ (記入例)'!G106="","",'職員点検資料２ (記入例)'!G106)</f>
        <v/>
      </c>
      <c r="H106" s="2200"/>
      <c r="I106" s="2200"/>
      <c r="J106" s="2217"/>
      <c r="K106" s="2212"/>
      <c r="L106" s="2103"/>
      <c r="M106" s="2177"/>
      <c r="N106" s="2217"/>
      <c r="O106" s="2212"/>
      <c r="P106" s="2103"/>
      <c r="Q106" s="2177"/>
      <c r="R106" s="78"/>
      <c r="S106" s="78"/>
      <c r="T106" s="78"/>
      <c r="U106" s="78"/>
      <c r="W106" s="2046"/>
    </row>
    <row r="107" spans="1:23" s="80" customFormat="1" ht="12" customHeight="1">
      <c r="A107" s="2044">
        <v>35</v>
      </c>
      <c r="B107" s="2195" t="str">
        <f>IF('職員点検資料２ (記入例)'!B107="","",'職員点検資料２ (記入例)'!B107)</f>
        <v/>
      </c>
      <c r="C107" s="2166" t="str">
        <f>IF('職員点検資料２ (記入例)'!C107="","",'職員点検資料２ (記入例)'!C107)</f>
        <v/>
      </c>
      <c r="D107" s="2166"/>
      <c r="E107" s="2198" t="str">
        <f>IF('職員点検資料２ (記入例)'!E107="","",'職員点検資料２ (記入例)'!E107)</f>
        <v/>
      </c>
      <c r="F107" s="197" t="str">
        <f>'職員点検資料２ (記入例)'!F107</f>
        <v>保育士</v>
      </c>
      <c r="G107" s="296" t="str">
        <f>IF('職員点検資料２ (記入例)'!G107="","",'職員点検資料２ (記入例)'!G107)</f>
        <v/>
      </c>
      <c r="H107" s="2198" t="str">
        <f>IF('職員点検資料２ (記入例)'!H107="","",'職員点検資料２ (記入例)'!H107)</f>
        <v/>
      </c>
      <c r="I107" s="2198" t="str">
        <f>'職員点検資料２ (記入例)'!I107</f>
        <v>定めあり・定めなし</v>
      </c>
      <c r="J107" s="2215"/>
      <c r="K107" s="2210" t="s">
        <v>335</v>
      </c>
      <c r="L107" s="2101"/>
      <c r="M107" s="2175" t="s">
        <v>335</v>
      </c>
      <c r="N107" s="2215"/>
      <c r="O107" s="2210" t="s">
        <v>335</v>
      </c>
      <c r="P107" s="2101"/>
      <c r="Q107" s="2175" t="s">
        <v>335</v>
      </c>
      <c r="R107" s="78"/>
      <c r="S107" s="78"/>
      <c r="T107" s="78"/>
      <c r="U107" s="78"/>
      <c r="W107" s="2044" t="str">
        <f>'職員点検資料２ (記入例)'!AG107</f>
        <v/>
      </c>
    </row>
    <row r="108" spans="1:23" s="80" customFormat="1">
      <c r="A108" s="2045"/>
      <c r="B108" s="2196"/>
      <c r="C108" s="2167"/>
      <c r="D108" s="2167"/>
      <c r="E108" s="2199"/>
      <c r="F108" s="198" t="str">
        <f>'職員点検資料２ (記入例)'!F108</f>
        <v>幼稚園教諭</v>
      </c>
      <c r="G108" s="199" t="str">
        <f>IF('職員点検資料２ (記入例)'!G108="","",'職員点検資料２ (記入例)'!G108)</f>
        <v/>
      </c>
      <c r="H108" s="2199"/>
      <c r="I108" s="2199"/>
      <c r="J108" s="2216"/>
      <c r="K108" s="2211"/>
      <c r="L108" s="2102"/>
      <c r="M108" s="2176"/>
      <c r="N108" s="2216"/>
      <c r="O108" s="2211"/>
      <c r="P108" s="2102"/>
      <c r="Q108" s="2176"/>
      <c r="R108" s="78"/>
      <c r="S108" s="78"/>
      <c r="T108" s="78"/>
      <c r="U108" s="78"/>
      <c r="W108" s="2045"/>
    </row>
    <row r="109" spans="1:23" s="80" customFormat="1">
      <c r="A109" s="2046"/>
      <c r="B109" s="2197"/>
      <c r="C109" s="2168"/>
      <c r="D109" s="2168"/>
      <c r="E109" s="2200"/>
      <c r="F109" s="200" t="str">
        <f>'職員点検資料２ (記入例)'!F109</f>
        <v>（　　　　　　）</v>
      </c>
      <c r="G109" s="201" t="str">
        <f>IF('職員点検資料２ (記入例)'!G109="","",'職員点検資料２ (記入例)'!G109)</f>
        <v/>
      </c>
      <c r="H109" s="2200"/>
      <c r="I109" s="2200"/>
      <c r="J109" s="2217"/>
      <c r="K109" s="2212"/>
      <c r="L109" s="2103"/>
      <c r="M109" s="2177"/>
      <c r="N109" s="2217"/>
      <c r="O109" s="2212"/>
      <c r="P109" s="2103"/>
      <c r="Q109" s="2177"/>
      <c r="R109" s="78"/>
      <c r="S109" s="78"/>
      <c r="T109" s="78"/>
      <c r="U109" s="78"/>
      <c r="W109" s="2046"/>
    </row>
    <row r="110" spans="1:23" s="80" customFormat="1" ht="12" customHeight="1">
      <c r="A110" s="2044">
        <v>36</v>
      </c>
      <c r="B110" s="2195" t="str">
        <f>IF('職員点検資料２ (記入例)'!B110="","",'職員点検資料２ (記入例)'!B110)</f>
        <v/>
      </c>
      <c r="C110" s="2166" t="str">
        <f>IF('職員点検資料２ (記入例)'!C110="","",'職員点検資料２ (記入例)'!C110)</f>
        <v/>
      </c>
      <c r="D110" s="2166"/>
      <c r="E110" s="2198" t="str">
        <f>IF('職員点検資料２ (記入例)'!E110="","",'職員点検資料２ (記入例)'!E110)</f>
        <v/>
      </c>
      <c r="F110" s="197" t="str">
        <f>'職員点検資料２ (記入例)'!F110</f>
        <v>保育士</v>
      </c>
      <c r="G110" s="296" t="str">
        <f>IF('職員点検資料２ (記入例)'!G110="","",'職員点検資料２ (記入例)'!G110)</f>
        <v/>
      </c>
      <c r="H110" s="2198" t="str">
        <f>IF('職員点検資料２ (記入例)'!H110="","",'職員点検資料２ (記入例)'!H110)</f>
        <v/>
      </c>
      <c r="I110" s="2198" t="str">
        <f>'職員点検資料２ (記入例)'!I110</f>
        <v>定めあり・定めなし</v>
      </c>
      <c r="J110" s="2215"/>
      <c r="K110" s="2210" t="s">
        <v>335</v>
      </c>
      <c r="L110" s="2101"/>
      <c r="M110" s="2175" t="s">
        <v>335</v>
      </c>
      <c r="N110" s="2215"/>
      <c r="O110" s="2210" t="s">
        <v>335</v>
      </c>
      <c r="P110" s="2101"/>
      <c r="Q110" s="2175" t="s">
        <v>335</v>
      </c>
      <c r="R110" s="78"/>
      <c r="S110" s="78"/>
      <c r="T110" s="78"/>
      <c r="U110" s="78"/>
      <c r="W110" s="2044" t="str">
        <f>'職員点検資料２ (記入例)'!AG110</f>
        <v/>
      </c>
    </row>
    <row r="111" spans="1:23" s="80" customFormat="1">
      <c r="A111" s="2045"/>
      <c r="B111" s="2196"/>
      <c r="C111" s="2167"/>
      <c r="D111" s="2167"/>
      <c r="E111" s="2199"/>
      <c r="F111" s="198" t="str">
        <f>'職員点検資料２ (記入例)'!F111</f>
        <v>幼稚園教諭</v>
      </c>
      <c r="G111" s="199" t="str">
        <f>IF('職員点検資料２ (記入例)'!G111="","",'職員点検資料２ (記入例)'!G111)</f>
        <v/>
      </c>
      <c r="H111" s="2199"/>
      <c r="I111" s="2199"/>
      <c r="J111" s="2216"/>
      <c r="K111" s="2211"/>
      <c r="L111" s="2102"/>
      <c r="M111" s="2176"/>
      <c r="N111" s="2216"/>
      <c r="O111" s="2211"/>
      <c r="P111" s="2102"/>
      <c r="Q111" s="2176"/>
      <c r="R111" s="78"/>
      <c r="S111" s="78"/>
      <c r="T111" s="78"/>
      <c r="U111" s="78"/>
      <c r="W111" s="2045"/>
    </row>
    <row r="112" spans="1:23" s="80" customFormat="1">
      <c r="A112" s="2046"/>
      <c r="B112" s="2197"/>
      <c r="C112" s="2168"/>
      <c r="D112" s="2168"/>
      <c r="E112" s="2200"/>
      <c r="F112" s="200" t="str">
        <f>'職員点検資料２ (記入例)'!F112</f>
        <v>（　　　　　　）</v>
      </c>
      <c r="G112" s="201" t="str">
        <f>IF('職員点検資料２ (記入例)'!G112="","",'職員点検資料２ (記入例)'!G112)</f>
        <v/>
      </c>
      <c r="H112" s="2200"/>
      <c r="I112" s="2200"/>
      <c r="J112" s="2217"/>
      <c r="K112" s="2212"/>
      <c r="L112" s="2103"/>
      <c r="M112" s="2177"/>
      <c r="N112" s="2217"/>
      <c r="O112" s="2212"/>
      <c r="P112" s="2103"/>
      <c r="Q112" s="2177"/>
      <c r="R112" s="78"/>
      <c r="S112" s="78"/>
      <c r="T112" s="78"/>
      <c r="U112" s="78"/>
      <c r="W112" s="2046"/>
    </row>
    <row r="113" spans="1:23" s="80" customFormat="1" ht="12" customHeight="1">
      <c r="A113" s="2044">
        <v>37</v>
      </c>
      <c r="B113" s="2195" t="str">
        <f>IF('職員点検資料２ (記入例)'!B113="","",'職員点検資料２ (記入例)'!B113)</f>
        <v/>
      </c>
      <c r="C113" s="2166" t="str">
        <f>IF('職員点検資料２ (記入例)'!C113="","",'職員点検資料２ (記入例)'!C113)</f>
        <v/>
      </c>
      <c r="D113" s="2166"/>
      <c r="E113" s="2198" t="str">
        <f>IF('職員点検資料２ (記入例)'!E113="","",'職員点検資料２ (記入例)'!E113)</f>
        <v/>
      </c>
      <c r="F113" s="197" t="str">
        <f>'職員点検資料２ (記入例)'!F113</f>
        <v>保育士</v>
      </c>
      <c r="G113" s="296" t="str">
        <f>IF('職員点検資料２ (記入例)'!G113="","",'職員点検資料２ (記入例)'!G113)</f>
        <v/>
      </c>
      <c r="H113" s="2198" t="str">
        <f>IF('職員点検資料２ (記入例)'!H113="","",'職員点検資料２ (記入例)'!H113)</f>
        <v/>
      </c>
      <c r="I113" s="2198" t="str">
        <f>'職員点検資料２ (記入例)'!I113</f>
        <v>定めあり・定めなし</v>
      </c>
      <c r="J113" s="2215"/>
      <c r="K113" s="2210" t="s">
        <v>335</v>
      </c>
      <c r="L113" s="2101"/>
      <c r="M113" s="2175" t="s">
        <v>335</v>
      </c>
      <c r="N113" s="2215"/>
      <c r="O113" s="2210" t="s">
        <v>335</v>
      </c>
      <c r="P113" s="2101"/>
      <c r="Q113" s="2175" t="s">
        <v>335</v>
      </c>
      <c r="R113" s="78"/>
      <c r="S113" s="78"/>
      <c r="T113" s="78"/>
      <c r="U113" s="78"/>
      <c r="W113" s="2044" t="str">
        <f>'職員点検資料２ (記入例)'!AG113</f>
        <v/>
      </c>
    </row>
    <row r="114" spans="1:23" s="80" customFormat="1">
      <c r="A114" s="2045"/>
      <c r="B114" s="2196"/>
      <c r="C114" s="2167"/>
      <c r="D114" s="2167"/>
      <c r="E114" s="2199"/>
      <c r="F114" s="198" t="str">
        <f>'職員点検資料２ (記入例)'!F114</f>
        <v>幼稚園教諭</v>
      </c>
      <c r="G114" s="199" t="str">
        <f>IF('職員点検資料２ (記入例)'!G114="","",'職員点検資料２ (記入例)'!G114)</f>
        <v/>
      </c>
      <c r="H114" s="2199"/>
      <c r="I114" s="2199"/>
      <c r="J114" s="2216"/>
      <c r="K114" s="2211"/>
      <c r="L114" s="2102"/>
      <c r="M114" s="2176"/>
      <c r="N114" s="2216"/>
      <c r="O114" s="2211"/>
      <c r="P114" s="2102"/>
      <c r="Q114" s="2176"/>
      <c r="R114" s="78"/>
      <c r="S114" s="78"/>
      <c r="T114" s="78"/>
      <c r="U114" s="78"/>
      <c r="W114" s="2045"/>
    </row>
    <row r="115" spans="1:23" s="80" customFormat="1">
      <c r="A115" s="2046"/>
      <c r="B115" s="2197"/>
      <c r="C115" s="2168"/>
      <c r="D115" s="2168"/>
      <c r="E115" s="2200"/>
      <c r="F115" s="200" t="str">
        <f>'職員点検資料２ (記入例)'!F115</f>
        <v>（　　　　　　）</v>
      </c>
      <c r="G115" s="201" t="str">
        <f>IF('職員点検資料２ (記入例)'!G115="","",'職員点検資料２ (記入例)'!G115)</f>
        <v/>
      </c>
      <c r="H115" s="2200"/>
      <c r="I115" s="2200"/>
      <c r="J115" s="2217"/>
      <c r="K115" s="2212"/>
      <c r="L115" s="2103"/>
      <c r="M115" s="2177"/>
      <c r="N115" s="2217"/>
      <c r="O115" s="2212"/>
      <c r="P115" s="2103"/>
      <c r="Q115" s="2177"/>
      <c r="R115" s="78"/>
      <c r="S115" s="78"/>
      <c r="T115" s="78"/>
      <c r="U115" s="78"/>
      <c r="W115" s="2046"/>
    </row>
    <row r="116" spans="1:23" s="80" customFormat="1" ht="12" customHeight="1">
      <c r="A116" s="2044">
        <v>38</v>
      </c>
      <c r="B116" s="2195" t="str">
        <f>IF('職員点検資料２ (記入例)'!B116="","",'職員点検資料２ (記入例)'!B116)</f>
        <v/>
      </c>
      <c r="C116" s="2166" t="str">
        <f>IF('職員点検資料２ (記入例)'!C116="","",'職員点検資料２ (記入例)'!C116)</f>
        <v/>
      </c>
      <c r="D116" s="2166"/>
      <c r="E116" s="2198" t="str">
        <f>IF('職員点検資料２ (記入例)'!E116="","",'職員点検資料２ (記入例)'!E116)</f>
        <v/>
      </c>
      <c r="F116" s="197" t="str">
        <f>'職員点検資料２ (記入例)'!F116</f>
        <v>保育士</v>
      </c>
      <c r="G116" s="296" t="str">
        <f>IF('職員点検資料２ (記入例)'!G116="","",'職員点検資料２ (記入例)'!G116)</f>
        <v/>
      </c>
      <c r="H116" s="2198" t="str">
        <f>IF('職員点検資料２ (記入例)'!H116="","",'職員点検資料２ (記入例)'!H116)</f>
        <v/>
      </c>
      <c r="I116" s="2198" t="str">
        <f>'職員点検資料２ (記入例)'!I116</f>
        <v>定めあり・定めなし</v>
      </c>
      <c r="J116" s="2215"/>
      <c r="K116" s="2210" t="s">
        <v>335</v>
      </c>
      <c r="L116" s="2101"/>
      <c r="M116" s="2175" t="s">
        <v>335</v>
      </c>
      <c r="N116" s="2215"/>
      <c r="O116" s="2210" t="s">
        <v>335</v>
      </c>
      <c r="P116" s="2101"/>
      <c r="Q116" s="2175" t="s">
        <v>335</v>
      </c>
      <c r="R116" s="78"/>
      <c r="S116" s="78"/>
      <c r="T116" s="78"/>
      <c r="U116" s="78"/>
      <c r="W116" s="2044" t="str">
        <f>'職員点検資料２ (記入例)'!AG116</f>
        <v/>
      </c>
    </row>
    <row r="117" spans="1:23" s="80" customFormat="1">
      <c r="A117" s="2045"/>
      <c r="B117" s="2196"/>
      <c r="C117" s="2167"/>
      <c r="D117" s="2167"/>
      <c r="E117" s="2199"/>
      <c r="F117" s="198" t="str">
        <f>'職員点検資料２ (記入例)'!F117</f>
        <v>幼稚園教諭</v>
      </c>
      <c r="G117" s="199" t="str">
        <f>IF('職員点検資料２ (記入例)'!G117="","",'職員点検資料２ (記入例)'!G117)</f>
        <v/>
      </c>
      <c r="H117" s="2199"/>
      <c r="I117" s="2199"/>
      <c r="J117" s="2216"/>
      <c r="K117" s="2211"/>
      <c r="L117" s="2102"/>
      <c r="M117" s="2176"/>
      <c r="N117" s="2216"/>
      <c r="O117" s="2211"/>
      <c r="P117" s="2102"/>
      <c r="Q117" s="2176"/>
      <c r="R117" s="78"/>
      <c r="S117" s="78"/>
      <c r="T117" s="78"/>
      <c r="U117" s="78"/>
      <c r="W117" s="2045"/>
    </row>
    <row r="118" spans="1:23" s="80" customFormat="1">
      <c r="A118" s="2046"/>
      <c r="B118" s="2197"/>
      <c r="C118" s="2168"/>
      <c r="D118" s="2168"/>
      <c r="E118" s="2200"/>
      <c r="F118" s="200" t="str">
        <f>'職員点検資料２ (記入例)'!F118</f>
        <v>（　　　　　　）</v>
      </c>
      <c r="G118" s="201" t="str">
        <f>IF('職員点検資料２ (記入例)'!G118="","",'職員点検資料２ (記入例)'!G118)</f>
        <v/>
      </c>
      <c r="H118" s="2200"/>
      <c r="I118" s="2200"/>
      <c r="J118" s="2217"/>
      <c r="K118" s="2212"/>
      <c r="L118" s="2103"/>
      <c r="M118" s="2177"/>
      <c r="N118" s="2217"/>
      <c r="O118" s="2212"/>
      <c r="P118" s="2103"/>
      <c r="Q118" s="2177"/>
      <c r="R118" s="78"/>
      <c r="S118" s="78"/>
      <c r="T118" s="78"/>
      <c r="U118" s="78"/>
      <c r="W118" s="2046"/>
    </row>
    <row r="119" spans="1:23" s="80" customFormat="1" ht="12" customHeight="1">
      <c r="A119" s="2044">
        <v>39</v>
      </c>
      <c r="B119" s="2195" t="str">
        <f>IF('職員点検資料２ (記入例)'!B119="","",'職員点検資料２ (記入例)'!B119)</f>
        <v/>
      </c>
      <c r="C119" s="2166" t="str">
        <f>IF('職員点検資料２ (記入例)'!C119="","",'職員点検資料２ (記入例)'!C119)</f>
        <v/>
      </c>
      <c r="D119" s="2166"/>
      <c r="E119" s="2198" t="str">
        <f>IF('職員点検資料２ (記入例)'!E119="","",'職員点検資料２ (記入例)'!E119)</f>
        <v/>
      </c>
      <c r="F119" s="197" t="str">
        <f>'職員点検資料２ (記入例)'!F119</f>
        <v>保育士</v>
      </c>
      <c r="G119" s="296" t="str">
        <f>IF('職員点検資料２ (記入例)'!G119="","",'職員点検資料２ (記入例)'!G119)</f>
        <v/>
      </c>
      <c r="H119" s="2198" t="str">
        <f>IF('職員点検資料２ (記入例)'!H119="","",'職員点検資料２ (記入例)'!H119)</f>
        <v/>
      </c>
      <c r="I119" s="2198" t="str">
        <f>'職員点検資料２ (記入例)'!I119</f>
        <v>定めあり・定めなし</v>
      </c>
      <c r="J119" s="2215"/>
      <c r="K119" s="2210" t="s">
        <v>335</v>
      </c>
      <c r="L119" s="2101"/>
      <c r="M119" s="2175" t="s">
        <v>335</v>
      </c>
      <c r="N119" s="2215"/>
      <c r="O119" s="2210" t="s">
        <v>335</v>
      </c>
      <c r="P119" s="2101"/>
      <c r="Q119" s="2175" t="s">
        <v>335</v>
      </c>
      <c r="R119" s="78"/>
      <c r="S119" s="78"/>
      <c r="T119" s="78"/>
      <c r="U119" s="78"/>
      <c r="W119" s="2044" t="str">
        <f>'職員点検資料２ (記入例)'!AG119</f>
        <v/>
      </c>
    </row>
    <row r="120" spans="1:23" s="80" customFormat="1">
      <c r="A120" s="2045"/>
      <c r="B120" s="2196"/>
      <c r="C120" s="2167"/>
      <c r="D120" s="2167"/>
      <c r="E120" s="2199"/>
      <c r="F120" s="198" t="str">
        <f>'職員点検資料２ (記入例)'!F120</f>
        <v>幼稚園教諭</v>
      </c>
      <c r="G120" s="199" t="str">
        <f>IF('職員点検資料２ (記入例)'!G120="","",'職員点検資料２ (記入例)'!G120)</f>
        <v/>
      </c>
      <c r="H120" s="2199"/>
      <c r="I120" s="2199"/>
      <c r="J120" s="2216"/>
      <c r="K120" s="2211"/>
      <c r="L120" s="2102"/>
      <c r="M120" s="2176"/>
      <c r="N120" s="2216"/>
      <c r="O120" s="2211"/>
      <c r="P120" s="2102"/>
      <c r="Q120" s="2176"/>
      <c r="R120" s="78"/>
      <c r="S120" s="78"/>
      <c r="T120" s="78"/>
      <c r="U120" s="78"/>
      <c r="W120" s="2045"/>
    </row>
    <row r="121" spans="1:23" s="80" customFormat="1">
      <c r="A121" s="2046"/>
      <c r="B121" s="2197"/>
      <c r="C121" s="2168"/>
      <c r="D121" s="2168"/>
      <c r="E121" s="2200"/>
      <c r="F121" s="200" t="str">
        <f>'職員点検資料２ (記入例)'!F121</f>
        <v>（　　　　　　）</v>
      </c>
      <c r="G121" s="201" t="str">
        <f>IF('職員点検資料２ (記入例)'!G121="","",'職員点検資料２ (記入例)'!G121)</f>
        <v/>
      </c>
      <c r="H121" s="2200"/>
      <c r="I121" s="2200"/>
      <c r="J121" s="2217"/>
      <c r="K121" s="2212"/>
      <c r="L121" s="2103"/>
      <c r="M121" s="2177"/>
      <c r="N121" s="2217"/>
      <c r="O121" s="2212"/>
      <c r="P121" s="2103"/>
      <c r="Q121" s="2177"/>
      <c r="R121" s="78"/>
      <c r="S121" s="78"/>
      <c r="T121" s="78"/>
      <c r="U121" s="78"/>
      <c r="W121" s="2046"/>
    </row>
    <row r="122" spans="1:23" s="80" customFormat="1" ht="12" customHeight="1">
      <c r="A122" s="2044">
        <v>40</v>
      </c>
      <c r="B122" s="2195" t="str">
        <f>IF('職員点検資料２ (記入例)'!B122="","",'職員点検資料２ (記入例)'!B122)</f>
        <v/>
      </c>
      <c r="C122" s="2166" t="str">
        <f>IF('職員点検資料２ (記入例)'!C122="","",'職員点検資料２ (記入例)'!C122)</f>
        <v/>
      </c>
      <c r="D122" s="2166"/>
      <c r="E122" s="2198" t="str">
        <f>IF('職員点検資料２ (記入例)'!E122="","",'職員点検資料２ (記入例)'!E122)</f>
        <v/>
      </c>
      <c r="F122" s="197" t="str">
        <f>'職員点検資料２ (記入例)'!F122</f>
        <v>保育士</v>
      </c>
      <c r="G122" s="296" t="str">
        <f>IF('職員点検資料２ (記入例)'!G122="","",'職員点検資料２ (記入例)'!G122)</f>
        <v/>
      </c>
      <c r="H122" s="2198" t="str">
        <f>IF('職員点検資料２ (記入例)'!H122="","",'職員点検資料２ (記入例)'!H122)</f>
        <v/>
      </c>
      <c r="I122" s="2198" t="str">
        <f>'職員点検資料２ (記入例)'!I122</f>
        <v>定めあり・定めなし</v>
      </c>
      <c r="J122" s="2215"/>
      <c r="K122" s="2210" t="s">
        <v>335</v>
      </c>
      <c r="L122" s="2101"/>
      <c r="M122" s="2175" t="s">
        <v>335</v>
      </c>
      <c r="N122" s="2215"/>
      <c r="O122" s="2210" t="s">
        <v>335</v>
      </c>
      <c r="P122" s="2101"/>
      <c r="Q122" s="2175" t="s">
        <v>335</v>
      </c>
      <c r="R122" s="78"/>
      <c r="S122" s="78"/>
      <c r="T122" s="78"/>
      <c r="U122" s="78"/>
      <c r="W122" s="2044" t="str">
        <f>'職員点検資料２ (記入例)'!AG122</f>
        <v/>
      </c>
    </row>
    <row r="123" spans="1:23" s="80" customFormat="1">
      <c r="A123" s="2045"/>
      <c r="B123" s="2196"/>
      <c r="C123" s="2167"/>
      <c r="D123" s="2167"/>
      <c r="E123" s="2199"/>
      <c r="F123" s="198" t="str">
        <f>'職員点検資料２ (記入例)'!F123</f>
        <v>幼稚園教諭</v>
      </c>
      <c r="G123" s="199" t="str">
        <f>IF('職員点検資料２ (記入例)'!G123="","",'職員点検資料２ (記入例)'!G123)</f>
        <v/>
      </c>
      <c r="H123" s="2199"/>
      <c r="I123" s="2199"/>
      <c r="J123" s="2216"/>
      <c r="K123" s="2211"/>
      <c r="L123" s="2102"/>
      <c r="M123" s="2176"/>
      <c r="N123" s="2216"/>
      <c r="O123" s="2211"/>
      <c r="P123" s="2102"/>
      <c r="Q123" s="2176"/>
      <c r="R123" s="78"/>
      <c r="S123" s="78"/>
      <c r="T123" s="78"/>
      <c r="U123" s="78"/>
      <c r="W123" s="2045"/>
    </row>
    <row r="124" spans="1:23" s="80" customFormat="1">
      <c r="A124" s="2046"/>
      <c r="B124" s="2197"/>
      <c r="C124" s="2168"/>
      <c r="D124" s="2168"/>
      <c r="E124" s="2200"/>
      <c r="F124" s="200" t="str">
        <f>'職員点検資料２ (記入例)'!F124</f>
        <v>（　　　　　　）</v>
      </c>
      <c r="G124" s="201" t="str">
        <f>IF('職員点検資料２ (記入例)'!G124="","",'職員点検資料２ (記入例)'!G124)</f>
        <v/>
      </c>
      <c r="H124" s="2200"/>
      <c r="I124" s="2200"/>
      <c r="J124" s="2217"/>
      <c r="K124" s="2212"/>
      <c r="L124" s="2103"/>
      <c r="M124" s="2177"/>
      <c r="N124" s="2217"/>
      <c r="O124" s="2212"/>
      <c r="P124" s="2103"/>
      <c r="Q124" s="2177"/>
      <c r="R124" s="78"/>
      <c r="S124" s="78"/>
      <c r="T124" s="78"/>
      <c r="U124" s="78"/>
      <c r="W124" s="2046"/>
    </row>
    <row r="125" spans="1:23" s="80" customFormat="1" ht="12" customHeight="1">
      <c r="A125" s="2044">
        <v>41</v>
      </c>
      <c r="B125" s="2195" t="str">
        <f>IF('職員点検資料２ (記入例)'!B125="","",'職員点検資料２ (記入例)'!B125)</f>
        <v/>
      </c>
      <c r="C125" s="2166" t="str">
        <f>IF('職員点検資料２ (記入例)'!C125="","",'職員点検資料２ (記入例)'!C125)</f>
        <v/>
      </c>
      <c r="D125" s="2166"/>
      <c r="E125" s="2198" t="str">
        <f>IF('職員点検資料２ (記入例)'!E125="","",'職員点検資料２ (記入例)'!E125)</f>
        <v/>
      </c>
      <c r="F125" s="197" t="str">
        <f>'職員点検資料２ (記入例)'!F125</f>
        <v>保育士</v>
      </c>
      <c r="G125" s="296" t="str">
        <f>IF('職員点検資料２ (記入例)'!G125="","",'職員点検資料２ (記入例)'!G125)</f>
        <v/>
      </c>
      <c r="H125" s="2198" t="str">
        <f>IF('職員点検資料２ (記入例)'!H125="","",'職員点検資料２ (記入例)'!H125)</f>
        <v/>
      </c>
      <c r="I125" s="2198" t="str">
        <f>'職員点検資料２ (記入例)'!I125</f>
        <v>定めあり・定めなし</v>
      </c>
      <c r="J125" s="2215"/>
      <c r="K125" s="2210" t="s">
        <v>335</v>
      </c>
      <c r="L125" s="2101"/>
      <c r="M125" s="2175" t="s">
        <v>335</v>
      </c>
      <c r="N125" s="2215"/>
      <c r="O125" s="2210" t="s">
        <v>335</v>
      </c>
      <c r="P125" s="2101"/>
      <c r="Q125" s="2175" t="s">
        <v>335</v>
      </c>
      <c r="R125" s="78"/>
      <c r="S125" s="78"/>
      <c r="T125" s="78"/>
      <c r="U125" s="78"/>
      <c r="W125" s="2044" t="str">
        <f>'職員点検資料２ (記入例)'!AG125</f>
        <v/>
      </c>
    </row>
    <row r="126" spans="1:23" s="80" customFormat="1">
      <c r="A126" s="2045"/>
      <c r="B126" s="2196"/>
      <c r="C126" s="2167"/>
      <c r="D126" s="2167"/>
      <c r="E126" s="2199"/>
      <c r="F126" s="198" t="str">
        <f>'職員点検資料２ (記入例)'!F126</f>
        <v>幼稚園教諭</v>
      </c>
      <c r="G126" s="199" t="str">
        <f>IF('職員点検資料２ (記入例)'!G126="","",'職員点検資料２ (記入例)'!G126)</f>
        <v/>
      </c>
      <c r="H126" s="2199"/>
      <c r="I126" s="2199"/>
      <c r="J126" s="2216"/>
      <c r="K126" s="2211"/>
      <c r="L126" s="2102"/>
      <c r="M126" s="2176"/>
      <c r="N126" s="2216"/>
      <c r="O126" s="2211"/>
      <c r="P126" s="2102"/>
      <c r="Q126" s="2176"/>
      <c r="R126" s="78"/>
      <c r="S126" s="78"/>
      <c r="T126" s="78"/>
      <c r="U126" s="78"/>
      <c r="W126" s="2045"/>
    </row>
    <row r="127" spans="1:23" s="80" customFormat="1">
      <c r="A127" s="2046"/>
      <c r="B127" s="2197"/>
      <c r="C127" s="2168"/>
      <c r="D127" s="2168"/>
      <c r="E127" s="2200"/>
      <c r="F127" s="200" t="str">
        <f>'職員点検資料２ (記入例)'!F127</f>
        <v>（　　　　　　）</v>
      </c>
      <c r="G127" s="201" t="str">
        <f>IF('職員点検資料２ (記入例)'!G127="","",'職員点検資料２ (記入例)'!G127)</f>
        <v/>
      </c>
      <c r="H127" s="2200"/>
      <c r="I127" s="2200"/>
      <c r="J127" s="2217"/>
      <c r="K127" s="2212"/>
      <c r="L127" s="2103"/>
      <c r="M127" s="2177"/>
      <c r="N127" s="2217"/>
      <c r="O127" s="2212"/>
      <c r="P127" s="2103"/>
      <c r="Q127" s="2177"/>
      <c r="R127" s="78"/>
      <c r="S127" s="78"/>
      <c r="T127" s="78"/>
      <c r="U127" s="78"/>
      <c r="W127" s="2046"/>
    </row>
    <row r="128" spans="1:23" s="80" customFormat="1" ht="12" customHeight="1">
      <c r="A128" s="2044">
        <v>42</v>
      </c>
      <c r="B128" s="2195" t="str">
        <f>IF('職員点検資料２ (記入例)'!B128="","",'職員点検資料２ (記入例)'!B128)</f>
        <v/>
      </c>
      <c r="C128" s="2166" t="str">
        <f>IF('職員点検資料２ (記入例)'!C128="","",'職員点検資料２ (記入例)'!C128)</f>
        <v/>
      </c>
      <c r="D128" s="2166"/>
      <c r="E128" s="2198" t="str">
        <f>IF('職員点検資料２ (記入例)'!E128="","",'職員点検資料２ (記入例)'!E128)</f>
        <v/>
      </c>
      <c r="F128" s="197" t="str">
        <f>'職員点検資料２ (記入例)'!F128</f>
        <v>保育士</v>
      </c>
      <c r="G128" s="296" t="str">
        <f>IF('職員点検資料２ (記入例)'!G128="","",'職員点検資料２ (記入例)'!G128)</f>
        <v/>
      </c>
      <c r="H128" s="2198" t="str">
        <f>IF('職員点検資料２ (記入例)'!H128="","",'職員点検資料２ (記入例)'!H128)</f>
        <v/>
      </c>
      <c r="I128" s="2198" t="str">
        <f>'職員点検資料２ (記入例)'!I128</f>
        <v>定めあり・定めなし</v>
      </c>
      <c r="J128" s="2215"/>
      <c r="K128" s="2210" t="s">
        <v>335</v>
      </c>
      <c r="L128" s="2101"/>
      <c r="M128" s="2175" t="s">
        <v>335</v>
      </c>
      <c r="N128" s="2215"/>
      <c r="O128" s="2210" t="s">
        <v>335</v>
      </c>
      <c r="P128" s="2101"/>
      <c r="Q128" s="2175" t="s">
        <v>335</v>
      </c>
      <c r="R128" s="78"/>
      <c r="S128" s="78"/>
      <c r="T128" s="78"/>
      <c r="U128" s="78"/>
      <c r="W128" s="2044" t="str">
        <f>'職員点検資料２ (記入例)'!AG128</f>
        <v/>
      </c>
    </row>
    <row r="129" spans="1:23" s="80" customFormat="1">
      <c r="A129" s="2045"/>
      <c r="B129" s="2196"/>
      <c r="C129" s="2167"/>
      <c r="D129" s="2167"/>
      <c r="E129" s="2199"/>
      <c r="F129" s="198" t="str">
        <f>'職員点検資料２ (記入例)'!F129</f>
        <v>幼稚園教諭</v>
      </c>
      <c r="G129" s="199" t="str">
        <f>IF('職員点検資料２ (記入例)'!G129="","",'職員点検資料２ (記入例)'!G129)</f>
        <v/>
      </c>
      <c r="H129" s="2199"/>
      <c r="I129" s="2199"/>
      <c r="J129" s="2216"/>
      <c r="K129" s="2211"/>
      <c r="L129" s="2102"/>
      <c r="M129" s="2176"/>
      <c r="N129" s="2216"/>
      <c r="O129" s="2211"/>
      <c r="P129" s="2102"/>
      <c r="Q129" s="2176"/>
      <c r="R129" s="78"/>
      <c r="S129" s="78"/>
      <c r="T129" s="78"/>
      <c r="U129" s="78"/>
      <c r="W129" s="2045"/>
    </row>
    <row r="130" spans="1:23" s="80" customFormat="1">
      <c r="A130" s="2046"/>
      <c r="B130" s="2197"/>
      <c r="C130" s="2168"/>
      <c r="D130" s="2168"/>
      <c r="E130" s="2200"/>
      <c r="F130" s="200" t="str">
        <f>'職員点検資料２ (記入例)'!F130</f>
        <v>（　　　　　　）</v>
      </c>
      <c r="G130" s="201" t="str">
        <f>IF('職員点検資料２ (記入例)'!G130="","",'職員点検資料２ (記入例)'!G130)</f>
        <v/>
      </c>
      <c r="H130" s="2200"/>
      <c r="I130" s="2200"/>
      <c r="J130" s="2217"/>
      <c r="K130" s="2212"/>
      <c r="L130" s="2103"/>
      <c r="M130" s="2177"/>
      <c r="N130" s="2217"/>
      <c r="O130" s="2212"/>
      <c r="P130" s="2103"/>
      <c r="Q130" s="2177"/>
      <c r="R130" s="78"/>
      <c r="S130" s="78"/>
      <c r="T130" s="78"/>
      <c r="U130" s="78"/>
      <c r="W130" s="2046"/>
    </row>
    <row r="131" spans="1:23" s="80" customFormat="1" ht="12" customHeight="1">
      <c r="A131" s="2044">
        <v>43</v>
      </c>
      <c r="B131" s="2195" t="str">
        <f>IF('職員点検資料２ (記入例)'!B131="","",'職員点検資料２ (記入例)'!B131)</f>
        <v/>
      </c>
      <c r="C131" s="2166" t="str">
        <f>IF('職員点検資料２ (記入例)'!C131="","",'職員点検資料２ (記入例)'!C131)</f>
        <v/>
      </c>
      <c r="D131" s="2166"/>
      <c r="E131" s="2198" t="str">
        <f>IF('職員点検資料２ (記入例)'!E131="","",'職員点検資料２ (記入例)'!E131)</f>
        <v/>
      </c>
      <c r="F131" s="197" t="str">
        <f>'職員点検資料２ (記入例)'!F131</f>
        <v>保育士</v>
      </c>
      <c r="G131" s="296" t="str">
        <f>IF('職員点検資料２ (記入例)'!G131="","",'職員点検資料２ (記入例)'!G131)</f>
        <v/>
      </c>
      <c r="H131" s="2198" t="str">
        <f>IF('職員点検資料２ (記入例)'!H131="","",'職員点検資料２ (記入例)'!H131)</f>
        <v/>
      </c>
      <c r="I131" s="2198" t="str">
        <f>'職員点検資料２ (記入例)'!I131</f>
        <v>定めあり・定めなし</v>
      </c>
      <c r="J131" s="2215"/>
      <c r="K131" s="2210" t="s">
        <v>335</v>
      </c>
      <c r="L131" s="2101"/>
      <c r="M131" s="2175" t="s">
        <v>335</v>
      </c>
      <c r="N131" s="2215"/>
      <c r="O131" s="2210" t="s">
        <v>335</v>
      </c>
      <c r="P131" s="2101"/>
      <c r="Q131" s="2175" t="s">
        <v>335</v>
      </c>
      <c r="R131" s="78"/>
      <c r="S131" s="78"/>
      <c r="T131" s="78"/>
      <c r="U131" s="78"/>
      <c r="W131" s="2044" t="str">
        <f>'職員点検資料２ (記入例)'!AG131</f>
        <v/>
      </c>
    </row>
    <row r="132" spans="1:23" s="80" customFormat="1">
      <c r="A132" s="2045"/>
      <c r="B132" s="2196"/>
      <c r="C132" s="2167"/>
      <c r="D132" s="2167"/>
      <c r="E132" s="2199"/>
      <c r="F132" s="198" t="str">
        <f>'職員点検資料２ (記入例)'!F132</f>
        <v>幼稚園教諭</v>
      </c>
      <c r="G132" s="199" t="str">
        <f>IF('職員点検資料２ (記入例)'!G132="","",'職員点検資料２ (記入例)'!G132)</f>
        <v/>
      </c>
      <c r="H132" s="2199"/>
      <c r="I132" s="2199"/>
      <c r="J132" s="2216"/>
      <c r="K132" s="2211"/>
      <c r="L132" s="2102"/>
      <c r="M132" s="2176"/>
      <c r="N132" s="2216"/>
      <c r="O132" s="2211"/>
      <c r="P132" s="2102"/>
      <c r="Q132" s="2176"/>
      <c r="R132" s="78"/>
      <c r="S132" s="78"/>
      <c r="T132" s="78"/>
      <c r="U132" s="78"/>
      <c r="W132" s="2045"/>
    </row>
    <row r="133" spans="1:23" s="80" customFormat="1">
      <c r="A133" s="2046"/>
      <c r="B133" s="2197"/>
      <c r="C133" s="2168"/>
      <c r="D133" s="2168"/>
      <c r="E133" s="2200"/>
      <c r="F133" s="200" t="str">
        <f>'職員点検資料２ (記入例)'!F133</f>
        <v>（　　　　　　）</v>
      </c>
      <c r="G133" s="201" t="str">
        <f>IF('職員点検資料２ (記入例)'!G133="","",'職員点検資料２ (記入例)'!G133)</f>
        <v/>
      </c>
      <c r="H133" s="2200"/>
      <c r="I133" s="2200"/>
      <c r="J133" s="2217"/>
      <c r="K133" s="2212"/>
      <c r="L133" s="2103"/>
      <c r="M133" s="2177"/>
      <c r="N133" s="2217"/>
      <c r="O133" s="2212"/>
      <c r="P133" s="2103"/>
      <c r="Q133" s="2177"/>
      <c r="R133" s="78"/>
      <c r="S133" s="78"/>
      <c r="T133" s="78"/>
      <c r="U133" s="78"/>
      <c r="W133" s="2046"/>
    </row>
    <row r="134" spans="1:23" s="80" customFormat="1" ht="12" customHeight="1">
      <c r="A134" s="2044">
        <v>44</v>
      </c>
      <c r="B134" s="2195" t="str">
        <f>IF('職員点検資料２ (記入例)'!B134="","",'職員点検資料２ (記入例)'!B134)</f>
        <v/>
      </c>
      <c r="C134" s="2166" t="str">
        <f>IF('職員点検資料２ (記入例)'!C134="","",'職員点検資料２ (記入例)'!C134)</f>
        <v/>
      </c>
      <c r="D134" s="2166"/>
      <c r="E134" s="2198" t="str">
        <f>IF('職員点検資料２ (記入例)'!E134="","",'職員点検資料２ (記入例)'!E134)</f>
        <v/>
      </c>
      <c r="F134" s="197" t="str">
        <f>'職員点検資料２ (記入例)'!F134</f>
        <v>保育士</v>
      </c>
      <c r="G134" s="296" t="str">
        <f>IF('職員点検資料２ (記入例)'!G134="","",'職員点検資料２ (記入例)'!G134)</f>
        <v/>
      </c>
      <c r="H134" s="2198" t="str">
        <f>IF('職員点検資料２ (記入例)'!H134="","",'職員点検資料２ (記入例)'!H134)</f>
        <v/>
      </c>
      <c r="I134" s="2198" t="str">
        <f>'職員点検資料２ (記入例)'!I134</f>
        <v>定めあり・定めなし</v>
      </c>
      <c r="J134" s="2215"/>
      <c r="K134" s="2210" t="s">
        <v>335</v>
      </c>
      <c r="L134" s="2101"/>
      <c r="M134" s="2175" t="s">
        <v>335</v>
      </c>
      <c r="N134" s="2215"/>
      <c r="O134" s="2210" t="s">
        <v>335</v>
      </c>
      <c r="P134" s="2101"/>
      <c r="Q134" s="2175" t="s">
        <v>335</v>
      </c>
      <c r="R134" s="78"/>
      <c r="S134" s="78"/>
      <c r="T134" s="78"/>
      <c r="U134" s="78"/>
      <c r="W134" s="2044" t="str">
        <f>'職員点検資料２ (記入例)'!AG134</f>
        <v/>
      </c>
    </row>
    <row r="135" spans="1:23" s="80" customFormat="1">
      <c r="A135" s="2045"/>
      <c r="B135" s="2196"/>
      <c r="C135" s="2167"/>
      <c r="D135" s="2167"/>
      <c r="E135" s="2199"/>
      <c r="F135" s="198" t="str">
        <f>'職員点検資料２ (記入例)'!F135</f>
        <v>幼稚園教諭</v>
      </c>
      <c r="G135" s="199" t="str">
        <f>IF('職員点検資料２ (記入例)'!G135="","",'職員点検資料２ (記入例)'!G135)</f>
        <v/>
      </c>
      <c r="H135" s="2199"/>
      <c r="I135" s="2199"/>
      <c r="J135" s="2216"/>
      <c r="K135" s="2211"/>
      <c r="L135" s="2102"/>
      <c r="M135" s="2176"/>
      <c r="N135" s="2216"/>
      <c r="O135" s="2211"/>
      <c r="P135" s="2102"/>
      <c r="Q135" s="2176"/>
      <c r="R135" s="78"/>
      <c r="S135" s="78"/>
      <c r="T135" s="78"/>
      <c r="U135" s="78"/>
      <c r="W135" s="2045"/>
    </row>
    <row r="136" spans="1:23" s="80" customFormat="1">
      <c r="A136" s="2046"/>
      <c r="B136" s="2197"/>
      <c r="C136" s="2168"/>
      <c r="D136" s="2168"/>
      <c r="E136" s="2200"/>
      <c r="F136" s="200" t="str">
        <f>'職員点検資料２ (記入例)'!F136</f>
        <v>（　　　　　　）</v>
      </c>
      <c r="G136" s="201" t="str">
        <f>IF('職員点検資料２ (記入例)'!G136="","",'職員点検資料２ (記入例)'!G136)</f>
        <v/>
      </c>
      <c r="H136" s="2200"/>
      <c r="I136" s="2200"/>
      <c r="J136" s="2217"/>
      <c r="K136" s="2212"/>
      <c r="L136" s="2103"/>
      <c r="M136" s="2177"/>
      <c r="N136" s="2217"/>
      <c r="O136" s="2212"/>
      <c r="P136" s="2103"/>
      <c r="Q136" s="2177"/>
      <c r="R136" s="78"/>
      <c r="S136" s="78"/>
      <c r="T136" s="78"/>
      <c r="U136" s="78"/>
      <c r="W136" s="2046"/>
    </row>
    <row r="137" spans="1:23" s="80" customFormat="1" ht="12" customHeight="1">
      <c r="A137" s="2044">
        <v>45</v>
      </c>
      <c r="B137" s="2195" t="str">
        <f>IF('職員点検資料２ (記入例)'!B137="","",'職員点検資料２ (記入例)'!B137)</f>
        <v/>
      </c>
      <c r="C137" s="2166" t="str">
        <f>IF('職員点検資料２ (記入例)'!C137="","",'職員点検資料２ (記入例)'!C137)</f>
        <v/>
      </c>
      <c r="D137" s="2166"/>
      <c r="E137" s="2198" t="str">
        <f>IF('職員点検資料２ (記入例)'!E137="","",'職員点検資料２ (記入例)'!E137)</f>
        <v/>
      </c>
      <c r="F137" s="197" t="str">
        <f>'職員点検資料２ (記入例)'!F137</f>
        <v>保育士</v>
      </c>
      <c r="G137" s="296" t="str">
        <f>IF('職員点検資料２ (記入例)'!G137="","",'職員点検資料２ (記入例)'!G137)</f>
        <v/>
      </c>
      <c r="H137" s="2198" t="str">
        <f>IF('職員点検資料２ (記入例)'!H137="","",'職員点検資料２ (記入例)'!H137)</f>
        <v/>
      </c>
      <c r="I137" s="2198" t="str">
        <f>'職員点検資料２ (記入例)'!I137</f>
        <v>定めあり・定めなし</v>
      </c>
      <c r="J137" s="2215"/>
      <c r="K137" s="2210" t="s">
        <v>335</v>
      </c>
      <c r="L137" s="2101"/>
      <c r="M137" s="2175" t="s">
        <v>335</v>
      </c>
      <c r="N137" s="2215"/>
      <c r="O137" s="2210" t="s">
        <v>335</v>
      </c>
      <c r="P137" s="2101"/>
      <c r="Q137" s="2175" t="s">
        <v>335</v>
      </c>
      <c r="R137" s="78"/>
      <c r="S137" s="78"/>
      <c r="T137" s="78"/>
      <c r="U137" s="78"/>
      <c r="W137" s="2044" t="str">
        <f>'職員点検資料２ (記入例)'!AG137</f>
        <v/>
      </c>
    </row>
    <row r="138" spans="1:23" s="80" customFormat="1">
      <c r="A138" s="2045"/>
      <c r="B138" s="2196"/>
      <c r="C138" s="2167"/>
      <c r="D138" s="2167"/>
      <c r="E138" s="2199"/>
      <c r="F138" s="198" t="str">
        <f>'職員点検資料２ (記入例)'!F138</f>
        <v>幼稚園教諭</v>
      </c>
      <c r="G138" s="199" t="str">
        <f>IF('職員点検資料２ (記入例)'!G138="","",'職員点検資料２ (記入例)'!G138)</f>
        <v/>
      </c>
      <c r="H138" s="2199"/>
      <c r="I138" s="2199"/>
      <c r="J138" s="2216"/>
      <c r="K138" s="2211"/>
      <c r="L138" s="2102"/>
      <c r="M138" s="2176"/>
      <c r="N138" s="2216"/>
      <c r="O138" s="2211"/>
      <c r="P138" s="2102"/>
      <c r="Q138" s="2176"/>
      <c r="R138" s="78"/>
      <c r="S138" s="78"/>
      <c r="T138" s="78"/>
      <c r="U138" s="78"/>
      <c r="W138" s="2045"/>
    </row>
    <row r="139" spans="1:23" s="80" customFormat="1">
      <c r="A139" s="2046"/>
      <c r="B139" s="2197"/>
      <c r="C139" s="2168"/>
      <c r="D139" s="2168"/>
      <c r="E139" s="2200"/>
      <c r="F139" s="200" t="str">
        <f>'職員点検資料２ (記入例)'!F139</f>
        <v>（　　　　　　）</v>
      </c>
      <c r="G139" s="201" t="str">
        <f>IF('職員点検資料２ (記入例)'!G139="","",'職員点検資料２ (記入例)'!G139)</f>
        <v/>
      </c>
      <c r="H139" s="2200"/>
      <c r="I139" s="2200"/>
      <c r="J139" s="2217"/>
      <c r="K139" s="2212"/>
      <c r="L139" s="2103"/>
      <c r="M139" s="2177"/>
      <c r="N139" s="2217"/>
      <c r="O139" s="2212"/>
      <c r="P139" s="2103"/>
      <c r="Q139" s="2177"/>
      <c r="R139" s="78"/>
      <c r="S139" s="78"/>
      <c r="T139" s="78"/>
      <c r="U139" s="78"/>
      <c r="W139" s="2046"/>
    </row>
    <row r="140" spans="1:23" s="80" customFormat="1" ht="12" customHeight="1">
      <c r="A140" s="2044">
        <v>46</v>
      </c>
      <c r="B140" s="2195" t="str">
        <f>IF('職員点検資料２ (記入例)'!B140="","",'職員点検資料２ (記入例)'!B140)</f>
        <v/>
      </c>
      <c r="C140" s="2166" t="str">
        <f>IF('職員点検資料２ (記入例)'!C140="","",'職員点検資料２ (記入例)'!C140)</f>
        <v/>
      </c>
      <c r="D140" s="2166"/>
      <c r="E140" s="2198" t="str">
        <f>IF('職員点検資料２ (記入例)'!E140="","",'職員点検資料２ (記入例)'!E140)</f>
        <v/>
      </c>
      <c r="F140" s="197" t="str">
        <f>'職員点検資料２ (記入例)'!F140</f>
        <v>保育士</v>
      </c>
      <c r="G140" s="296" t="str">
        <f>IF('職員点検資料２ (記入例)'!G140="","",'職員点検資料２ (記入例)'!G140)</f>
        <v/>
      </c>
      <c r="H140" s="2198" t="str">
        <f>IF('職員点検資料２ (記入例)'!H140="","",'職員点検資料２ (記入例)'!H140)</f>
        <v/>
      </c>
      <c r="I140" s="2198" t="str">
        <f>'職員点検資料２ (記入例)'!I140</f>
        <v>定めあり・定めなし</v>
      </c>
      <c r="J140" s="2215"/>
      <c r="K140" s="2210" t="s">
        <v>335</v>
      </c>
      <c r="L140" s="2101"/>
      <c r="M140" s="2175" t="s">
        <v>335</v>
      </c>
      <c r="N140" s="2215"/>
      <c r="O140" s="2210" t="s">
        <v>335</v>
      </c>
      <c r="P140" s="2101"/>
      <c r="Q140" s="2175" t="s">
        <v>335</v>
      </c>
      <c r="R140" s="78"/>
      <c r="S140" s="78"/>
      <c r="T140" s="78"/>
      <c r="U140" s="78"/>
      <c r="W140" s="2044" t="str">
        <f>'職員点検資料２ (記入例)'!AG140</f>
        <v/>
      </c>
    </row>
    <row r="141" spans="1:23" s="80" customFormat="1">
      <c r="A141" s="2045"/>
      <c r="B141" s="2196"/>
      <c r="C141" s="2167"/>
      <c r="D141" s="2167"/>
      <c r="E141" s="2199"/>
      <c r="F141" s="198" t="str">
        <f>'職員点検資料２ (記入例)'!F141</f>
        <v>幼稚園教諭</v>
      </c>
      <c r="G141" s="199" t="str">
        <f>IF('職員点検資料２ (記入例)'!G141="","",'職員点検資料２ (記入例)'!G141)</f>
        <v/>
      </c>
      <c r="H141" s="2199"/>
      <c r="I141" s="2199"/>
      <c r="J141" s="2216"/>
      <c r="K141" s="2211"/>
      <c r="L141" s="2102"/>
      <c r="M141" s="2176"/>
      <c r="N141" s="2216"/>
      <c r="O141" s="2211"/>
      <c r="P141" s="2102"/>
      <c r="Q141" s="2176"/>
      <c r="R141" s="78"/>
      <c r="S141" s="78"/>
      <c r="T141" s="78"/>
      <c r="U141" s="78"/>
      <c r="W141" s="2045"/>
    </row>
    <row r="142" spans="1:23" s="80" customFormat="1">
      <c r="A142" s="2046"/>
      <c r="B142" s="2197"/>
      <c r="C142" s="2168"/>
      <c r="D142" s="2168"/>
      <c r="E142" s="2200"/>
      <c r="F142" s="200" t="str">
        <f>'職員点検資料２ (記入例)'!F142</f>
        <v>（　　　　　　）</v>
      </c>
      <c r="G142" s="201" t="str">
        <f>IF('職員点検資料２ (記入例)'!G142="","",'職員点検資料２ (記入例)'!G142)</f>
        <v/>
      </c>
      <c r="H142" s="2200"/>
      <c r="I142" s="2200"/>
      <c r="J142" s="2217"/>
      <c r="K142" s="2212"/>
      <c r="L142" s="2103"/>
      <c r="M142" s="2177"/>
      <c r="N142" s="2217"/>
      <c r="O142" s="2212"/>
      <c r="P142" s="2103"/>
      <c r="Q142" s="2177"/>
      <c r="R142" s="78"/>
      <c r="S142" s="78"/>
      <c r="T142" s="78"/>
      <c r="U142" s="78"/>
      <c r="W142" s="2046"/>
    </row>
    <row r="143" spans="1:23" s="80" customFormat="1" ht="12" customHeight="1">
      <c r="A143" s="2044">
        <v>47</v>
      </c>
      <c r="B143" s="2195" t="str">
        <f>IF('職員点検資料２ (記入例)'!B143="","",'職員点検資料２ (記入例)'!B143)</f>
        <v/>
      </c>
      <c r="C143" s="2166" t="str">
        <f>IF('職員点検資料２ (記入例)'!C143="","",'職員点検資料２ (記入例)'!C143)</f>
        <v/>
      </c>
      <c r="D143" s="2166"/>
      <c r="E143" s="2198" t="str">
        <f>IF('職員点検資料２ (記入例)'!E143="","",'職員点検資料２ (記入例)'!E143)</f>
        <v/>
      </c>
      <c r="F143" s="197" t="str">
        <f>'職員点検資料２ (記入例)'!F143</f>
        <v>保育士</v>
      </c>
      <c r="G143" s="296" t="str">
        <f>IF('職員点検資料２ (記入例)'!G143="","",'職員点検資料２ (記入例)'!G143)</f>
        <v/>
      </c>
      <c r="H143" s="2198" t="str">
        <f>IF('職員点検資料２ (記入例)'!H143="","",'職員点検資料２ (記入例)'!H143)</f>
        <v/>
      </c>
      <c r="I143" s="2198" t="str">
        <f>'職員点検資料２ (記入例)'!I143</f>
        <v>定めあり・定めなし</v>
      </c>
      <c r="J143" s="2215"/>
      <c r="K143" s="2210" t="s">
        <v>335</v>
      </c>
      <c r="L143" s="2101"/>
      <c r="M143" s="2175" t="s">
        <v>335</v>
      </c>
      <c r="N143" s="2215"/>
      <c r="O143" s="2210" t="s">
        <v>335</v>
      </c>
      <c r="P143" s="2101"/>
      <c r="Q143" s="2175" t="s">
        <v>335</v>
      </c>
      <c r="R143" s="78"/>
      <c r="S143" s="78"/>
      <c r="T143" s="78"/>
      <c r="U143" s="78"/>
      <c r="W143" s="2044" t="str">
        <f>'職員点検資料２ (記入例)'!AG143</f>
        <v/>
      </c>
    </row>
    <row r="144" spans="1:23" s="80" customFormat="1">
      <c r="A144" s="2045"/>
      <c r="B144" s="2196"/>
      <c r="C144" s="2167"/>
      <c r="D144" s="2167"/>
      <c r="E144" s="2199"/>
      <c r="F144" s="198" t="str">
        <f>'職員点検資料２ (記入例)'!F144</f>
        <v>幼稚園教諭</v>
      </c>
      <c r="G144" s="199" t="str">
        <f>IF('職員点検資料２ (記入例)'!G144="","",'職員点検資料２ (記入例)'!G144)</f>
        <v/>
      </c>
      <c r="H144" s="2199"/>
      <c r="I144" s="2199"/>
      <c r="J144" s="2216"/>
      <c r="K144" s="2211"/>
      <c r="L144" s="2102"/>
      <c r="M144" s="2176"/>
      <c r="N144" s="2216"/>
      <c r="O144" s="2211"/>
      <c r="P144" s="2102"/>
      <c r="Q144" s="2176"/>
      <c r="R144" s="78"/>
      <c r="S144" s="78"/>
      <c r="T144" s="78"/>
      <c r="U144" s="78"/>
      <c r="W144" s="2045"/>
    </row>
    <row r="145" spans="1:23" s="80" customFormat="1">
      <c r="A145" s="2046"/>
      <c r="B145" s="2197"/>
      <c r="C145" s="2168"/>
      <c r="D145" s="2168"/>
      <c r="E145" s="2200"/>
      <c r="F145" s="200" t="str">
        <f>'職員点検資料２ (記入例)'!F145</f>
        <v>（　　　　　　）</v>
      </c>
      <c r="G145" s="201" t="str">
        <f>IF('職員点検資料２ (記入例)'!G145="","",'職員点検資料２ (記入例)'!G145)</f>
        <v/>
      </c>
      <c r="H145" s="2200"/>
      <c r="I145" s="2200"/>
      <c r="J145" s="2217"/>
      <c r="K145" s="2212"/>
      <c r="L145" s="2103"/>
      <c r="M145" s="2177"/>
      <c r="N145" s="2217"/>
      <c r="O145" s="2212"/>
      <c r="P145" s="2103"/>
      <c r="Q145" s="2177"/>
      <c r="R145" s="78"/>
      <c r="S145" s="78"/>
      <c r="T145" s="78"/>
      <c r="U145" s="78"/>
      <c r="W145" s="2046"/>
    </row>
    <row r="146" spans="1:23" s="80" customFormat="1" ht="12" customHeight="1">
      <c r="A146" s="2044">
        <v>48</v>
      </c>
      <c r="B146" s="2195" t="str">
        <f>IF('職員点検資料２ (記入例)'!B146="","",'職員点検資料２ (記入例)'!B146)</f>
        <v/>
      </c>
      <c r="C146" s="2166" t="str">
        <f>IF('職員点検資料２ (記入例)'!C146="","",'職員点検資料２ (記入例)'!C146)</f>
        <v/>
      </c>
      <c r="D146" s="2166"/>
      <c r="E146" s="2198" t="str">
        <f>IF('職員点検資料２ (記入例)'!E146="","",'職員点検資料２ (記入例)'!E146)</f>
        <v/>
      </c>
      <c r="F146" s="197" t="str">
        <f>'職員点検資料２ (記入例)'!F146</f>
        <v>保育士</v>
      </c>
      <c r="G146" s="296" t="str">
        <f>IF('職員点検資料２ (記入例)'!G146="","",'職員点検資料２ (記入例)'!G146)</f>
        <v/>
      </c>
      <c r="H146" s="2198" t="str">
        <f>IF('職員点検資料２ (記入例)'!H146="","",'職員点検資料２ (記入例)'!H146)</f>
        <v/>
      </c>
      <c r="I146" s="2198" t="str">
        <f>'職員点検資料２ (記入例)'!I146</f>
        <v>定めあり・定めなし</v>
      </c>
      <c r="J146" s="2215"/>
      <c r="K146" s="2210" t="s">
        <v>335</v>
      </c>
      <c r="L146" s="2101"/>
      <c r="M146" s="2175" t="s">
        <v>335</v>
      </c>
      <c r="N146" s="2215"/>
      <c r="O146" s="2210" t="s">
        <v>335</v>
      </c>
      <c r="P146" s="2101"/>
      <c r="Q146" s="2175" t="s">
        <v>335</v>
      </c>
      <c r="R146" s="78"/>
      <c r="S146" s="78"/>
      <c r="T146" s="78"/>
      <c r="U146" s="78"/>
      <c r="W146" s="2044" t="str">
        <f>'職員点検資料２ (記入例)'!AG146</f>
        <v/>
      </c>
    </row>
    <row r="147" spans="1:23" s="80" customFormat="1">
      <c r="A147" s="2045"/>
      <c r="B147" s="2196"/>
      <c r="C147" s="2167"/>
      <c r="D147" s="2167"/>
      <c r="E147" s="2199"/>
      <c r="F147" s="198" t="str">
        <f>'職員点検資料２ (記入例)'!F147</f>
        <v>幼稚園教諭</v>
      </c>
      <c r="G147" s="199" t="str">
        <f>IF('職員点検資料２ (記入例)'!G147="","",'職員点検資料２ (記入例)'!G147)</f>
        <v/>
      </c>
      <c r="H147" s="2199"/>
      <c r="I147" s="2199"/>
      <c r="J147" s="2216"/>
      <c r="K147" s="2211"/>
      <c r="L147" s="2102"/>
      <c r="M147" s="2176"/>
      <c r="N147" s="2216"/>
      <c r="O147" s="2211"/>
      <c r="P147" s="2102"/>
      <c r="Q147" s="2176"/>
      <c r="R147" s="78"/>
      <c r="S147" s="78"/>
      <c r="T147" s="78"/>
      <c r="U147" s="78"/>
      <c r="W147" s="2045"/>
    </row>
    <row r="148" spans="1:23" s="80" customFormat="1">
      <c r="A148" s="2046"/>
      <c r="B148" s="2197"/>
      <c r="C148" s="2168"/>
      <c r="D148" s="2168"/>
      <c r="E148" s="2200"/>
      <c r="F148" s="200" t="str">
        <f>'職員点検資料２ (記入例)'!F148</f>
        <v>（　　　　　　）</v>
      </c>
      <c r="G148" s="201" t="str">
        <f>IF('職員点検資料２ (記入例)'!G148="","",'職員点検資料２ (記入例)'!G148)</f>
        <v/>
      </c>
      <c r="H148" s="2200"/>
      <c r="I148" s="2200"/>
      <c r="J148" s="2217"/>
      <c r="K148" s="2212"/>
      <c r="L148" s="2103"/>
      <c r="M148" s="2177"/>
      <c r="N148" s="2217"/>
      <c r="O148" s="2212"/>
      <c r="P148" s="2103"/>
      <c r="Q148" s="2177"/>
      <c r="R148" s="78"/>
      <c r="S148" s="78"/>
      <c r="T148" s="78"/>
      <c r="U148" s="78"/>
      <c r="W148" s="2046"/>
    </row>
    <row r="149" spans="1:23" s="80" customFormat="1" ht="12" customHeight="1">
      <c r="A149" s="2044">
        <v>49</v>
      </c>
      <c r="B149" s="2195" t="str">
        <f>IF('職員点検資料２ (記入例)'!B149="","",'職員点検資料２ (記入例)'!B149)</f>
        <v/>
      </c>
      <c r="C149" s="2166" t="str">
        <f>IF('職員点検資料２ (記入例)'!C149="","",'職員点検資料２ (記入例)'!C149)</f>
        <v/>
      </c>
      <c r="D149" s="2166"/>
      <c r="E149" s="2198" t="str">
        <f>IF('職員点検資料２ (記入例)'!E149="","",'職員点検資料２ (記入例)'!E149)</f>
        <v/>
      </c>
      <c r="F149" s="197" t="str">
        <f>'職員点検資料２ (記入例)'!F149</f>
        <v>保育士</v>
      </c>
      <c r="G149" s="296" t="str">
        <f>IF('職員点検資料２ (記入例)'!G149="","",'職員点検資料２ (記入例)'!G149)</f>
        <v/>
      </c>
      <c r="H149" s="2198" t="str">
        <f>IF('職員点検資料２ (記入例)'!H149="","",'職員点検資料２ (記入例)'!H149)</f>
        <v/>
      </c>
      <c r="I149" s="2198" t="str">
        <f>'職員点検資料２ (記入例)'!I149</f>
        <v>定めあり・定めなし</v>
      </c>
      <c r="J149" s="2215"/>
      <c r="K149" s="2210" t="s">
        <v>335</v>
      </c>
      <c r="L149" s="2101"/>
      <c r="M149" s="2175" t="s">
        <v>335</v>
      </c>
      <c r="N149" s="2215"/>
      <c r="O149" s="2210" t="s">
        <v>335</v>
      </c>
      <c r="P149" s="2101"/>
      <c r="Q149" s="2175" t="s">
        <v>335</v>
      </c>
      <c r="R149" s="78"/>
      <c r="S149" s="78"/>
      <c r="T149" s="78"/>
      <c r="U149" s="78"/>
      <c r="W149" s="2044" t="str">
        <f>'職員点検資料２ (記入例)'!AG149</f>
        <v/>
      </c>
    </row>
    <row r="150" spans="1:23" s="80" customFormat="1">
      <c r="A150" s="2045"/>
      <c r="B150" s="2196"/>
      <c r="C150" s="2167"/>
      <c r="D150" s="2167"/>
      <c r="E150" s="2199"/>
      <c r="F150" s="198" t="str">
        <f>'職員点検資料２ (記入例)'!F150</f>
        <v>幼稚園教諭</v>
      </c>
      <c r="G150" s="199" t="str">
        <f>IF('職員点検資料２ (記入例)'!G150="","",'職員点検資料２ (記入例)'!G150)</f>
        <v/>
      </c>
      <c r="H150" s="2199"/>
      <c r="I150" s="2199"/>
      <c r="J150" s="2216"/>
      <c r="K150" s="2211"/>
      <c r="L150" s="2102"/>
      <c r="M150" s="2176"/>
      <c r="N150" s="2216"/>
      <c r="O150" s="2211"/>
      <c r="P150" s="2102"/>
      <c r="Q150" s="2176"/>
      <c r="R150" s="78"/>
      <c r="S150" s="78"/>
      <c r="T150" s="78"/>
      <c r="U150" s="78"/>
      <c r="W150" s="2045"/>
    </row>
    <row r="151" spans="1:23" s="80" customFormat="1">
      <c r="A151" s="2046"/>
      <c r="B151" s="2197"/>
      <c r="C151" s="2168"/>
      <c r="D151" s="2168"/>
      <c r="E151" s="2200"/>
      <c r="F151" s="200" t="str">
        <f>'職員点検資料２ (記入例)'!F151</f>
        <v>（　　　　　　）</v>
      </c>
      <c r="G151" s="201" t="str">
        <f>IF('職員点検資料２ (記入例)'!G151="","",'職員点検資料２ (記入例)'!G151)</f>
        <v/>
      </c>
      <c r="H151" s="2200"/>
      <c r="I151" s="2200"/>
      <c r="J151" s="2217"/>
      <c r="K151" s="2212"/>
      <c r="L151" s="2103"/>
      <c r="M151" s="2177"/>
      <c r="N151" s="2217"/>
      <c r="O151" s="2212"/>
      <c r="P151" s="2103"/>
      <c r="Q151" s="2177"/>
      <c r="R151" s="78"/>
      <c r="S151" s="78"/>
      <c r="T151" s="78"/>
      <c r="U151" s="78"/>
      <c r="W151" s="2046"/>
    </row>
    <row r="152" spans="1:23" s="80" customFormat="1" ht="12" customHeight="1">
      <c r="A152" s="2044">
        <v>50</v>
      </c>
      <c r="B152" s="2195" t="str">
        <f>IF('職員点検資料２ (記入例)'!B152="","",'職員点検資料２ (記入例)'!B152)</f>
        <v/>
      </c>
      <c r="C152" s="2166" t="str">
        <f>IF('職員点検資料２ (記入例)'!C152="","",'職員点検資料２ (記入例)'!C152)</f>
        <v/>
      </c>
      <c r="D152" s="2166"/>
      <c r="E152" s="2198" t="str">
        <f>IF('職員点検資料２ (記入例)'!E152="","",'職員点検資料２ (記入例)'!E152)</f>
        <v/>
      </c>
      <c r="F152" s="197" t="str">
        <f>'職員点検資料２ (記入例)'!F152</f>
        <v>保育士</v>
      </c>
      <c r="G152" s="296" t="str">
        <f>IF('職員点検資料２ (記入例)'!G152="","",'職員点検資料２ (記入例)'!G152)</f>
        <v/>
      </c>
      <c r="H152" s="2198" t="str">
        <f>IF('職員点検資料２ (記入例)'!H152="","",'職員点検資料２ (記入例)'!H152)</f>
        <v/>
      </c>
      <c r="I152" s="2198" t="str">
        <f>'職員点検資料２ (記入例)'!I152</f>
        <v>定めあり・定めなし</v>
      </c>
      <c r="J152" s="2215"/>
      <c r="K152" s="2210" t="s">
        <v>335</v>
      </c>
      <c r="L152" s="2101"/>
      <c r="M152" s="2175" t="s">
        <v>335</v>
      </c>
      <c r="N152" s="2215"/>
      <c r="O152" s="2210" t="s">
        <v>335</v>
      </c>
      <c r="P152" s="2101"/>
      <c r="Q152" s="2175" t="s">
        <v>335</v>
      </c>
      <c r="R152" s="78"/>
      <c r="S152" s="78"/>
      <c r="T152" s="78"/>
      <c r="U152" s="78"/>
      <c r="W152" s="2044" t="str">
        <f>'職員点検資料２ (記入例)'!AG152</f>
        <v/>
      </c>
    </row>
    <row r="153" spans="1:23" s="80" customFormat="1">
      <c r="A153" s="2045"/>
      <c r="B153" s="2196"/>
      <c r="C153" s="2167"/>
      <c r="D153" s="2167"/>
      <c r="E153" s="2199"/>
      <c r="F153" s="198" t="str">
        <f>'職員点検資料２ (記入例)'!F153</f>
        <v>幼稚園教諭</v>
      </c>
      <c r="G153" s="199" t="str">
        <f>IF('職員点検資料２ (記入例)'!G153="","",'職員点検資料２ (記入例)'!G153)</f>
        <v/>
      </c>
      <c r="H153" s="2199"/>
      <c r="I153" s="2199"/>
      <c r="J153" s="2216"/>
      <c r="K153" s="2211"/>
      <c r="L153" s="2102"/>
      <c r="M153" s="2176"/>
      <c r="N153" s="2216"/>
      <c r="O153" s="2211"/>
      <c r="P153" s="2102"/>
      <c r="Q153" s="2176"/>
      <c r="R153" s="78"/>
      <c r="S153" s="78"/>
      <c r="T153" s="78"/>
      <c r="U153" s="78"/>
      <c r="W153" s="2045"/>
    </row>
    <row r="154" spans="1:23" s="80" customFormat="1">
      <c r="A154" s="2046"/>
      <c r="B154" s="2197"/>
      <c r="C154" s="2168"/>
      <c r="D154" s="2168"/>
      <c r="E154" s="2200"/>
      <c r="F154" s="200" t="str">
        <f>'職員点検資料２ (記入例)'!F154</f>
        <v>（　　　　　　）</v>
      </c>
      <c r="G154" s="201" t="str">
        <f>IF('職員点検資料２ (記入例)'!G154="","",'職員点検資料２ (記入例)'!G154)</f>
        <v/>
      </c>
      <c r="H154" s="2200"/>
      <c r="I154" s="2200"/>
      <c r="J154" s="2217"/>
      <c r="K154" s="2212"/>
      <c r="L154" s="2103"/>
      <c r="M154" s="2177"/>
      <c r="N154" s="2217"/>
      <c r="O154" s="2212"/>
      <c r="P154" s="2103"/>
      <c r="Q154" s="2177"/>
      <c r="R154" s="78"/>
      <c r="S154" s="78"/>
      <c r="T154" s="78"/>
      <c r="U154" s="78"/>
      <c r="W154" s="2046"/>
    </row>
    <row r="155" spans="1:23" s="80" customFormat="1" ht="12" customHeight="1">
      <c r="A155" s="2044">
        <v>51</v>
      </c>
      <c r="B155" s="2195" t="str">
        <f>IF('職員点検資料２ (記入例)'!B155="","",'職員点検資料２ (記入例)'!B155)</f>
        <v/>
      </c>
      <c r="C155" s="2166" t="str">
        <f>IF('職員点検資料２ (記入例)'!C155="","",'職員点検資料２ (記入例)'!C155)</f>
        <v/>
      </c>
      <c r="D155" s="2166"/>
      <c r="E155" s="2198" t="str">
        <f>IF('職員点検資料２ (記入例)'!E155="","",'職員点検資料２ (記入例)'!E155)</f>
        <v/>
      </c>
      <c r="F155" s="197" t="str">
        <f>'職員点検資料２ (記入例)'!F155</f>
        <v>保育士</v>
      </c>
      <c r="G155" s="296" t="str">
        <f>IF('職員点検資料２ (記入例)'!G155="","",'職員点検資料２ (記入例)'!G155)</f>
        <v/>
      </c>
      <c r="H155" s="2198" t="str">
        <f>IF('職員点検資料２ (記入例)'!H155="","",'職員点検資料２ (記入例)'!H155)</f>
        <v/>
      </c>
      <c r="I155" s="2198" t="str">
        <f>'職員点検資料２ (記入例)'!I155</f>
        <v>定めあり・定めなし</v>
      </c>
      <c r="J155" s="2215"/>
      <c r="K155" s="2210" t="s">
        <v>335</v>
      </c>
      <c r="L155" s="2101"/>
      <c r="M155" s="2175" t="s">
        <v>335</v>
      </c>
      <c r="N155" s="2215"/>
      <c r="O155" s="2210" t="s">
        <v>335</v>
      </c>
      <c r="P155" s="2101"/>
      <c r="Q155" s="2175" t="s">
        <v>335</v>
      </c>
      <c r="R155" s="78"/>
      <c r="S155" s="78"/>
      <c r="T155" s="78"/>
      <c r="U155" s="78"/>
      <c r="W155" s="2044" t="str">
        <f>'職員点検資料２ (記入例)'!AG155</f>
        <v/>
      </c>
    </row>
    <row r="156" spans="1:23" s="80" customFormat="1">
      <c r="A156" s="2045"/>
      <c r="B156" s="2196"/>
      <c r="C156" s="2167"/>
      <c r="D156" s="2167"/>
      <c r="E156" s="2199"/>
      <c r="F156" s="198" t="str">
        <f>'職員点検資料２ (記入例)'!F156</f>
        <v>幼稚園教諭</v>
      </c>
      <c r="G156" s="199" t="str">
        <f>IF('職員点検資料２ (記入例)'!G156="","",'職員点検資料２ (記入例)'!G156)</f>
        <v/>
      </c>
      <c r="H156" s="2199"/>
      <c r="I156" s="2199"/>
      <c r="J156" s="2216"/>
      <c r="K156" s="2211"/>
      <c r="L156" s="2102"/>
      <c r="M156" s="2176"/>
      <c r="N156" s="2216"/>
      <c r="O156" s="2211"/>
      <c r="P156" s="2102"/>
      <c r="Q156" s="2176"/>
      <c r="R156" s="78"/>
      <c r="S156" s="78"/>
      <c r="T156" s="78"/>
      <c r="U156" s="78"/>
      <c r="W156" s="2045"/>
    </row>
    <row r="157" spans="1:23" s="80" customFormat="1">
      <c r="A157" s="2046"/>
      <c r="B157" s="2197"/>
      <c r="C157" s="2168"/>
      <c r="D157" s="2168"/>
      <c r="E157" s="2200"/>
      <c r="F157" s="200" t="str">
        <f>'職員点検資料２ (記入例)'!F157</f>
        <v>（　　　　　　）</v>
      </c>
      <c r="G157" s="201" t="str">
        <f>IF('職員点検資料２ (記入例)'!G157="","",'職員点検資料２ (記入例)'!G157)</f>
        <v/>
      </c>
      <c r="H157" s="2200"/>
      <c r="I157" s="2200"/>
      <c r="J157" s="2217"/>
      <c r="K157" s="2212"/>
      <c r="L157" s="2103"/>
      <c r="M157" s="2177"/>
      <c r="N157" s="2217"/>
      <c r="O157" s="2212"/>
      <c r="P157" s="2103"/>
      <c r="Q157" s="2177"/>
      <c r="R157" s="78"/>
      <c r="S157" s="78"/>
      <c r="T157" s="78"/>
      <c r="U157" s="78"/>
      <c r="W157" s="2046"/>
    </row>
    <row r="158" spans="1:23" s="80" customFormat="1" ht="12" customHeight="1">
      <c r="A158" s="2044">
        <v>52</v>
      </c>
      <c r="B158" s="2195" t="str">
        <f>IF('職員点検資料２ (記入例)'!B158="","",'職員点検資料２ (記入例)'!B158)</f>
        <v/>
      </c>
      <c r="C158" s="2166" t="str">
        <f>IF('職員点検資料２ (記入例)'!C158="","",'職員点検資料２ (記入例)'!C158)</f>
        <v/>
      </c>
      <c r="D158" s="2166"/>
      <c r="E158" s="2198" t="str">
        <f>IF('職員点検資料２ (記入例)'!E158="","",'職員点検資料２ (記入例)'!E158)</f>
        <v/>
      </c>
      <c r="F158" s="197" t="str">
        <f>'職員点検資料２ (記入例)'!F158</f>
        <v>保育士</v>
      </c>
      <c r="G158" s="296" t="str">
        <f>IF('職員点検資料２ (記入例)'!G158="","",'職員点検資料２ (記入例)'!G158)</f>
        <v/>
      </c>
      <c r="H158" s="2198" t="str">
        <f>IF('職員点検資料２ (記入例)'!H158="","",'職員点検資料２ (記入例)'!H158)</f>
        <v/>
      </c>
      <c r="I158" s="2198" t="str">
        <f>'職員点検資料２ (記入例)'!I158</f>
        <v>定めあり・定めなし</v>
      </c>
      <c r="J158" s="2215"/>
      <c r="K158" s="2210" t="s">
        <v>335</v>
      </c>
      <c r="L158" s="2101"/>
      <c r="M158" s="2175" t="s">
        <v>335</v>
      </c>
      <c r="N158" s="2215"/>
      <c r="O158" s="2210" t="s">
        <v>335</v>
      </c>
      <c r="P158" s="2101"/>
      <c r="Q158" s="2175" t="s">
        <v>335</v>
      </c>
      <c r="R158" s="78"/>
      <c r="S158" s="78"/>
      <c r="T158" s="78"/>
      <c r="U158" s="78"/>
      <c r="W158" s="2044" t="str">
        <f>'職員点検資料２ (記入例)'!AG158</f>
        <v/>
      </c>
    </row>
    <row r="159" spans="1:23" s="80" customFormat="1">
      <c r="A159" s="2045"/>
      <c r="B159" s="2196"/>
      <c r="C159" s="2167"/>
      <c r="D159" s="2167"/>
      <c r="E159" s="2199"/>
      <c r="F159" s="198" t="str">
        <f>'職員点検資料２ (記入例)'!F159</f>
        <v>幼稚園教諭</v>
      </c>
      <c r="G159" s="199" t="str">
        <f>IF('職員点検資料２ (記入例)'!G159="","",'職員点検資料２ (記入例)'!G159)</f>
        <v/>
      </c>
      <c r="H159" s="2199"/>
      <c r="I159" s="2199"/>
      <c r="J159" s="2216"/>
      <c r="K159" s="2211"/>
      <c r="L159" s="2102"/>
      <c r="M159" s="2176"/>
      <c r="N159" s="2216"/>
      <c r="O159" s="2211"/>
      <c r="P159" s="2102"/>
      <c r="Q159" s="2176"/>
      <c r="R159" s="78"/>
      <c r="S159" s="78"/>
      <c r="T159" s="78"/>
      <c r="U159" s="78"/>
      <c r="W159" s="2045"/>
    </row>
    <row r="160" spans="1:23" s="80" customFormat="1">
      <c r="A160" s="2046"/>
      <c r="B160" s="2197"/>
      <c r="C160" s="2168"/>
      <c r="D160" s="2168"/>
      <c r="E160" s="2200"/>
      <c r="F160" s="200" t="str">
        <f>'職員点検資料２ (記入例)'!F160</f>
        <v>（　　　　　　）</v>
      </c>
      <c r="G160" s="201" t="str">
        <f>IF('職員点検資料２ (記入例)'!G160="","",'職員点検資料２ (記入例)'!G160)</f>
        <v/>
      </c>
      <c r="H160" s="2200"/>
      <c r="I160" s="2200"/>
      <c r="J160" s="2217"/>
      <c r="K160" s="2212"/>
      <c r="L160" s="2103"/>
      <c r="M160" s="2177"/>
      <c r="N160" s="2217"/>
      <c r="O160" s="2212"/>
      <c r="P160" s="2103"/>
      <c r="Q160" s="2177"/>
      <c r="R160" s="78"/>
      <c r="S160" s="78"/>
      <c r="T160" s="78"/>
      <c r="U160" s="78"/>
      <c r="W160" s="2046"/>
    </row>
    <row r="161" spans="1:23" s="80" customFormat="1" ht="12" customHeight="1">
      <c r="A161" s="2044">
        <v>53</v>
      </c>
      <c r="B161" s="2195" t="str">
        <f>IF('職員点検資料２ (記入例)'!B161="","",'職員点検資料２ (記入例)'!B161)</f>
        <v/>
      </c>
      <c r="C161" s="2166" t="str">
        <f>IF('職員点検資料２ (記入例)'!C161="","",'職員点検資料２ (記入例)'!C161)</f>
        <v/>
      </c>
      <c r="D161" s="2166"/>
      <c r="E161" s="2198" t="str">
        <f>IF('職員点検資料２ (記入例)'!E161="","",'職員点検資料２ (記入例)'!E161)</f>
        <v/>
      </c>
      <c r="F161" s="197" t="str">
        <f>'職員点検資料２ (記入例)'!F161</f>
        <v>保育士</v>
      </c>
      <c r="G161" s="296" t="str">
        <f>IF('職員点検資料２ (記入例)'!G161="","",'職員点検資料２ (記入例)'!G161)</f>
        <v/>
      </c>
      <c r="H161" s="2198" t="str">
        <f>IF('職員点検資料２ (記入例)'!H161="","",'職員点検資料２ (記入例)'!H161)</f>
        <v/>
      </c>
      <c r="I161" s="2198" t="str">
        <f>'職員点検資料２ (記入例)'!I161</f>
        <v>定めあり・定めなし</v>
      </c>
      <c r="J161" s="2215"/>
      <c r="K161" s="2210" t="s">
        <v>335</v>
      </c>
      <c r="L161" s="2101"/>
      <c r="M161" s="2175" t="s">
        <v>335</v>
      </c>
      <c r="N161" s="2215"/>
      <c r="O161" s="2210" t="s">
        <v>335</v>
      </c>
      <c r="P161" s="2101"/>
      <c r="Q161" s="2175" t="s">
        <v>335</v>
      </c>
      <c r="R161" s="78"/>
      <c r="S161" s="78"/>
      <c r="T161" s="78"/>
      <c r="U161" s="78"/>
      <c r="W161" s="2044" t="str">
        <f>'職員点検資料２ (記入例)'!AG161</f>
        <v/>
      </c>
    </row>
    <row r="162" spans="1:23" s="80" customFormat="1">
      <c r="A162" s="2045"/>
      <c r="B162" s="2196"/>
      <c r="C162" s="2167"/>
      <c r="D162" s="2167"/>
      <c r="E162" s="2199"/>
      <c r="F162" s="198" t="str">
        <f>'職員点検資料２ (記入例)'!F162</f>
        <v>幼稚園教諭</v>
      </c>
      <c r="G162" s="199" t="str">
        <f>IF('職員点検資料２ (記入例)'!G162="","",'職員点検資料２ (記入例)'!G162)</f>
        <v/>
      </c>
      <c r="H162" s="2199"/>
      <c r="I162" s="2199"/>
      <c r="J162" s="2216"/>
      <c r="K162" s="2211"/>
      <c r="L162" s="2102"/>
      <c r="M162" s="2176"/>
      <c r="N162" s="2216"/>
      <c r="O162" s="2211"/>
      <c r="P162" s="2102"/>
      <c r="Q162" s="2176"/>
      <c r="R162" s="78"/>
      <c r="S162" s="78"/>
      <c r="T162" s="78"/>
      <c r="U162" s="78"/>
      <c r="W162" s="2045"/>
    </row>
    <row r="163" spans="1:23" s="80" customFormat="1">
      <c r="A163" s="2046"/>
      <c r="B163" s="2197"/>
      <c r="C163" s="2168"/>
      <c r="D163" s="2168"/>
      <c r="E163" s="2200"/>
      <c r="F163" s="200" t="str">
        <f>'職員点検資料２ (記入例)'!F163</f>
        <v>（　　　　　　）</v>
      </c>
      <c r="G163" s="201" t="str">
        <f>IF('職員点検資料２ (記入例)'!G163="","",'職員点検資料２ (記入例)'!G163)</f>
        <v/>
      </c>
      <c r="H163" s="2200"/>
      <c r="I163" s="2200"/>
      <c r="J163" s="2217"/>
      <c r="K163" s="2212"/>
      <c r="L163" s="2103"/>
      <c r="M163" s="2177"/>
      <c r="N163" s="2217"/>
      <c r="O163" s="2212"/>
      <c r="P163" s="2103"/>
      <c r="Q163" s="2177"/>
      <c r="R163" s="78"/>
      <c r="S163" s="78"/>
      <c r="T163" s="78"/>
      <c r="U163" s="78"/>
      <c r="W163" s="2046"/>
    </row>
    <row r="164" spans="1:23" s="80" customFormat="1" ht="12" customHeight="1">
      <c r="A164" s="2044">
        <v>54</v>
      </c>
      <c r="B164" s="2195" t="str">
        <f>IF('職員点検資料２ (記入例)'!B164="","",'職員点検資料２ (記入例)'!B164)</f>
        <v/>
      </c>
      <c r="C164" s="2166" t="str">
        <f>IF('職員点検資料２ (記入例)'!C164="","",'職員点検資料２ (記入例)'!C164)</f>
        <v/>
      </c>
      <c r="D164" s="2166"/>
      <c r="E164" s="2198" t="str">
        <f>IF('職員点検資料２ (記入例)'!E164="","",'職員点検資料２ (記入例)'!E164)</f>
        <v/>
      </c>
      <c r="F164" s="197" t="str">
        <f>'職員点検資料２ (記入例)'!F164</f>
        <v>保育士</v>
      </c>
      <c r="G164" s="296" t="str">
        <f>IF('職員点検資料２ (記入例)'!G164="","",'職員点検資料２ (記入例)'!G164)</f>
        <v/>
      </c>
      <c r="H164" s="2198" t="str">
        <f>IF('職員点検資料２ (記入例)'!H164="","",'職員点検資料２ (記入例)'!H164)</f>
        <v/>
      </c>
      <c r="I164" s="2198" t="str">
        <f>'職員点検資料２ (記入例)'!I164</f>
        <v>定めあり・定めなし</v>
      </c>
      <c r="J164" s="2215"/>
      <c r="K164" s="2210" t="s">
        <v>335</v>
      </c>
      <c r="L164" s="2101"/>
      <c r="M164" s="2175" t="s">
        <v>335</v>
      </c>
      <c r="N164" s="2215"/>
      <c r="O164" s="2210" t="s">
        <v>335</v>
      </c>
      <c r="P164" s="2101"/>
      <c r="Q164" s="2175" t="s">
        <v>335</v>
      </c>
      <c r="R164" s="78"/>
      <c r="S164" s="78"/>
      <c r="T164" s="78"/>
      <c r="U164" s="78"/>
      <c r="W164" s="2044" t="str">
        <f>'職員点検資料２ (記入例)'!AG164</f>
        <v/>
      </c>
    </row>
    <row r="165" spans="1:23" s="80" customFormat="1">
      <c r="A165" s="2045"/>
      <c r="B165" s="2196"/>
      <c r="C165" s="2167"/>
      <c r="D165" s="2167"/>
      <c r="E165" s="2199"/>
      <c r="F165" s="198" t="str">
        <f>'職員点検資料２ (記入例)'!F165</f>
        <v>幼稚園教諭</v>
      </c>
      <c r="G165" s="199" t="str">
        <f>IF('職員点検資料２ (記入例)'!G165="","",'職員点検資料２ (記入例)'!G165)</f>
        <v/>
      </c>
      <c r="H165" s="2199"/>
      <c r="I165" s="2199"/>
      <c r="J165" s="2216"/>
      <c r="K165" s="2211"/>
      <c r="L165" s="2102"/>
      <c r="M165" s="2176"/>
      <c r="N165" s="2216"/>
      <c r="O165" s="2211"/>
      <c r="P165" s="2102"/>
      <c r="Q165" s="2176"/>
      <c r="R165" s="78"/>
      <c r="S165" s="78"/>
      <c r="T165" s="78"/>
      <c r="U165" s="78"/>
      <c r="W165" s="2045"/>
    </row>
    <row r="166" spans="1:23" s="80" customFormat="1">
      <c r="A166" s="2046"/>
      <c r="B166" s="2197"/>
      <c r="C166" s="2168"/>
      <c r="D166" s="2168"/>
      <c r="E166" s="2200"/>
      <c r="F166" s="200" t="str">
        <f>'職員点検資料２ (記入例)'!F166</f>
        <v>（　　　　　　）</v>
      </c>
      <c r="G166" s="201" t="str">
        <f>IF('職員点検資料２ (記入例)'!G166="","",'職員点検資料２ (記入例)'!G166)</f>
        <v/>
      </c>
      <c r="H166" s="2200"/>
      <c r="I166" s="2200"/>
      <c r="J166" s="2217"/>
      <c r="K166" s="2212"/>
      <c r="L166" s="2103"/>
      <c r="M166" s="2177"/>
      <c r="N166" s="2217"/>
      <c r="O166" s="2212"/>
      <c r="P166" s="2103"/>
      <c r="Q166" s="2177"/>
      <c r="R166" s="78"/>
      <c r="S166" s="78"/>
      <c r="T166" s="78"/>
      <c r="U166" s="78"/>
      <c r="W166" s="2046"/>
    </row>
    <row r="167" spans="1:23" s="80" customFormat="1" ht="12" customHeight="1">
      <c r="A167" s="2044">
        <v>55</v>
      </c>
      <c r="B167" s="2195" t="str">
        <f>IF('職員点検資料２ (記入例)'!B167="","",'職員点検資料２ (記入例)'!B167)</f>
        <v/>
      </c>
      <c r="C167" s="2166" t="str">
        <f>IF('職員点検資料２ (記入例)'!C167="","",'職員点検資料２ (記入例)'!C167)</f>
        <v/>
      </c>
      <c r="D167" s="2166"/>
      <c r="E167" s="2198" t="str">
        <f>IF('職員点検資料２ (記入例)'!E167="","",'職員点検資料２ (記入例)'!E167)</f>
        <v/>
      </c>
      <c r="F167" s="197" t="str">
        <f>'職員点検資料２ (記入例)'!F167</f>
        <v>保育士</v>
      </c>
      <c r="G167" s="296" t="str">
        <f>IF('職員点検資料２ (記入例)'!G167="","",'職員点検資料２ (記入例)'!G167)</f>
        <v/>
      </c>
      <c r="H167" s="2198" t="str">
        <f>IF('職員点検資料２ (記入例)'!H167="","",'職員点検資料２ (記入例)'!H167)</f>
        <v/>
      </c>
      <c r="I167" s="2198" t="str">
        <f>'職員点検資料２ (記入例)'!I167</f>
        <v>定めあり・定めなし</v>
      </c>
      <c r="J167" s="2215"/>
      <c r="K167" s="2210" t="s">
        <v>335</v>
      </c>
      <c r="L167" s="2101"/>
      <c r="M167" s="2175" t="s">
        <v>335</v>
      </c>
      <c r="N167" s="2215"/>
      <c r="O167" s="2210" t="s">
        <v>335</v>
      </c>
      <c r="P167" s="2101"/>
      <c r="Q167" s="2175" t="s">
        <v>335</v>
      </c>
      <c r="R167" s="78"/>
      <c r="S167" s="78"/>
      <c r="T167" s="78"/>
      <c r="U167" s="78"/>
      <c r="W167" s="2044" t="str">
        <f>'職員点検資料２ (記入例)'!AG167</f>
        <v/>
      </c>
    </row>
    <row r="168" spans="1:23" s="80" customFormat="1">
      <c r="A168" s="2045"/>
      <c r="B168" s="2196"/>
      <c r="C168" s="2167"/>
      <c r="D168" s="2167"/>
      <c r="E168" s="2199"/>
      <c r="F168" s="198" t="str">
        <f>'職員点検資料２ (記入例)'!F168</f>
        <v>幼稚園教諭</v>
      </c>
      <c r="G168" s="199" t="str">
        <f>IF('職員点検資料２ (記入例)'!G168="","",'職員点検資料２ (記入例)'!G168)</f>
        <v/>
      </c>
      <c r="H168" s="2199"/>
      <c r="I168" s="2199"/>
      <c r="J168" s="2216"/>
      <c r="K168" s="2211"/>
      <c r="L168" s="2102"/>
      <c r="M168" s="2176"/>
      <c r="N168" s="2216"/>
      <c r="O168" s="2211"/>
      <c r="P168" s="2102"/>
      <c r="Q168" s="2176"/>
      <c r="R168" s="78"/>
      <c r="S168" s="78"/>
      <c r="T168" s="78"/>
      <c r="U168" s="78"/>
      <c r="W168" s="2045"/>
    </row>
    <row r="169" spans="1:23" s="80" customFormat="1">
      <c r="A169" s="2046"/>
      <c r="B169" s="2197"/>
      <c r="C169" s="2168"/>
      <c r="D169" s="2168"/>
      <c r="E169" s="2200"/>
      <c r="F169" s="200" t="str">
        <f>'職員点検資料２ (記入例)'!F169</f>
        <v>（　　　　　　）</v>
      </c>
      <c r="G169" s="201" t="str">
        <f>IF('職員点検資料２ (記入例)'!G169="","",'職員点検資料２ (記入例)'!G169)</f>
        <v/>
      </c>
      <c r="H169" s="2200"/>
      <c r="I169" s="2200"/>
      <c r="J169" s="2217"/>
      <c r="K169" s="2212"/>
      <c r="L169" s="2103"/>
      <c r="M169" s="2177"/>
      <c r="N169" s="2217"/>
      <c r="O169" s="2212"/>
      <c r="P169" s="2103"/>
      <c r="Q169" s="2177"/>
      <c r="R169" s="78"/>
      <c r="S169" s="78"/>
      <c r="T169" s="78"/>
      <c r="U169" s="78"/>
      <c r="W169" s="2046"/>
    </row>
    <row r="170" spans="1:23" s="80" customFormat="1" ht="12" customHeight="1">
      <c r="A170" s="2044">
        <v>56</v>
      </c>
      <c r="B170" s="2195" t="str">
        <f>IF('職員点検資料２ (記入例)'!B170="","",'職員点検資料２ (記入例)'!B170)</f>
        <v/>
      </c>
      <c r="C170" s="2166" t="str">
        <f>IF('職員点検資料２ (記入例)'!C170="","",'職員点検資料２ (記入例)'!C170)</f>
        <v/>
      </c>
      <c r="D170" s="2166"/>
      <c r="E170" s="2198" t="str">
        <f>IF('職員点検資料２ (記入例)'!E170="","",'職員点検資料２ (記入例)'!E170)</f>
        <v/>
      </c>
      <c r="F170" s="197" t="str">
        <f>'職員点検資料２ (記入例)'!F170</f>
        <v>保育士</v>
      </c>
      <c r="G170" s="296" t="str">
        <f>IF('職員点検資料２ (記入例)'!G170="","",'職員点検資料２ (記入例)'!G170)</f>
        <v/>
      </c>
      <c r="H170" s="2198" t="str">
        <f>IF('職員点検資料２ (記入例)'!H170="","",'職員点検資料２ (記入例)'!H170)</f>
        <v/>
      </c>
      <c r="I170" s="2198" t="str">
        <f>'職員点検資料２ (記入例)'!I170</f>
        <v>定めあり・定めなし</v>
      </c>
      <c r="J170" s="2215"/>
      <c r="K170" s="2210" t="s">
        <v>335</v>
      </c>
      <c r="L170" s="2101"/>
      <c r="M170" s="2175" t="s">
        <v>335</v>
      </c>
      <c r="N170" s="2215"/>
      <c r="O170" s="2210" t="s">
        <v>335</v>
      </c>
      <c r="P170" s="2101"/>
      <c r="Q170" s="2175" t="s">
        <v>335</v>
      </c>
      <c r="R170" s="78"/>
      <c r="S170" s="78"/>
      <c r="T170" s="78"/>
      <c r="U170" s="78"/>
      <c r="W170" s="2044" t="str">
        <f>'職員点検資料２ (記入例)'!AG170</f>
        <v/>
      </c>
    </row>
    <row r="171" spans="1:23" s="80" customFormat="1">
      <c r="A171" s="2045"/>
      <c r="B171" s="2196"/>
      <c r="C171" s="2167"/>
      <c r="D171" s="2167"/>
      <c r="E171" s="2199"/>
      <c r="F171" s="198" t="str">
        <f>'職員点検資料２ (記入例)'!F171</f>
        <v>幼稚園教諭</v>
      </c>
      <c r="G171" s="199" t="str">
        <f>IF('職員点検資料２ (記入例)'!G171="","",'職員点検資料２ (記入例)'!G171)</f>
        <v/>
      </c>
      <c r="H171" s="2199"/>
      <c r="I171" s="2199"/>
      <c r="J171" s="2216"/>
      <c r="K171" s="2211"/>
      <c r="L171" s="2102"/>
      <c r="M171" s="2176"/>
      <c r="N171" s="2216"/>
      <c r="O171" s="2211"/>
      <c r="P171" s="2102"/>
      <c r="Q171" s="2176"/>
      <c r="R171" s="78"/>
      <c r="S171" s="78"/>
      <c r="T171" s="78"/>
      <c r="U171" s="78"/>
      <c r="W171" s="2045"/>
    </row>
    <row r="172" spans="1:23" s="80" customFormat="1">
      <c r="A172" s="2046"/>
      <c r="B172" s="2197"/>
      <c r="C172" s="2168"/>
      <c r="D172" s="2168"/>
      <c r="E172" s="2200"/>
      <c r="F172" s="200" t="str">
        <f>'職員点検資料２ (記入例)'!F172</f>
        <v>（　　　　　　）</v>
      </c>
      <c r="G172" s="201" t="str">
        <f>IF('職員点検資料２ (記入例)'!G172="","",'職員点検資料２ (記入例)'!G172)</f>
        <v/>
      </c>
      <c r="H172" s="2200"/>
      <c r="I172" s="2200"/>
      <c r="J172" s="2217"/>
      <c r="K172" s="2212"/>
      <c r="L172" s="2103"/>
      <c r="M172" s="2177"/>
      <c r="N172" s="2217"/>
      <c r="O172" s="2212"/>
      <c r="P172" s="2103"/>
      <c r="Q172" s="2177"/>
      <c r="R172" s="78"/>
      <c r="S172" s="78"/>
      <c r="T172" s="78"/>
      <c r="U172" s="78"/>
      <c r="W172" s="2046"/>
    </row>
    <row r="173" spans="1:23" s="80" customFormat="1" ht="12" customHeight="1">
      <c r="A173" s="2044">
        <v>57</v>
      </c>
      <c r="B173" s="2195" t="str">
        <f>IF('職員点検資料２ (記入例)'!B173="","",'職員点検資料２ (記入例)'!B173)</f>
        <v/>
      </c>
      <c r="C173" s="2166" t="str">
        <f>IF('職員点検資料２ (記入例)'!C173="","",'職員点検資料２ (記入例)'!C173)</f>
        <v/>
      </c>
      <c r="D173" s="2166"/>
      <c r="E173" s="2198" t="str">
        <f>IF('職員点検資料２ (記入例)'!E173="","",'職員点検資料２ (記入例)'!E173)</f>
        <v/>
      </c>
      <c r="F173" s="197" t="str">
        <f>'職員点検資料２ (記入例)'!F173</f>
        <v>保育士</v>
      </c>
      <c r="G173" s="296" t="str">
        <f>IF('職員点検資料２ (記入例)'!G173="","",'職員点検資料２ (記入例)'!G173)</f>
        <v/>
      </c>
      <c r="H173" s="2198" t="str">
        <f>IF('職員点検資料２ (記入例)'!H173="","",'職員点検資料２ (記入例)'!H173)</f>
        <v/>
      </c>
      <c r="I173" s="2198" t="str">
        <f>'職員点検資料２ (記入例)'!I173</f>
        <v>定めあり・定めなし</v>
      </c>
      <c r="J173" s="2215"/>
      <c r="K173" s="2210" t="s">
        <v>335</v>
      </c>
      <c r="L173" s="2101"/>
      <c r="M173" s="2175" t="s">
        <v>335</v>
      </c>
      <c r="N173" s="2215"/>
      <c r="O173" s="2210" t="s">
        <v>335</v>
      </c>
      <c r="P173" s="2101"/>
      <c r="Q173" s="2175" t="s">
        <v>335</v>
      </c>
      <c r="R173" s="78"/>
      <c r="S173" s="78"/>
      <c r="T173" s="78"/>
      <c r="U173" s="78"/>
      <c r="W173" s="2044" t="str">
        <f>'職員点検資料２ (記入例)'!AG173</f>
        <v/>
      </c>
    </row>
    <row r="174" spans="1:23" s="80" customFormat="1">
      <c r="A174" s="2045"/>
      <c r="B174" s="2196"/>
      <c r="C174" s="2167"/>
      <c r="D174" s="2167"/>
      <c r="E174" s="2199"/>
      <c r="F174" s="198" t="str">
        <f>'職員点検資料２ (記入例)'!F174</f>
        <v>幼稚園教諭</v>
      </c>
      <c r="G174" s="199" t="str">
        <f>IF('職員点検資料２ (記入例)'!G174="","",'職員点検資料２ (記入例)'!G174)</f>
        <v/>
      </c>
      <c r="H174" s="2199"/>
      <c r="I174" s="2199"/>
      <c r="J174" s="2216"/>
      <c r="K174" s="2211"/>
      <c r="L174" s="2102"/>
      <c r="M174" s="2176"/>
      <c r="N174" s="2216"/>
      <c r="O174" s="2211"/>
      <c r="P174" s="2102"/>
      <c r="Q174" s="2176"/>
      <c r="R174" s="78"/>
      <c r="S174" s="78"/>
      <c r="T174" s="78"/>
      <c r="U174" s="78"/>
      <c r="W174" s="2045"/>
    </row>
    <row r="175" spans="1:23" s="80" customFormat="1">
      <c r="A175" s="2046"/>
      <c r="B175" s="2197"/>
      <c r="C175" s="2168"/>
      <c r="D175" s="2168"/>
      <c r="E175" s="2200"/>
      <c r="F175" s="200" t="str">
        <f>'職員点検資料２ (記入例)'!F175</f>
        <v>（　　　　　　）</v>
      </c>
      <c r="G175" s="201" t="str">
        <f>IF('職員点検資料２ (記入例)'!G175="","",'職員点検資料２ (記入例)'!G175)</f>
        <v/>
      </c>
      <c r="H175" s="2200"/>
      <c r="I175" s="2200"/>
      <c r="J175" s="2217"/>
      <c r="K175" s="2212"/>
      <c r="L175" s="2103"/>
      <c r="M175" s="2177"/>
      <c r="N175" s="2217"/>
      <c r="O175" s="2212"/>
      <c r="P175" s="2103"/>
      <c r="Q175" s="2177"/>
      <c r="R175" s="78"/>
      <c r="S175" s="78"/>
      <c r="T175" s="78"/>
      <c r="U175" s="78"/>
      <c r="W175" s="2046"/>
    </row>
    <row r="176" spans="1:23" s="80" customFormat="1" ht="12" customHeight="1">
      <c r="A176" s="2044">
        <v>58</v>
      </c>
      <c r="B176" s="2195" t="str">
        <f>IF('職員点検資料２ (記入例)'!B176="","",'職員点検資料２ (記入例)'!B176)</f>
        <v/>
      </c>
      <c r="C176" s="2166" t="str">
        <f>IF('職員点検資料２ (記入例)'!C176="","",'職員点検資料２ (記入例)'!C176)</f>
        <v/>
      </c>
      <c r="D176" s="2166"/>
      <c r="E176" s="2198" t="str">
        <f>IF('職員点検資料２ (記入例)'!E176="","",'職員点検資料２ (記入例)'!E176)</f>
        <v/>
      </c>
      <c r="F176" s="197" t="str">
        <f>'職員点検資料２ (記入例)'!F176</f>
        <v>保育士</v>
      </c>
      <c r="G176" s="296" t="str">
        <f>IF('職員点検資料２ (記入例)'!G176="","",'職員点検資料２ (記入例)'!G176)</f>
        <v/>
      </c>
      <c r="H176" s="2198" t="str">
        <f>IF('職員点検資料２ (記入例)'!H176="","",'職員点検資料２ (記入例)'!H176)</f>
        <v/>
      </c>
      <c r="I176" s="2198" t="str">
        <f>'職員点検資料２ (記入例)'!I176</f>
        <v>定めあり・定めなし</v>
      </c>
      <c r="J176" s="2215"/>
      <c r="K176" s="2210" t="s">
        <v>335</v>
      </c>
      <c r="L176" s="2101"/>
      <c r="M176" s="2175" t="s">
        <v>335</v>
      </c>
      <c r="N176" s="2215"/>
      <c r="O176" s="2210" t="s">
        <v>335</v>
      </c>
      <c r="P176" s="2101"/>
      <c r="Q176" s="2175" t="s">
        <v>335</v>
      </c>
      <c r="R176" s="78"/>
      <c r="S176" s="78"/>
      <c r="T176" s="78"/>
      <c r="U176" s="78"/>
      <c r="W176" s="2044" t="str">
        <f>'職員点検資料２ (記入例)'!AG176</f>
        <v/>
      </c>
    </row>
    <row r="177" spans="1:23" s="80" customFormat="1">
      <c r="A177" s="2045"/>
      <c r="B177" s="2196"/>
      <c r="C177" s="2167"/>
      <c r="D177" s="2167"/>
      <c r="E177" s="2199"/>
      <c r="F177" s="198" t="str">
        <f>'職員点検資料２ (記入例)'!F177</f>
        <v>幼稚園教諭</v>
      </c>
      <c r="G177" s="199" t="str">
        <f>IF('職員点検資料２ (記入例)'!G177="","",'職員点検資料２ (記入例)'!G177)</f>
        <v/>
      </c>
      <c r="H177" s="2199"/>
      <c r="I177" s="2199"/>
      <c r="J177" s="2216"/>
      <c r="K177" s="2211"/>
      <c r="L177" s="2102"/>
      <c r="M177" s="2176"/>
      <c r="N177" s="2216"/>
      <c r="O177" s="2211"/>
      <c r="P177" s="2102"/>
      <c r="Q177" s="2176"/>
      <c r="R177" s="78"/>
      <c r="S177" s="78"/>
      <c r="T177" s="78"/>
      <c r="U177" s="78"/>
      <c r="W177" s="2045"/>
    </row>
    <row r="178" spans="1:23" s="80" customFormat="1">
      <c r="A178" s="2046"/>
      <c r="B178" s="2197"/>
      <c r="C178" s="2168"/>
      <c r="D178" s="2168"/>
      <c r="E178" s="2200"/>
      <c r="F178" s="200" t="str">
        <f>'職員点検資料２ (記入例)'!F178</f>
        <v>（　　　　　　）</v>
      </c>
      <c r="G178" s="201" t="str">
        <f>IF('職員点検資料２ (記入例)'!G178="","",'職員点検資料２ (記入例)'!G178)</f>
        <v/>
      </c>
      <c r="H178" s="2200"/>
      <c r="I178" s="2200"/>
      <c r="J178" s="2217"/>
      <c r="K178" s="2212"/>
      <c r="L178" s="2103"/>
      <c r="M178" s="2177"/>
      <c r="N178" s="2217"/>
      <c r="O178" s="2212"/>
      <c r="P178" s="2103"/>
      <c r="Q178" s="2177"/>
      <c r="R178" s="78"/>
      <c r="S178" s="78"/>
      <c r="T178" s="78"/>
      <c r="U178" s="78"/>
      <c r="W178" s="2046"/>
    </row>
    <row r="179" spans="1:23" s="80" customFormat="1" ht="12" customHeight="1">
      <c r="A179" s="2044">
        <v>59</v>
      </c>
      <c r="B179" s="2195" t="str">
        <f>IF('職員点検資料２ (記入例)'!B179="","",'職員点検資料２ (記入例)'!B179)</f>
        <v/>
      </c>
      <c r="C179" s="2166" t="str">
        <f>IF('職員点検資料２ (記入例)'!C179="","",'職員点検資料２ (記入例)'!C179)</f>
        <v/>
      </c>
      <c r="D179" s="2166"/>
      <c r="E179" s="2198" t="str">
        <f>IF('職員点検資料２ (記入例)'!E179="","",'職員点検資料２ (記入例)'!E179)</f>
        <v/>
      </c>
      <c r="F179" s="197" t="str">
        <f>'職員点検資料２ (記入例)'!F179</f>
        <v>保育士</v>
      </c>
      <c r="G179" s="296" t="str">
        <f>IF('職員点検資料２ (記入例)'!G179="","",'職員点検資料２ (記入例)'!G179)</f>
        <v/>
      </c>
      <c r="H179" s="2198" t="str">
        <f>IF('職員点検資料２ (記入例)'!H179="","",'職員点検資料２ (記入例)'!H179)</f>
        <v/>
      </c>
      <c r="I179" s="2198" t="str">
        <f>'職員点検資料２ (記入例)'!I179</f>
        <v>定めあり・定めなし</v>
      </c>
      <c r="J179" s="2215"/>
      <c r="K179" s="2210" t="s">
        <v>335</v>
      </c>
      <c r="L179" s="2101"/>
      <c r="M179" s="2175" t="s">
        <v>335</v>
      </c>
      <c r="N179" s="2215"/>
      <c r="O179" s="2210" t="s">
        <v>335</v>
      </c>
      <c r="P179" s="2101"/>
      <c r="Q179" s="2175" t="s">
        <v>335</v>
      </c>
      <c r="R179" s="78"/>
      <c r="S179" s="78"/>
      <c r="T179" s="78"/>
      <c r="U179" s="78"/>
      <c r="W179" s="2044" t="str">
        <f>'職員点検資料２ (記入例)'!AG179</f>
        <v/>
      </c>
    </row>
    <row r="180" spans="1:23" s="80" customFormat="1">
      <c r="A180" s="2045"/>
      <c r="B180" s="2196"/>
      <c r="C180" s="2167"/>
      <c r="D180" s="2167"/>
      <c r="E180" s="2199"/>
      <c r="F180" s="198" t="str">
        <f>'職員点検資料２ (記入例)'!F180</f>
        <v>幼稚園教諭</v>
      </c>
      <c r="G180" s="199" t="str">
        <f>IF('職員点検資料２ (記入例)'!G180="","",'職員点検資料２ (記入例)'!G180)</f>
        <v/>
      </c>
      <c r="H180" s="2199"/>
      <c r="I180" s="2199"/>
      <c r="J180" s="2216"/>
      <c r="K180" s="2211"/>
      <c r="L180" s="2102"/>
      <c r="M180" s="2176"/>
      <c r="N180" s="2216"/>
      <c r="O180" s="2211"/>
      <c r="P180" s="2102"/>
      <c r="Q180" s="2176"/>
      <c r="R180" s="78"/>
      <c r="S180" s="78"/>
      <c r="T180" s="78"/>
      <c r="U180" s="78"/>
      <c r="W180" s="2045"/>
    </row>
    <row r="181" spans="1:23" s="80" customFormat="1">
      <c r="A181" s="2046"/>
      <c r="B181" s="2197"/>
      <c r="C181" s="2168"/>
      <c r="D181" s="2168"/>
      <c r="E181" s="2200"/>
      <c r="F181" s="200" t="str">
        <f>'職員点検資料２ (記入例)'!F181</f>
        <v>（　　　　　　）</v>
      </c>
      <c r="G181" s="201" t="str">
        <f>IF('職員点検資料２ (記入例)'!G181="","",'職員点検資料２ (記入例)'!G181)</f>
        <v/>
      </c>
      <c r="H181" s="2200"/>
      <c r="I181" s="2200"/>
      <c r="J181" s="2217"/>
      <c r="K181" s="2212"/>
      <c r="L181" s="2103"/>
      <c r="M181" s="2177"/>
      <c r="N181" s="2217"/>
      <c r="O181" s="2212"/>
      <c r="P181" s="2103"/>
      <c r="Q181" s="2177"/>
      <c r="R181" s="78"/>
      <c r="S181" s="78"/>
      <c r="T181" s="78"/>
      <c r="U181" s="78"/>
      <c r="W181" s="2046"/>
    </row>
    <row r="182" spans="1:23" s="80" customFormat="1" ht="12" customHeight="1">
      <c r="A182" s="2044">
        <v>60</v>
      </c>
      <c r="B182" s="2195" t="str">
        <f>IF('職員点検資料２ (記入例)'!B182="","",'職員点検資料２ (記入例)'!B182)</f>
        <v/>
      </c>
      <c r="C182" s="2166" t="str">
        <f>IF('職員点検資料２ (記入例)'!C182="","",'職員点検資料２ (記入例)'!C182)</f>
        <v/>
      </c>
      <c r="D182" s="2166"/>
      <c r="E182" s="2198" t="str">
        <f>IF('職員点検資料２ (記入例)'!E182="","",'職員点検資料２ (記入例)'!E182)</f>
        <v/>
      </c>
      <c r="F182" s="197" t="str">
        <f>'職員点検資料２ (記入例)'!F182</f>
        <v>保育士</v>
      </c>
      <c r="G182" s="296" t="str">
        <f>IF('職員点検資料２ (記入例)'!G182="","",'職員点検資料２ (記入例)'!G182)</f>
        <v/>
      </c>
      <c r="H182" s="2198" t="str">
        <f>IF('職員点検資料２ (記入例)'!H182="","",'職員点検資料２ (記入例)'!H182)</f>
        <v/>
      </c>
      <c r="I182" s="2198" t="str">
        <f>'職員点検資料２ (記入例)'!I182</f>
        <v>定めあり・定めなし</v>
      </c>
      <c r="J182" s="2215"/>
      <c r="K182" s="2210" t="s">
        <v>335</v>
      </c>
      <c r="L182" s="2101"/>
      <c r="M182" s="2175" t="s">
        <v>335</v>
      </c>
      <c r="N182" s="2215"/>
      <c r="O182" s="2210" t="s">
        <v>335</v>
      </c>
      <c r="P182" s="2101"/>
      <c r="Q182" s="2175" t="s">
        <v>335</v>
      </c>
      <c r="R182" s="78"/>
      <c r="S182" s="78"/>
      <c r="T182" s="78"/>
      <c r="U182" s="78"/>
      <c r="W182" s="2044" t="str">
        <f>'職員点検資料２ (記入例)'!AG182</f>
        <v/>
      </c>
    </row>
    <row r="183" spans="1:23" s="80" customFormat="1">
      <c r="A183" s="2045"/>
      <c r="B183" s="2196"/>
      <c r="C183" s="2167"/>
      <c r="D183" s="2167"/>
      <c r="E183" s="2199"/>
      <c r="F183" s="198" t="str">
        <f>'職員点検資料２ (記入例)'!F183</f>
        <v>幼稚園教諭</v>
      </c>
      <c r="G183" s="199" t="str">
        <f>IF('職員点検資料２ (記入例)'!G183="","",'職員点検資料２ (記入例)'!G183)</f>
        <v/>
      </c>
      <c r="H183" s="2199"/>
      <c r="I183" s="2199"/>
      <c r="J183" s="2216"/>
      <c r="K183" s="2211"/>
      <c r="L183" s="2102"/>
      <c r="M183" s="2176"/>
      <c r="N183" s="2216"/>
      <c r="O183" s="2211"/>
      <c r="P183" s="2102"/>
      <c r="Q183" s="2176"/>
      <c r="R183" s="78"/>
      <c r="S183" s="78"/>
      <c r="T183" s="78"/>
      <c r="U183" s="78"/>
      <c r="W183" s="2045"/>
    </row>
    <row r="184" spans="1:23" s="80" customFormat="1">
      <c r="A184" s="2046"/>
      <c r="B184" s="2197"/>
      <c r="C184" s="2168"/>
      <c r="D184" s="2168"/>
      <c r="E184" s="2200"/>
      <c r="F184" s="200" t="str">
        <f>'職員点検資料２ (記入例)'!F184</f>
        <v>（　　　　　　）</v>
      </c>
      <c r="G184" s="201" t="str">
        <f>IF('職員点検資料２ (記入例)'!G184="","",'職員点検資料２ (記入例)'!G184)</f>
        <v/>
      </c>
      <c r="H184" s="2200"/>
      <c r="I184" s="2200"/>
      <c r="J184" s="2217"/>
      <c r="K184" s="2212"/>
      <c r="L184" s="2103"/>
      <c r="M184" s="2177"/>
      <c r="N184" s="2217"/>
      <c r="O184" s="2212"/>
      <c r="P184" s="2103"/>
      <c r="Q184" s="2177"/>
      <c r="R184" s="78"/>
      <c r="S184" s="78"/>
      <c r="T184" s="78"/>
      <c r="U184" s="78"/>
      <c r="W184" s="2046"/>
    </row>
  </sheetData>
  <sheetProtection sheet="1" objects="1" scenarios="1"/>
  <mergeCells count="976">
    <mergeCell ref="D8:D10"/>
    <mergeCell ref="D11:D13"/>
    <mergeCell ref="D14:D16"/>
    <mergeCell ref="D17:D19"/>
    <mergeCell ref="D20:D22"/>
    <mergeCell ref="D23:D25"/>
    <mergeCell ref="D26:D28"/>
    <mergeCell ref="D29:D31"/>
    <mergeCell ref="D32:D34"/>
    <mergeCell ref="J3:Q3"/>
    <mergeCell ref="J23:J25"/>
    <mergeCell ref="K23:K25"/>
    <mergeCell ref="L23:L25"/>
    <mergeCell ref="M23:M25"/>
    <mergeCell ref="J26:J28"/>
    <mergeCell ref="K26:K28"/>
    <mergeCell ref="L26:L28"/>
    <mergeCell ref="M26:M28"/>
    <mergeCell ref="K5:K7"/>
    <mergeCell ref="L5:L7"/>
    <mergeCell ref="M5:M7"/>
    <mergeCell ref="J8:J10"/>
    <mergeCell ref="K8:K10"/>
    <mergeCell ref="L8:L10"/>
    <mergeCell ref="M8:M10"/>
    <mergeCell ref="J11:J13"/>
    <mergeCell ref="K11:K13"/>
    <mergeCell ref="L11:L13"/>
    <mergeCell ref="M11:M13"/>
    <mergeCell ref="P11:P13"/>
    <mergeCell ref="Q11:Q13"/>
    <mergeCell ref="J14:J16"/>
    <mergeCell ref="K14:K16"/>
    <mergeCell ref="L14:L16"/>
    <mergeCell ref="M14:M16"/>
    <mergeCell ref="J17:J19"/>
    <mergeCell ref="K17:K19"/>
    <mergeCell ref="L17:L19"/>
    <mergeCell ref="M17:M19"/>
    <mergeCell ref="J20:J22"/>
    <mergeCell ref="K20:K22"/>
    <mergeCell ref="L20:L22"/>
    <mergeCell ref="M20:M22"/>
    <mergeCell ref="I182:I184"/>
    <mergeCell ref="N182:N184"/>
    <mergeCell ref="O182:O184"/>
    <mergeCell ref="P182:P184"/>
    <mergeCell ref="Q182:Q184"/>
    <mergeCell ref="W182:W184"/>
    <mergeCell ref="N179:N181"/>
    <mergeCell ref="O179:O181"/>
    <mergeCell ref="P179:P181"/>
    <mergeCell ref="Q179:Q181"/>
    <mergeCell ref="W179:W181"/>
    <mergeCell ref="I179:I181"/>
    <mergeCell ref="J179:J181"/>
    <mergeCell ref="K179:K181"/>
    <mergeCell ref="L179:L181"/>
    <mergeCell ref="M179:M181"/>
    <mergeCell ref="J182:J184"/>
    <mergeCell ref="K182:K184"/>
    <mergeCell ref="L182:L184"/>
    <mergeCell ref="M182:M184"/>
    <mergeCell ref="A182:A184"/>
    <mergeCell ref="B182:B184"/>
    <mergeCell ref="C182:C184"/>
    <mergeCell ref="E182:E184"/>
    <mergeCell ref="H182:H184"/>
    <mergeCell ref="A179:A181"/>
    <mergeCell ref="B179:B181"/>
    <mergeCell ref="C179:C181"/>
    <mergeCell ref="E179:E181"/>
    <mergeCell ref="H179:H181"/>
    <mergeCell ref="D179:D181"/>
    <mergeCell ref="D182:D184"/>
    <mergeCell ref="I176:I178"/>
    <mergeCell ref="N176:N178"/>
    <mergeCell ref="O176:O178"/>
    <mergeCell ref="P176:P178"/>
    <mergeCell ref="Q176:Q178"/>
    <mergeCell ref="W176:W178"/>
    <mergeCell ref="N173:N175"/>
    <mergeCell ref="O173:O175"/>
    <mergeCell ref="P173:P175"/>
    <mergeCell ref="Q173:Q175"/>
    <mergeCell ref="W173:W175"/>
    <mergeCell ref="I173:I175"/>
    <mergeCell ref="J173:J175"/>
    <mergeCell ref="K173:K175"/>
    <mergeCell ref="L173:L175"/>
    <mergeCell ref="M173:M175"/>
    <mergeCell ref="J176:J178"/>
    <mergeCell ref="K176:K178"/>
    <mergeCell ref="L176:L178"/>
    <mergeCell ref="M176:M178"/>
    <mergeCell ref="A176:A178"/>
    <mergeCell ref="B176:B178"/>
    <mergeCell ref="C176:C178"/>
    <mergeCell ref="E176:E178"/>
    <mergeCell ref="H176:H178"/>
    <mergeCell ref="A173:A175"/>
    <mergeCell ref="B173:B175"/>
    <mergeCell ref="C173:C175"/>
    <mergeCell ref="E173:E175"/>
    <mergeCell ref="H173:H175"/>
    <mergeCell ref="D173:D175"/>
    <mergeCell ref="D176:D178"/>
    <mergeCell ref="I170:I172"/>
    <mergeCell ref="N170:N172"/>
    <mergeCell ref="O170:O172"/>
    <mergeCell ref="P170:P172"/>
    <mergeCell ref="Q170:Q172"/>
    <mergeCell ref="W170:W172"/>
    <mergeCell ref="N167:N169"/>
    <mergeCell ref="O167:O169"/>
    <mergeCell ref="P167:P169"/>
    <mergeCell ref="Q167:Q169"/>
    <mergeCell ref="W167:W169"/>
    <mergeCell ref="I167:I169"/>
    <mergeCell ref="J167:J169"/>
    <mergeCell ref="K167:K169"/>
    <mergeCell ref="L167:L169"/>
    <mergeCell ref="M167:M169"/>
    <mergeCell ref="J170:J172"/>
    <mergeCell ref="K170:K172"/>
    <mergeCell ref="L170:L172"/>
    <mergeCell ref="M170:M172"/>
    <mergeCell ref="A170:A172"/>
    <mergeCell ref="B170:B172"/>
    <mergeCell ref="C170:C172"/>
    <mergeCell ref="E170:E172"/>
    <mergeCell ref="H170:H172"/>
    <mergeCell ref="A167:A169"/>
    <mergeCell ref="B167:B169"/>
    <mergeCell ref="C167:C169"/>
    <mergeCell ref="E167:E169"/>
    <mergeCell ref="H167:H169"/>
    <mergeCell ref="D167:D169"/>
    <mergeCell ref="D170:D172"/>
    <mergeCell ref="I164:I166"/>
    <mergeCell ref="N164:N166"/>
    <mergeCell ref="O164:O166"/>
    <mergeCell ref="P164:P166"/>
    <mergeCell ref="Q164:Q166"/>
    <mergeCell ref="W164:W166"/>
    <mergeCell ref="N161:N163"/>
    <mergeCell ref="O161:O163"/>
    <mergeCell ref="P161:P163"/>
    <mergeCell ref="Q161:Q163"/>
    <mergeCell ref="W161:W163"/>
    <mergeCell ref="I161:I163"/>
    <mergeCell ref="J161:J163"/>
    <mergeCell ref="K161:K163"/>
    <mergeCell ref="L161:L163"/>
    <mergeCell ref="M161:M163"/>
    <mergeCell ref="J164:J166"/>
    <mergeCell ref="K164:K166"/>
    <mergeCell ref="L164:L166"/>
    <mergeCell ref="M164:M166"/>
    <mergeCell ref="A164:A166"/>
    <mergeCell ref="B164:B166"/>
    <mergeCell ref="C164:C166"/>
    <mergeCell ref="E164:E166"/>
    <mergeCell ref="H164:H166"/>
    <mergeCell ref="A161:A163"/>
    <mergeCell ref="B161:B163"/>
    <mergeCell ref="C161:C163"/>
    <mergeCell ref="E161:E163"/>
    <mergeCell ref="H161:H163"/>
    <mergeCell ref="D161:D163"/>
    <mergeCell ref="D164:D166"/>
    <mergeCell ref="I158:I160"/>
    <mergeCell ref="N158:N160"/>
    <mergeCell ref="O158:O160"/>
    <mergeCell ref="P158:P160"/>
    <mergeCell ref="Q158:Q160"/>
    <mergeCell ref="W158:W160"/>
    <mergeCell ref="N155:N157"/>
    <mergeCell ref="O155:O157"/>
    <mergeCell ref="P155:P157"/>
    <mergeCell ref="Q155:Q157"/>
    <mergeCell ref="W155:W157"/>
    <mergeCell ref="I155:I157"/>
    <mergeCell ref="J155:J157"/>
    <mergeCell ref="K155:K157"/>
    <mergeCell ref="L155:L157"/>
    <mergeCell ref="M155:M157"/>
    <mergeCell ref="J158:J160"/>
    <mergeCell ref="K158:K160"/>
    <mergeCell ref="L158:L160"/>
    <mergeCell ref="M158:M160"/>
    <mergeCell ref="A158:A160"/>
    <mergeCell ref="B158:B160"/>
    <mergeCell ref="C158:C160"/>
    <mergeCell ref="E158:E160"/>
    <mergeCell ref="H158:H160"/>
    <mergeCell ref="A155:A157"/>
    <mergeCell ref="B155:B157"/>
    <mergeCell ref="C155:C157"/>
    <mergeCell ref="E155:E157"/>
    <mergeCell ref="H155:H157"/>
    <mergeCell ref="D155:D157"/>
    <mergeCell ref="D158:D160"/>
    <mergeCell ref="I152:I154"/>
    <mergeCell ref="N152:N154"/>
    <mergeCell ref="O152:O154"/>
    <mergeCell ref="P152:P154"/>
    <mergeCell ref="Q152:Q154"/>
    <mergeCell ref="W152:W154"/>
    <mergeCell ref="N149:N151"/>
    <mergeCell ref="O149:O151"/>
    <mergeCell ref="P149:P151"/>
    <mergeCell ref="Q149:Q151"/>
    <mergeCell ref="W149:W151"/>
    <mergeCell ref="I149:I151"/>
    <mergeCell ref="J149:J151"/>
    <mergeCell ref="K149:K151"/>
    <mergeCell ref="L149:L151"/>
    <mergeCell ref="M149:M151"/>
    <mergeCell ref="J152:J154"/>
    <mergeCell ref="K152:K154"/>
    <mergeCell ref="L152:L154"/>
    <mergeCell ref="M152:M154"/>
    <mergeCell ref="A152:A154"/>
    <mergeCell ref="B152:B154"/>
    <mergeCell ref="C152:C154"/>
    <mergeCell ref="E152:E154"/>
    <mergeCell ref="H152:H154"/>
    <mergeCell ref="A149:A151"/>
    <mergeCell ref="B149:B151"/>
    <mergeCell ref="C149:C151"/>
    <mergeCell ref="E149:E151"/>
    <mergeCell ref="H149:H151"/>
    <mergeCell ref="D149:D151"/>
    <mergeCell ref="D152:D154"/>
    <mergeCell ref="I146:I148"/>
    <mergeCell ref="N146:N148"/>
    <mergeCell ref="O146:O148"/>
    <mergeCell ref="P146:P148"/>
    <mergeCell ref="Q146:Q148"/>
    <mergeCell ref="W146:W148"/>
    <mergeCell ref="N143:N145"/>
    <mergeCell ref="O143:O145"/>
    <mergeCell ref="P143:P145"/>
    <mergeCell ref="Q143:Q145"/>
    <mergeCell ref="W143:W145"/>
    <mergeCell ref="I143:I145"/>
    <mergeCell ref="J143:J145"/>
    <mergeCell ref="K143:K145"/>
    <mergeCell ref="L143:L145"/>
    <mergeCell ref="M143:M145"/>
    <mergeCell ref="J146:J148"/>
    <mergeCell ref="K146:K148"/>
    <mergeCell ref="L146:L148"/>
    <mergeCell ref="M146:M148"/>
    <mergeCell ref="A146:A148"/>
    <mergeCell ref="B146:B148"/>
    <mergeCell ref="C146:C148"/>
    <mergeCell ref="E146:E148"/>
    <mergeCell ref="H146:H148"/>
    <mergeCell ref="A143:A145"/>
    <mergeCell ref="B143:B145"/>
    <mergeCell ref="C143:C145"/>
    <mergeCell ref="E143:E145"/>
    <mergeCell ref="H143:H145"/>
    <mergeCell ref="D143:D145"/>
    <mergeCell ref="D146:D148"/>
    <mergeCell ref="I140:I142"/>
    <mergeCell ref="N140:N142"/>
    <mergeCell ref="O140:O142"/>
    <mergeCell ref="P140:P142"/>
    <mergeCell ref="Q140:Q142"/>
    <mergeCell ref="W140:W142"/>
    <mergeCell ref="N137:N139"/>
    <mergeCell ref="O137:O139"/>
    <mergeCell ref="P137:P139"/>
    <mergeCell ref="Q137:Q139"/>
    <mergeCell ref="W137:W139"/>
    <mergeCell ref="I137:I139"/>
    <mergeCell ref="J137:J139"/>
    <mergeCell ref="K137:K139"/>
    <mergeCell ref="L137:L139"/>
    <mergeCell ref="M137:M139"/>
    <mergeCell ref="J140:J142"/>
    <mergeCell ref="K140:K142"/>
    <mergeCell ref="L140:L142"/>
    <mergeCell ref="M140:M142"/>
    <mergeCell ref="A140:A142"/>
    <mergeCell ref="B140:B142"/>
    <mergeCell ref="C140:C142"/>
    <mergeCell ref="E140:E142"/>
    <mergeCell ref="H140:H142"/>
    <mergeCell ref="A137:A139"/>
    <mergeCell ref="B137:B139"/>
    <mergeCell ref="C137:C139"/>
    <mergeCell ref="E137:E139"/>
    <mergeCell ref="H137:H139"/>
    <mergeCell ref="D137:D139"/>
    <mergeCell ref="D140:D142"/>
    <mergeCell ref="I134:I136"/>
    <mergeCell ref="N134:N136"/>
    <mergeCell ref="O134:O136"/>
    <mergeCell ref="P134:P136"/>
    <mergeCell ref="Q134:Q136"/>
    <mergeCell ref="W134:W136"/>
    <mergeCell ref="N131:N133"/>
    <mergeCell ref="O131:O133"/>
    <mergeCell ref="P131:P133"/>
    <mergeCell ref="Q131:Q133"/>
    <mergeCell ref="W131:W133"/>
    <mergeCell ref="I131:I133"/>
    <mergeCell ref="J131:J133"/>
    <mergeCell ref="K131:K133"/>
    <mergeCell ref="L131:L133"/>
    <mergeCell ref="M131:M133"/>
    <mergeCell ref="J134:J136"/>
    <mergeCell ref="K134:K136"/>
    <mergeCell ref="L134:L136"/>
    <mergeCell ref="M134:M136"/>
    <mergeCell ref="A134:A136"/>
    <mergeCell ref="B134:B136"/>
    <mergeCell ref="C134:C136"/>
    <mergeCell ref="E134:E136"/>
    <mergeCell ref="H134:H136"/>
    <mergeCell ref="A131:A133"/>
    <mergeCell ref="B131:B133"/>
    <mergeCell ref="C131:C133"/>
    <mergeCell ref="E131:E133"/>
    <mergeCell ref="H131:H133"/>
    <mergeCell ref="D131:D133"/>
    <mergeCell ref="D134:D136"/>
    <mergeCell ref="I128:I130"/>
    <mergeCell ref="N128:N130"/>
    <mergeCell ref="O128:O130"/>
    <mergeCell ref="P128:P130"/>
    <mergeCell ref="Q128:Q130"/>
    <mergeCell ref="W128:W130"/>
    <mergeCell ref="N125:N127"/>
    <mergeCell ref="O125:O127"/>
    <mergeCell ref="P125:P127"/>
    <mergeCell ref="Q125:Q127"/>
    <mergeCell ref="W125:W127"/>
    <mergeCell ref="I125:I127"/>
    <mergeCell ref="J125:J127"/>
    <mergeCell ref="K125:K127"/>
    <mergeCell ref="L125:L127"/>
    <mergeCell ref="M125:M127"/>
    <mergeCell ref="J128:J130"/>
    <mergeCell ref="K128:K130"/>
    <mergeCell ref="L128:L130"/>
    <mergeCell ref="M128:M130"/>
    <mergeCell ref="A128:A130"/>
    <mergeCell ref="B128:B130"/>
    <mergeCell ref="C128:C130"/>
    <mergeCell ref="E128:E130"/>
    <mergeCell ref="H128:H130"/>
    <mergeCell ref="A125:A127"/>
    <mergeCell ref="B125:B127"/>
    <mergeCell ref="C125:C127"/>
    <mergeCell ref="E125:E127"/>
    <mergeCell ref="H125:H127"/>
    <mergeCell ref="D125:D127"/>
    <mergeCell ref="D128:D130"/>
    <mergeCell ref="I122:I124"/>
    <mergeCell ref="N122:N124"/>
    <mergeCell ref="O122:O124"/>
    <mergeCell ref="P122:P124"/>
    <mergeCell ref="Q122:Q124"/>
    <mergeCell ref="W122:W124"/>
    <mergeCell ref="N119:N121"/>
    <mergeCell ref="O119:O121"/>
    <mergeCell ref="P119:P121"/>
    <mergeCell ref="Q119:Q121"/>
    <mergeCell ref="W119:W121"/>
    <mergeCell ref="I119:I121"/>
    <mergeCell ref="J119:J121"/>
    <mergeCell ref="K119:K121"/>
    <mergeCell ref="L119:L121"/>
    <mergeCell ref="M119:M121"/>
    <mergeCell ref="J122:J124"/>
    <mergeCell ref="K122:K124"/>
    <mergeCell ref="L122:L124"/>
    <mergeCell ref="M122:M124"/>
    <mergeCell ref="A122:A124"/>
    <mergeCell ref="B122:B124"/>
    <mergeCell ref="C122:C124"/>
    <mergeCell ref="E122:E124"/>
    <mergeCell ref="H122:H124"/>
    <mergeCell ref="A119:A121"/>
    <mergeCell ref="B119:B121"/>
    <mergeCell ref="C119:C121"/>
    <mergeCell ref="E119:E121"/>
    <mergeCell ref="H119:H121"/>
    <mergeCell ref="D119:D121"/>
    <mergeCell ref="D122:D124"/>
    <mergeCell ref="I116:I118"/>
    <mergeCell ref="N116:N118"/>
    <mergeCell ref="O116:O118"/>
    <mergeCell ref="P116:P118"/>
    <mergeCell ref="Q116:Q118"/>
    <mergeCell ref="W116:W118"/>
    <mergeCell ref="N113:N115"/>
    <mergeCell ref="O113:O115"/>
    <mergeCell ref="P113:P115"/>
    <mergeCell ref="Q113:Q115"/>
    <mergeCell ref="W113:W115"/>
    <mergeCell ref="I113:I115"/>
    <mergeCell ref="J113:J115"/>
    <mergeCell ref="K113:K115"/>
    <mergeCell ref="L113:L115"/>
    <mergeCell ref="M113:M115"/>
    <mergeCell ref="J116:J118"/>
    <mergeCell ref="K116:K118"/>
    <mergeCell ref="L116:L118"/>
    <mergeCell ref="M116:M118"/>
    <mergeCell ref="A116:A118"/>
    <mergeCell ref="B116:B118"/>
    <mergeCell ref="C116:C118"/>
    <mergeCell ref="E116:E118"/>
    <mergeCell ref="H116:H118"/>
    <mergeCell ref="A113:A115"/>
    <mergeCell ref="B113:B115"/>
    <mergeCell ref="C113:C115"/>
    <mergeCell ref="E113:E115"/>
    <mergeCell ref="H113:H115"/>
    <mergeCell ref="D113:D115"/>
    <mergeCell ref="D116:D118"/>
    <mergeCell ref="I110:I112"/>
    <mergeCell ref="N110:N112"/>
    <mergeCell ref="O110:O112"/>
    <mergeCell ref="P110:P112"/>
    <mergeCell ref="Q110:Q112"/>
    <mergeCell ref="W110:W112"/>
    <mergeCell ref="N107:N109"/>
    <mergeCell ref="O107:O109"/>
    <mergeCell ref="P107:P109"/>
    <mergeCell ref="Q107:Q109"/>
    <mergeCell ref="W107:W109"/>
    <mergeCell ref="I107:I109"/>
    <mergeCell ref="J107:J109"/>
    <mergeCell ref="K107:K109"/>
    <mergeCell ref="L107:L109"/>
    <mergeCell ref="M107:M109"/>
    <mergeCell ref="J110:J112"/>
    <mergeCell ref="K110:K112"/>
    <mergeCell ref="L110:L112"/>
    <mergeCell ref="M110:M112"/>
    <mergeCell ref="A110:A112"/>
    <mergeCell ref="B110:B112"/>
    <mergeCell ref="C110:C112"/>
    <mergeCell ref="E110:E112"/>
    <mergeCell ref="H110:H112"/>
    <mergeCell ref="A107:A109"/>
    <mergeCell ref="B107:B109"/>
    <mergeCell ref="C107:C109"/>
    <mergeCell ref="E107:E109"/>
    <mergeCell ref="H107:H109"/>
    <mergeCell ref="D107:D109"/>
    <mergeCell ref="D110:D112"/>
    <mergeCell ref="I104:I106"/>
    <mergeCell ref="N104:N106"/>
    <mergeCell ref="O104:O106"/>
    <mergeCell ref="P104:P106"/>
    <mergeCell ref="Q104:Q106"/>
    <mergeCell ref="W104:W106"/>
    <mergeCell ref="N101:N103"/>
    <mergeCell ref="O101:O103"/>
    <mergeCell ref="P101:P103"/>
    <mergeCell ref="Q101:Q103"/>
    <mergeCell ref="W101:W103"/>
    <mergeCell ref="I101:I103"/>
    <mergeCell ref="J101:J103"/>
    <mergeCell ref="K101:K103"/>
    <mergeCell ref="L101:L103"/>
    <mergeCell ref="M101:M103"/>
    <mergeCell ref="J104:J106"/>
    <mergeCell ref="K104:K106"/>
    <mergeCell ref="L104:L106"/>
    <mergeCell ref="M104:M106"/>
    <mergeCell ref="A104:A106"/>
    <mergeCell ref="B104:B106"/>
    <mergeCell ref="C104:C106"/>
    <mergeCell ref="E104:E106"/>
    <mergeCell ref="H104:H106"/>
    <mergeCell ref="A101:A103"/>
    <mergeCell ref="B101:B103"/>
    <mergeCell ref="C101:C103"/>
    <mergeCell ref="E101:E103"/>
    <mergeCell ref="H101:H103"/>
    <mergeCell ref="D101:D103"/>
    <mergeCell ref="D104:D106"/>
    <mergeCell ref="I98:I100"/>
    <mergeCell ref="N98:N100"/>
    <mergeCell ref="O98:O100"/>
    <mergeCell ref="P98:P100"/>
    <mergeCell ref="Q98:Q100"/>
    <mergeCell ref="W98:W100"/>
    <mergeCell ref="N95:N97"/>
    <mergeCell ref="O95:O97"/>
    <mergeCell ref="P95:P97"/>
    <mergeCell ref="Q95:Q97"/>
    <mergeCell ref="W95:W97"/>
    <mergeCell ref="I95:I97"/>
    <mergeCell ref="J95:J97"/>
    <mergeCell ref="K95:K97"/>
    <mergeCell ref="L95:L97"/>
    <mergeCell ref="M95:M97"/>
    <mergeCell ref="J98:J100"/>
    <mergeCell ref="K98:K100"/>
    <mergeCell ref="L98:L100"/>
    <mergeCell ref="M98:M100"/>
    <mergeCell ref="A98:A100"/>
    <mergeCell ref="B98:B100"/>
    <mergeCell ref="C98:C100"/>
    <mergeCell ref="E98:E100"/>
    <mergeCell ref="H98:H100"/>
    <mergeCell ref="A95:A97"/>
    <mergeCell ref="B95:B97"/>
    <mergeCell ref="C95:C97"/>
    <mergeCell ref="E95:E97"/>
    <mergeCell ref="H95:H97"/>
    <mergeCell ref="D95:D97"/>
    <mergeCell ref="D98:D100"/>
    <mergeCell ref="I92:I94"/>
    <mergeCell ref="N92:N94"/>
    <mergeCell ref="O92:O94"/>
    <mergeCell ref="P92:P94"/>
    <mergeCell ref="Q92:Q94"/>
    <mergeCell ref="W92:W94"/>
    <mergeCell ref="N89:N91"/>
    <mergeCell ref="O89:O91"/>
    <mergeCell ref="P89:P91"/>
    <mergeCell ref="Q89:Q91"/>
    <mergeCell ref="W89:W91"/>
    <mergeCell ref="I89:I91"/>
    <mergeCell ref="J89:J91"/>
    <mergeCell ref="K89:K91"/>
    <mergeCell ref="L89:L91"/>
    <mergeCell ref="M89:M91"/>
    <mergeCell ref="J92:J94"/>
    <mergeCell ref="K92:K94"/>
    <mergeCell ref="L92:L94"/>
    <mergeCell ref="M92:M94"/>
    <mergeCell ref="A92:A94"/>
    <mergeCell ref="B92:B94"/>
    <mergeCell ref="C92:C94"/>
    <mergeCell ref="E92:E94"/>
    <mergeCell ref="H92:H94"/>
    <mergeCell ref="A89:A91"/>
    <mergeCell ref="B89:B91"/>
    <mergeCell ref="C89:C91"/>
    <mergeCell ref="E89:E91"/>
    <mergeCell ref="H89:H91"/>
    <mergeCell ref="D89:D91"/>
    <mergeCell ref="D92:D94"/>
    <mergeCell ref="I86:I88"/>
    <mergeCell ref="N86:N88"/>
    <mergeCell ref="O86:O88"/>
    <mergeCell ref="P86:P88"/>
    <mergeCell ref="Q86:Q88"/>
    <mergeCell ref="W86:W88"/>
    <mergeCell ref="N83:N85"/>
    <mergeCell ref="O83:O85"/>
    <mergeCell ref="P83:P85"/>
    <mergeCell ref="Q83:Q85"/>
    <mergeCell ref="W83:W85"/>
    <mergeCell ref="I83:I85"/>
    <mergeCell ref="J83:J85"/>
    <mergeCell ref="K83:K85"/>
    <mergeCell ref="L83:L85"/>
    <mergeCell ref="M83:M85"/>
    <mergeCell ref="J86:J88"/>
    <mergeCell ref="K86:K88"/>
    <mergeCell ref="L86:L88"/>
    <mergeCell ref="M86:M88"/>
    <mergeCell ref="A86:A88"/>
    <mergeCell ref="B86:B88"/>
    <mergeCell ref="C86:C88"/>
    <mergeCell ref="E86:E88"/>
    <mergeCell ref="H86:H88"/>
    <mergeCell ref="A83:A85"/>
    <mergeCell ref="B83:B85"/>
    <mergeCell ref="C83:C85"/>
    <mergeCell ref="E83:E85"/>
    <mergeCell ref="H83:H85"/>
    <mergeCell ref="D83:D85"/>
    <mergeCell ref="D86:D88"/>
    <mergeCell ref="I80:I82"/>
    <mergeCell ref="N80:N82"/>
    <mergeCell ref="O80:O82"/>
    <mergeCell ref="P80:P82"/>
    <mergeCell ref="Q80:Q82"/>
    <mergeCell ref="W80:W82"/>
    <mergeCell ref="N77:N79"/>
    <mergeCell ref="O77:O79"/>
    <mergeCell ref="P77:P79"/>
    <mergeCell ref="Q77:Q79"/>
    <mergeCell ref="W77:W79"/>
    <mergeCell ref="I77:I79"/>
    <mergeCell ref="J77:J79"/>
    <mergeCell ref="K77:K79"/>
    <mergeCell ref="L77:L79"/>
    <mergeCell ref="M77:M79"/>
    <mergeCell ref="J80:J82"/>
    <mergeCell ref="K80:K82"/>
    <mergeCell ref="L80:L82"/>
    <mergeCell ref="M80:M82"/>
    <mergeCell ref="A80:A82"/>
    <mergeCell ref="B80:B82"/>
    <mergeCell ref="C80:C82"/>
    <mergeCell ref="E80:E82"/>
    <mergeCell ref="H80:H82"/>
    <mergeCell ref="A77:A79"/>
    <mergeCell ref="B77:B79"/>
    <mergeCell ref="C77:C79"/>
    <mergeCell ref="E77:E79"/>
    <mergeCell ref="H77:H79"/>
    <mergeCell ref="D77:D79"/>
    <mergeCell ref="D80:D82"/>
    <mergeCell ref="I74:I76"/>
    <mergeCell ref="N74:N76"/>
    <mergeCell ref="O74:O76"/>
    <mergeCell ref="P74:P76"/>
    <mergeCell ref="Q74:Q76"/>
    <mergeCell ref="W74:W76"/>
    <mergeCell ref="N71:N73"/>
    <mergeCell ref="O71:O73"/>
    <mergeCell ref="P71:P73"/>
    <mergeCell ref="Q71:Q73"/>
    <mergeCell ref="W71:W73"/>
    <mergeCell ref="I71:I73"/>
    <mergeCell ref="J71:J73"/>
    <mergeCell ref="K71:K73"/>
    <mergeCell ref="L71:L73"/>
    <mergeCell ref="M71:M73"/>
    <mergeCell ref="J74:J76"/>
    <mergeCell ref="K74:K76"/>
    <mergeCell ref="L74:L76"/>
    <mergeCell ref="M74:M76"/>
    <mergeCell ref="A74:A76"/>
    <mergeCell ref="B74:B76"/>
    <mergeCell ref="C74:C76"/>
    <mergeCell ref="E74:E76"/>
    <mergeCell ref="H74:H76"/>
    <mergeCell ref="A71:A73"/>
    <mergeCell ref="B71:B73"/>
    <mergeCell ref="C71:C73"/>
    <mergeCell ref="E71:E73"/>
    <mergeCell ref="H71:H73"/>
    <mergeCell ref="D71:D73"/>
    <mergeCell ref="D74:D76"/>
    <mergeCell ref="I68:I70"/>
    <mergeCell ref="N68:N70"/>
    <mergeCell ref="O68:O70"/>
    <mergeCell ref="P68:P70"/>
    <mergeCell ref="Q68:Q70"/>
    <mergeCell ref="W68:W70"/>
    <mergeCell ref="N65:N67"/>
    <mergeCell ref="O65:O67"/>
    <mergeCell ref="P65:P67"/>
    <mergeCell ref="Q65:Q67"/>
    <mergeCell ref="W65:W67"/>
    <mergeCell ref="I65:I67"/>
    <mergeCell ref="J65:J67"/>
    <mergeCell ref="K65:K67"/>
    <mergeCell ref="L65:L67"/>
    <mergeCell ref="M65:M67"/>
    <mergeCell ref="J68:J70"/>
    <mergeCell ref="K68:K70"/>
    <mergeCell ref="L68:L70"/>
    <mergeCell ref="M68:M70"/>
    <mergeCell ref="A68:A70"/>
    <mergeCell ref="B68:B70"/>
    <mergeCell ref="C68:C70"/>
    <mergeCell ref="E68:E70"/>
    <mergeCell ref="H68:H70"/>
    <mergeCell ref="A65:A67"/>
    <mergeCell ref="B65:B67"/>
    <mergeCell ref="C65:C67"/>
    <mergeCell ref="E65:E67"/>
    <mergeCell ref="H65:H67"/>
    <mergeCell ref="D65:D67"/>
    <mergeCell ref="D68:D70"/>
    <mergeCell ref="I62:I64"/>
    <mergeCell ref="N62:N64"/>
    <mergeCell ref="O62:O64"/>
    <mergeCell ref="P62:P64"/>
    <mergeCell ref="Q62:Q64"/>
    <mergeCell ref="W62:W64"/>
    <mergeCell ref="N59:N61"/>
    <mergeCell ref="O59:O61"/>
    <mergeCell ref="P59:P61"/>
    <mergeCell ref="Q59:Q61"/>
    <mergeCell ref="W59:W61"/>
    <mergeCell ref="I59:I61"/>
    <mergeCell ref="J59:J61"/>
    <mergeCell ref="K59:K61"/>
    <mergeCell ref="L59:L61"/>
    <mergeCell ref="M59:M61"/>
    <mergeCell ref="J62:J64"/>
    <mergeCell ref="K62:K64"/>
    <mergeCell ref="L62:L64"/>
    <mergeCell ref="M62:M64"/>
    <mergeCell ref="A62:A64"/>
    <mergeCell ref="B62:B64"/>
    <mergeCell ref="C62:C64"/>
    <mergeCell ref="E62:E64"/>
    <mergeCell ref="H62:H64"/>
    <mergeCell ref="A59:A61"/>
    <mergeCell ref="B59:B61"/>
    <mergeCell ref="C59:C61"/>
    <mergeCell ref="E59:E61"/>
    <mergeCell ref="H59:H61"/>
    <mergeCell ref="D59:D61"/>
    <mergeCell ref="D62:D64"/>
    <mergeCell ref="I56:I58"/>
    <mergeCell ref="N56:N58"/>
    <mergeCell ref="O56:O58"/>
    <mergeCell ref="P56:P58"/>
    <mergeCell ref="Q56:Q58"/>
    <mergeCell ref="W56:W58"/>
    <mergeCell ref="N53:N55"/>
    <mergeCell ref="O53:O55"/>
    <mergeCell ref="P53:P55"/>
    <mergeCell ref="Q53:Q55"/>
    <mergeCell ref="W53:W55"/>
    <mergeCell ref="I53:I55"/>
    <mergeCell ref="J53:J55"/>
    <mergeCell ref="K53:K55"/>
    <mergeCell ref="L53:L55"/>
    <mergeCell ref="M53:M55"/>
    <mergeCell ref="J56:J58"/>
    <mergeCell ref="K56:K58"/>
    <mergeCell ref="L56:L58"/>
    <mergeCell ref="M56:M58"/>
    <mergeCell ref="A56:A58"/>
    <mergeCell ref="B56:B58"/>
    <mergeCell ref="C56:C58"/>
    <mergeCell ref="E56:E58"/>
    <mergeCell ref="H56:H58"/>
    <mergeCell ref="A53:A55"/>
    <mergeCell ref="B53:B55"/>
    <mergeCell ref="C53:C55"/>
    <mergeCell ref="E53:E55"/>
    <mergeCell ref="H53:H55"/>
    <mergeCell ref="D53:D55"/>
    <mergeCell ref="D56:D58"/>
    <mergeCell ref="I50:I52"/>
    <mergeCell ref="N50:N52"/>
    <mergeCell ref="O50:O52"/>
    <mergeCell ref="P50:P52"/>
    <mergeCell ref="Q50:Q52"/>
    <mergeCell ref="W50:W52"/>
    <mergeCell ref="N47:N49"/>
    <mergeCell ref="O47:O49"/>
    <mergeCell ref="P47:P49"/>
    <mergeCell ref="Q47:Q49"/>
    <mergeCell ref="W47:W49"/>
    <mergeCell ref="I47:I49"/>
    <mergeCell ref="J47:J49"/>
    <mergeCell ref="K47:K49"/>
    <mergeCell ref="L47:L49"/>
    <mergeCell ref="M47:M49"/>
    <mergeCell ref="J50:J52"/>
    <mergeCell ref="K50:K52"/>
    <mergeCell ref="L50:L52"/>
    <mergeCell ref="M50:M52"/>
    <mergeCell ref="A50:A52"/>
    <mergeCell ref="B50:B52"/>
    <mergeCell ref="C50:C52"/>
    <mergeCell ref="E50:E52"/>
    <mergeCell ref="H50:H52"/>
    <mergeCell ref="A47:A49"/>
    <mergeCell ref="B47:B49"/>
    <mergeCell ref="C47:C49"/>
    <mergeCell ref="E47:E49"/>
    <mergeCell ref="H47:H49"/>
    <mergeCell ref="D47:D49"/>
    <mergeCell ref="D50:D52"/>
    <mergeCell ref="I44:I46"/>
    <mergeCell ref="N44:N46"/>
    <mergeCell ref="O44:O46"/>
    <mergeCell ref="P44:P46"/>
    <mergeCell ref="Q44:Q46"/>
    <mergeCell ref="W44:W46"/>
    <mergeCell ref="N41:N43"/>
    <mergeCell ref="O41:O43"/>
    <mergeCell ref="P41:P43"/>
    <mergeCell ref="Q41:Q43"/>
    <mergeCell ref="W41:W43"/>
    <mergeCell ref="I41:I43"/>
    <mergeCell ref="J41:J43"/>
    <mergeCell ref="K41:K43"/>
    <mergeCell ref="L41:L43"/>
    <mergeCell ref="M41:M43"/>
    <mergeCell ref="J44:J46"/>
    <mergeCell ref="K44:K46"/>
    <mergeCell ref="L44:L46"/>
    <mergeCell ref="M44:M46"/>
    <mergeCell ref="A44:A46"/>
    <mergeCell ref="B44:B46"/>
    <mergeCell ref="C44:C46"/>
    <mergeCell ref="E44:E46"/>
    <mergeCell ref="H44:H46"/>
    <mergeCell ref="A41:A43"/>
    <mergeCell ref="B41:B43"/>
    <mergeCell ref="C41:C43"/>
    <mergeCell ref="E41:E43"/>
    <mergeCell ref="H41:H43"/>
    <mergeCell ref="D41:D43"/>
    <mergeCell ref="D44:D46"/>
    <mergeCell ref="I38:I40"/>
    <mergeCell ref="N38:N40"/>
    <mergeCell ref="O38:O40"/>
    <mergeCell ref="P38:P40"/>
    <mergeCell ref="Q38:Q40"/>
    <mergeCell ref="W38:W40"/>
    <mergeCell ref="N35:N37"/>
    <mergeCell ref="O35:O37"/>
    <mergeCell ref="P35:P37"/>
    <mergeCell ref="Q35:Q37"/>
    <mergeCell ref="W35:W37"/>
    <mergeCell ref="I35:I37"/>
    <mergeCell ref="J35:J37"/>
    <mergeCell ref="K35:K37"/>
    <mergeCell ref="L35:L37"/>
    <mergeCell ref="M35:M37"/>
    <mergeCell ref="J38:J40"/>
    <mergeCell ref="K38:K40"/>
    <mergeCell ref="L38:L40"/>
    <mergeCell ref="M38:M40"/>
    <mergeCell ref="A38:A40"/>
    <mergeCell ref="B38:B40"/>
    <mergeCell ref="C38:C40"/>
    <mergeCell ref="E38:E40"/>
    <mergeCell ref="H38:H40"/>
    <mergeCell ref="A35:A37"/>
    <mergeCell ref="B35:B37"/>
    <mergeCell ref="C35:C37"/>
    <mergeCell ref="E35:E37"/>
    <mergeCell ref="H35:H37"/>
    <mergeCell ref="D35:D37"/>
    <mergeCell ref="D38:D40"/>
    <mergeCell ref="I32:I34"/>
    <mergeCell ref="N32:N34"/>
    <mergeCell ref="O32:O34"/>
    <mergeCell ref="P32:P34"/>
    <mergeCell ref="Q32:Q34"/>
    <mergeCell ref="W32:W34"/>
    <mergeCell ref="N29:N31"/>
    <mergeCell ref="O29:O31"/>
    <mergeCell ref="P29:P31"/>
    <mergeCell ref="Q29:Q31"/>
    <mergeCell ref="W29:W31"/>
    <mergeCell ref="I29:I31"/>
    <mergeCell ref="J32:J34"/>
    <mergeCell ref="K32:K34"/>
    <mergeCell ref="L32:L34"/>
    <mergeCell ref="M32:M34"/>
    <mergeCell ref="J29:J31"/>
    <mergeCell ref="K29:K31"/>
    <mergeCell ref="L29:L31"/>
    <mergeCell ref="M29:M31"/>
    <mergeCell ref="A32:A34"/>
    <mergeCell ref="B32:B34"/>
    <mergeCell ref="C32:C34"/>
    <mergeCell ref="E32:E34"/>
    <mergeCell ref="H32:H34"/>
    <mergeCell ref="A29:A31"/>
    <mergeCell ref="B29:B31"/>
    <mergeCell ref="C29:C31"/>
    <mergeCell ref="E29:E31"/>
    <mergeCell ref="H29:H31"/>
    <mergeCell ref="I26:I28"/>
    <mergeCell ref="N26:N28"/>
    <mergeCell ref="O26:O28"/>
    <mergeCell ref="P26:P28"/>
    <mergeCell ref="Q26:Q28"/>
    <mergeCell ref="W26:W28"/>
    <mergeCell ref="N23:N25"/>
    <mergeCell ref="O23:O25"/>
    <mergeCell ref="P23:P25"/>
    <mergeCell ref="Q23:Q25"/>
    <mergeCell ref="W23:W25"/>
    <mergeCell ref="I23:I25"/>
    <mergeCell ref="A26:A28"/>
    <mergeCell ref="B26:B28"/>
    <mergeCell ref="C26:C28"/>
    <mergeCell ref="E26:E28"/>
    <mergeCell ref="H26:H28"/>
    <mergeCell ref="A23:A25"/>
    <mergeCell ref="B23:B25"/>
    <mergeCell ref="C23:C25"/>
    <mergeCell ref="E23:E25"/>
    <mergeCell ref="H23:H25"/>
    <mergeCell ref="W11:W13"/>
    <mergeCell ref="I11:I13"/>
    <mergeCell ref="A20:A22"/>
    <mergeCell ref="B20:B22"/>
    <mergeCell ref="C20:C22"/>
    <mergeCell ref="E20:E22"/>
    <mergeCell ref="H20:H22"/>
    <mergeCell ref="A17:A19"/>
    <mergeCell ref="B17:B19"/>
    <mergeCell ref="C17:C19"/>
    <mergeCell ref="E17:E19"/>
    <mergeCell ref="H17:H19"/>
    <mergeCell ref="I20:I22"/>
    <mergeCell ref="N20:N22"/>
    <mergeCell ref="O20:O22"/>
    <mergeCell ref="P20:P22"/>
    <mergeCell ref="Q20:Q22"/>
    <mergeCell ref="W20:W22"/>
    <mergeCell ref="N17:N19"/>
    <mergeCell ref="O17:O19"/>
    <mergeCell ref="P17:P19"/>
    <mergeCell ref="Q17:Q19"/>
    <mergeCell ref="W17:W19"/>
    <mergeCell ref="I17:I19"/>
    <mergeCell ref="W8:W10"/>
    <mergeCell ref="N5:N7"/>
    <mergeCell ref="O5:O7"/>
    <mergeCell ref="P5:P7"/>
    <mergeCell ref="Q5:Q7"/>
    <mergeCell ref="W5:W7"/>
    <mergeCell ref="A14:A16"/>
    <mergeCell ref="B14:B16"/>
    <mergeCell ref="C14:C16"/>
    <mergeCell ref="E14:E16"/>
    <mergeCell ref="H14:H16"/>
    <mergeCell ref="A11:A13"/>
    <mergeCell ref="B11:B13"/>
    <mergeCell ref="C11:C13"/>
    <mergeCell ref="E11:E13"/>
    <mergeCell ref="H11:H13"/>
    <mergeCell ref="I14:I16"/>
    <mergeCell ref="N14:N16"/>
    <mergeCell ref="O14:O16"/>
    <mergeCell ref="P14:P16"/>
    <mergeCell ref="Q14:Q16"/>
    <mergeCell ref="W14:W16"/>
    <mergeCell ref="N11:N13"/>
    <mergeCell ref="O11:O13"/>
    <mergeCell ref="A8:A10"/>
    <mergeCell ref="B8:B10"/>
    <mergeCell ref="C8:C10"/>
    <mergeCell ref="E8:E10"/>
    <mergeCell ref="H8:H10"/>
    <mergeCell ref="N4:O4"/>
    <mergeCell ref="P4:Q4"/>
    <mergeCell ref="R4:U4"/>
    <mergeCell ref="A5:A7"/>
    <mergeCell ref="B5:B7"/>
    <mergeCell ref="C5:C7"/>
    <mergeCell ref="E5:E7"/>
    <mergeCell ref="H5:H7"/>
    <mergeCell ref="I5:I7"/>
    <mergeCell ref="I8:I10"/>
    <mergeCell ref="N8:N10"/>
    <mergeCell ref="O8:O10"/>
    <mergeCell ref="P8:P10"/>
    <mergeCell ref="Q8:Q10"/>
    <mergeCell ref="J4:K4"/>
    <mergeCell ref="L4:M4"/>
    <mergeCell ref="J5:J7"/>
    <mergeCell ref="D3:D4"/>
    <mergeCell ref="D5:D7"/>
    <mergeCell ref="A1:G1"/>
    <mergeCell ref="H1:I1"/>
    <mergeCell ref="A3:A4"/>
    <mergeCell ref="B3:B4"/>
    <mergeCell ref="C3:C4"/>
    <mergeCell ref="E3:E4"/>
    <mergeCell ref="F3:G3"/>
    <mergeCell ref="H3:H4"/>
    <mergeCell ref="I3:I4"/>
  </mergeCells>
  <phoneticPr fontId="3"/>
  <printOptions horizontalCentered="1"/>
  <pageMargins left="0.31496062992125984" right="0.31496062992125984" top="0.55118110236220474" bottom="0.55118110236220474" header="0.31496062992125984" footer="0.31496062992125984"/>
  <pageSetup paperSize="9" scale="79" fitToHeight="0" orientation="landscape" r:id="rId1"/>
  <rowBreaks count="2" manualBreakCount="2">
    <brk id="43" max="15" man="1"/>
    <brk id="82" max="15"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Y184"/>
  <sheetViews>
    <sheetView view="pageBreakPreview" zoomScaleNormal="100" zoomScaleSheetLayoutView="100" workbookViewId="0">
      <selection sqref="A1:G1"/>
    </sheetView>
  </sheetViews>
  <sheetFormatPr defaultColWidth="9" defaultRowHeight="13.2"/>
  <cols>
    <col min="1" max="1" width="3.21875" style="78" bestFit="1" customWidth="1"/>
    <col min="2" max="2" width="14.44140625" style="78" customWidth="1"/>
    <col min="3" max="3" width="11" style="78" customWidth="1"/>
    <col min="4" max="4" width="9.44140625" style="78" customWidth="1"/>
    <col min="5" max="5" width="11" style="78" customWidth="1"/>
    <col min="6" max="6" width="9.33203125" style="78" customWidth="1"/>
    <col min="7" max="7" width="15" style="78" customWidth="1"/>
    <col min="8" max="8" width="10.33203125" style="78" customWidth="1"/>
    <col min="9" max="9" width="8.33203125" style="78" customWidth="1"/>
    <col min="10" max="10" width="10.109375" style="78" customWidth="1"/>
    <col min="11" max="11" width="4.77734375" style="78" customWidth="1"/>
    <col min="12" max="12" width="7.109375" style="78" customWidth="1"/>
    <col min="13" max="13" width="4.77734375" style="78" customWidth="1"/>
    <col min="14" max="14" width="10.109375" style="78" customWidth="1"/>
    <col min="15" max="15" width="4.77734375" style="78" customWidth="1"/>
    <col min="16" max="16" width="7.109375" style="78" customWidth="1"/>
    <col min="17" max="17" width="4.77734375" style="78" customWidth="1"/>
    <col min="18" max="18" width="10.21875" style="78" customWidth="1"/>
    <col min="19" max="19" width="9" style="78"/>
    <col min="20" max="20" width="4.77734375" style="78" customWidth="1"/>
    <col min="21" max="21" width="9.109375" style="78" customWidth="1"/>
    <col min="22" max="25" width="9.109375" style="78" hidden="1" customWidth="1"/>
    <col min="26" max="16384" width="9" style="78"/>
  </cols>
  <sheetData>
    <row r="1" spans="1:24" ht="18" customHeight="1">
      <c r="A1" s="2036" t="s">
        <v>692</v>
      </c>
      <c r="B1" s="2036"/>
      <c r="C1" s="2036"/>
      <c r="D1" s="2036"/>
      <c r="E1" s="2036"/>
      <c r="F1" s="2036"/>
      <c r="G1" s="2036"/>
      <c r="H1" s="2037"/>
      <c r="I1" s="2037"/>
    </row>
    <row r="2" spans="1:24" ht="18" customHeight="1">
      <c r="A2" s="78" t="s">
        <v>693</v>
      </c>
      <c r="D2" s="190"/>
    </row>
    <row r="3" spans="1:24" s="80" customFormat="1" ht="18" customHeight="1">
      <c r="A3" s="2032" t="s">
        <v>323</v>
      </c>
      <c r="B3" s="2032" t="s">
        <v>12</v>
      </c>
      <c r="C3" s="2032" t="s">
        <v>324</v>
      </c>
      <c r="D3" s="2095" t="s">
        <v>691</v>
      </c>
      <c r="E3" s="2035" t="s">
        <v>684</v>
      </c>
      <c r="F3" s="2035" t="s">
        <v>676</v>
      </c>
      <c r="G3" s="2035"/>
      <c r="H3" s="2035" t="s">
        <v>325</v>
      </c>
      <c r="I3" s="2033" t="s">
        <v>334</v>
      </c>
      <c r="J3" s="2221" t="s">
        <v>1250</v>
      </c>
      <c r="K3" s="2221"/>
      <c r="L3" s="2221"/>
      <c r="M3" s="2221"/>
      <c r="N3" s="2221"/>
      <c r="O3" s="2221"/>
      <c r="P3" s="2221"/>
      <c r="Q3" s="2222"/>
      <c r="R3" s="274" t="s">
        <v>1018</v>
      </c>
      <c r="S3" s="297" t="str">
        <f>IF(AND(SUM(W5:W184)&lt;&gt;0,職員点検資料１!U2&lt;&gt;""),(SUMIF(X5:X184,1,W5:W184))/職員点検資料１!U2,"")</f>
        <v/>
      </c>
      <c r="T3" s="298" t="s">
        <v>5</v>
      </c>
      <c r="U3" s="299" t="s">
        <v>1019</v>
      </c>
    </row>
    <row r="4" spans="1:24" s="80" customFormat="1" ht="45.75" customHeight="1">
      <c r="A4" s="2032"/>
      <c r="B4" s="2032"/>
      <c r="C4" s="2032"/>
      <c r="D4" s="2157"/>
      <c r="E4" s="2035"/>
      <c r="F4" s="191" t="s">
        <v>679</v>
      </c>
      <c r="G4" s="192" t="s">
        <v>680</v>
      </c>
      <c r="H4" s="2035"/>
      <c r="I4" s="2034"/>
      <c r="J4" s="2149" t="s">
        <v>1245</v>
      </c>
      <c r="K4" s="2150"/>
      <c r="L4" s="2032" t="s">
        <v>1246</v>
      </c>
      <c r="M4" s="2032"/>
      <c r="N4" s="2149" t="s">
        <v>1247</v>
      </c>
      <c r="O4" s="2150"/>
      <c r="P4" s="2032" t="s">
        <v>1248</v>
      </c>
      <c r="Q4" s="2032"/>
      <c r="R4" s="2203" t="str">
        <f>IF(職員点検資料１!U2="","※職員点検資料1シートに常勤職員の月間勤務時間数を入力してください。","")</f>
        <v>※職員点検資料1シートに常勤職員の月間勤務時間数を入力してください。</v>
      </c>
      <c r="S4" s="2203"/>
      <c r="T4" s="2203"/>
      <c r="U4" s="2203"/>
    </row>
    <row r="5" spans="1:24" s="80" customFormat="1" ht="12">
      <c r="A5" s="2044">
        <v>1</v>
      </c>
      <c r="B5" s="2195" t="str">
        <f>IF(職員点検資料２!B5="","",職員点検資料２!B5)</f>
        <v/>
      </c>
      <c r="C5" s="2166" t="str">
        <f>IF(職員点検資料２!C5="","",職員点検資料２!C5)</f>
        <v/>
      </c>
      <c r="D5" s="2166" t="str">
        <f>IF(職員点検資料２!D5="","",職員点検資料２!D5)</f>
        <v/>
      </c>
      <c r="E5" s="2198" t="str">
        <f>IF(職員点検資料２!E5="","",職員点検資料２!E5)</f>
        <v/>
      </c>
      <c r="F5" s="197" t="str">
        <f>職員点検資料２!F5</f>
        <v>保育士</v>
      </c>
      <c r="G5" s="296" t="str">
        <f>IF(職員点検資料２!G5="","",職員点検資料２!G5)</f>
        <v/>
      </c>
      <c r="H5" s="2198" t="str">
        <f>IF(職員点検資料２!H5="","",職員点検資料２!H5)</f>
        <v/>
      </c>
      <c r="I5" s="2198" t="str">
        <f>職員点検資料２!I5</f>
        <v>定めあり・定めなし</v>
      </c>
      <c r="J5" s="2215"/>
      <c r="K5" s="2210" t="s">
        <v>335</v>
      </c>
      <c r="L5" s="2101"/>
      <c r="M5" s="2175" t="s">
        <v>335</v>
      </c>
      <c r="N5" s="2215"/>
      <c r="O5" s="2210" t="s">
        <v>335</v>
      </c>
      <c r="P5" s="2101"/>
      <c r="Q5" s="2175" t="s">
        <v>335</v>
      </c>
      <c r="W5" s="2044">
        <f>IF(J5&lt;=職員点検資料１!$U$2,J5,職員点検資料１!$U$2)</f>
        <v>0</v>
      </c>
      <c r="X5" s="2044" t="str">
        <f>職員点検資料２!AG5</f>
        <v/>
      </c>
    </row>
    <row r="6" spans="1:24" s="80" customFormat="1" ht="12">
      <c r="A6" s="2045"/>
      <c r="B6" s="2196"/>
      <c r="C6" s="2167"/>
      <c r="D6" s="2167"/>
      <c r="E6" s="2199"/>
      <c r="F6" s="198" t="str">
        <f>職員点検資料２!F6</f>
        <v>幼稚園教諭</v>
      </c>
      <c r="G6" s="199" t="str">
        <f>IF(職員点検資料２!G6="","",職員点検資料２!G6)</f>
        <v/>
      </c>
      <c r="H6" s="2199"/>
      <c r="I6" s="2199"/>
      <c r="J6" s="2216"/>
      <c r="K6" s="2211"/>
      <c r="L6" s="2102"/>
      <c r="M6" s="2176"/>
      <c r="N6" s="2216"/>
      <c r="O6" s="2211"/>
      <c r="P6" s="2102"/>
      <c r="Q6" s="2176"/>
      <c r="W6" s="2045"/>
      <c r="X6" s="2045"/>
    </row>
    <row r="7" spans="1:24" s="80" customFormat="1" ht="12">
      <c r="A7" s="2046"/>
      <c r="B7" s="2197"/>
      <c r="C7" s="2168"/>
      <c r="D7" s="2168"/>
      <c r="E7" s="2200"/>
      <c r="F7" s="200" t="str">
        <f>職員点検資料２!F7</f>
        <v>（　　　　　　）</v>
      </c>
      <c r="G7" s="201" t="str">
        <f>IF(職員点検資料２!G7="","",職員点検資料２!G7)</f>
        <v/>
      </c>
      <c r="H7" s="2200"/>
      <c r="I7" s="2200"/>
      <c r="J7" s="2217"/>
      <c r="K7" s="2212"/>
      <c r="L7" s="2103"/>
      <c r="M7" s="2177"/>
      <c r="N7" s="2217"/>
      <c r="O7" s="2212"/>
      <c r="P7" s="2103"/>
      <c r="Q7" s="2177"/>
      <c r="W7" s="2046"/>
      <c r="X7" s="2046"/>
    </row>
    <row r="8" spans="1:24" s="80" customFormat="1" ht="12" customHeight="1">
      <c r="A8" s="2044">
        <v>2</v>
      </c>
      <c r="B8" s="2195" t="str">
        <f>IF(職員点検資料２!B8="","",職員点検資料２!B8)</f>
        <v/>
      </c>
      <c r="C8" s="2166" t="str">
        <f>IF(職員点検資料２!C8="","",職員点検資料２!C8)</f>
        <v/>
      </c>
      <c r="D8" s="2166" t="str">
        <f>IF(職員点検資料２!D8="","",職員点検資料２!D8)</f>
        <v/>
      </c>
      <c r="E8" s="2198" t="str">
        <f>IF(職員点検資料２!E8="","",職員点検資料２!E8)</f>
        <v/>
      </c>
      <c r="F8" s="197" t="str">
        <f>職員点検資料２!F8</f>
        <v>保育士</v>
      </c>
      <c r="G8" s="296" t="str">
        <f>IF(職員点検資料２!G8="","",職員点検資料２!G8)</f>
        <v/>
      </c>
      <c r="H8" s="2198" t="str">
        <f>IF(職員点検資料２!H8="","",職員点検資料２!H8)</f>
        <v/>
      </c>
      <c r="I8" s="2198" t="str">
        <f>職員点検資料２!I8</f>
        <v>定めあり・定めなし</v>
      </c>
      <c r="J8" s="2215"/>
      <c r="K8" s="2210" t="s">
        <v>335</v>
      </c>
      <c r="L8" s="2101"/>
      <c r="M8" s="2175" t="s">
        <v>335</v>
      </c>
      <c r="N8" s="2215"/>
      <c r="O8" s="2210" t="s">
        <v>335</v>
      </c>
      <c r="P8" s="2101"/>
      <c r="Q8" s="2175" t="s">
        <v>335</v>
      </c>
      <c r="W8" s="2044">
        <f>IF(J8&lt;=職員点検資料１!$U$2,J8,職員点検資料１!$U$2)</f>
        <v>0</v>
      </c>
      <c r="X8" s="2044" t="str">
        <f>職員点検資料２!AG8</f>
        <v/>
      </c>
    </row>
    <row r="9" spans="1:24" s="80" customFormat="1" ht="12">
      <c r="A9" s="2045"/>
      <c r="B9" s="2196"/>
      <c r="C9" s="2167"/>
      <c r="D9" s="2167"/>
      <c r="E9" s="2199"/>
      <c r="F9" s="198" t="str">
        <f>職員点検資料２!F9</f>
        <v>幼稚園教諭</v>
      </c>
      <c r="G9" s="199" t="str">
        <f>IF(職員点検資料２!G9="","",職員点検資料２!G9)</f>
        <v/>
      </c>
      <c r="H9" s="2199"/>
      <c r="I9" s="2199"/>
      <c r="J9" s="2216"/>
      <c r="K9" s="2211"/>
      <c r="L9" s="2102"/>
      <c r="M9" s="2176"/>
      <c r="N9" s="2216"/>
      <c r="O9" s="2211"/>
      <c r="P9" s="2102"/>
      <c r="Q9" s="2176"/>
      <c r="W9" s="2045"/>
      <c r="X9" s="2045"/>
    </row>
    <row r="10" spans="1:24" s="80" customFormat="1" ht="12">
      <c r="A10" s="2046"/>
      <c r="B10" s="2197"/>
      <c r="C10" s="2168"/>
      <c r="D10" s="2168"/>
      <c r="E10" s="2200"/>
      <c r="F10" s="200" t="str">
        <f>職員点検資料２!F10</f>
        <v>（　　　　　　）</v>
      </c>
      <c r="G10" s="201" t="str">
        <f>IF(職員点検資料２!G10="","",職員点検資料２!G10)</f>
        <v/>
      </c>
      <c r="H10" s="2200"/>
      <c r="I10" s="2200"/>
      <c r="J10" s="2217"/>
      <c r="K10" s="2212"/>
      <c r="L10" s="2103"/>
      <c r="M10" s="2177"/>
      <c r="N10" s="2217"/>
      <c r="O10" s="2212"/>
      <c r="P10" s="2103"/>
      <c r="Q10" s="2177"/>
      <c r="W10" s="2046"/>
      <c r="X10" s="2046"/>
    </row>
    <row r="11" spans="1:24" s="80" customFormat="1" ht="12" customHeight="1">
      <c r="A11" s="2044">
        <v>3</v>
      </c>
      <c r="B11" s="2195" t="str">
        <f>IF(職員点検資料２!B11="","",職員点検資料２!B11)</f>
        <v/>
      </c>
      <c r="C11" s="2166" t="str">
        <f>IF(職員点検資料２!C11="","",職員点検資料２!C11)</f>
        <v/>
      </c>
      <c r="D11" s="2166" t="str">
        <f>IF(職員点検資料２!D11="","",職員点検資料２!D11)</f>
        <v/>
      </c>
      <c r="E11" s="2198" t="str">
        <f>IF(職員点検資料２!E11="","",職員点検資料２!E11)</f>
        <v/>
      </c>
      <c r="F11" s="197" t="str">
        <f>職員点検資料２!F11</f>
        <v>保育士</v>
      </c>
      <c r="G11" s="296" t="str">
        <f>IF(職員点検資料２!G11="","",職員点検資料２!G11)</f>
        <v/>
      </c>
      <c r="H11" s="2198" t="str">
        <f>IF(職員点検資料２!H11="","",職員点検資料２!H11)</f>
        <v/>
      </c>
      <c r="I11" s="2198" t="str">
        <f>職員点検資料２!I11</f>
        <v>定めあり・定めなし</v>
      </c>
      <c r="J11" s="2215"/>
      <c r="K11" s="2210" t="s">
        <v>335</v>
      </c>
      <c r="L11" s="2101"/>
      <c r="M11" s="2175" t="s">
        <v>335</v>
      </c>
      <c r="N11" s="2215"/>
      <c r="O11" s="2210" t="s">
        <v>335</v>
      </c>
      <c r="P11" s="2101"/>
      <c r="Q11" s="2175" t="s">
        <v>335</v>
      </c>
      <c r="W11" s="2044">
        <f>IF(J11&lt;=職員点検資料１!$U$2,J11,職員点検資料１!$U$2)</f>
        <v>0</v>
      </c>
      <c r="X11" s="2044" t="str">
        <f>職員点検資料２!AG11</f>
        <v/>
      </c>
    </row>
    <row r="12" spans="1:24" s="80" customFormat="1" ht="12">
      <c r="A12" s="2045"/>
      <c r="B12" s="2196"/>
      <c r="C12" s="2167"/>
      <c r="D12" s="2167"/>
      <c r="E12" s="2199"/>
      <c r="F12" s="198" t="str">
        <f>職員点検資料２!F12</f>
        <v>幼稚園教諭</v>
      </c>
      <c r="G12" s="199" t="str">
        <f>IF(職員点検資料２!G12="","",職員点検資料２!G12)</f>
        <v/>
      </c>
      <c r="H12" s="2199"/>
      <c r="I12" s="2199"/>
      <c r="J12" s="2216"/>
      <c r="K12" s="2211"/>
      <c r="L12" s="2102"/>
      <c r="M12" s="2176"/>
      <c r="N12" s="2216"/>
      <c r="O12" s="2211"/>
      <c r="P12" s="2102"/>
      <c r="Q12" s="2176"/>
      <c r="W12" s="2045"/>
      <c r="X12" s="2045"/>
    </row>
    <row r="13" spans="1:24" s="80" customFormat="1" ht="12">
      <c r="A13" s="2046"/>
      <c r="B13" s="2197"/>
      <c r="C13" s="2168"/>
      <c r="D13" s="2168"/>
      <c r="E13" s="2200"/>
      <c r="F13" s="200" t="str">
        <f>職員点検資料２!F13</f>
        <v>（　　　　　　）</v>
      </c>
      <c r="G13" s="201" t="str">
        <f>IF(職員点検資料２!G13="","",職員点検資料２!G13)</f>
        <v/>
      </c>
      <c r="H13" s="2200"/>
      <c r="I13" s="2200"/>
      <c r="J13" s="2217"/>
      <c r="K13" s="2212"/>
      <c r="L13" s="2103"/>
      <c r="M13" s="2177"/>
      <c r="N13" s="2217"/>
      <c r="O13" s="2212"/>
      <c r="P13" s="2103"/>
      <c r="Q13" s="2177"/>
      <c r="W13" s="2046"/>
      <c r="X13" s="2046"/>
    </row>
    <row r="14" spans="1:24" s="80" customFormat="1" ht="12" customHeight="1">
      <c r="A14" s="2044">
        <v>4</v>
      </c>
      <c r="B14" s="2195" t="str">
        <f>IF(職員点検資料２!B14="","",職員点検資料２!B14)</f>
        <v/>
      </c>
      <c r="C14" s="2166" t="str">
        <f>IF(職員点検資料２!C14="","",職員点検資料２!C14)</f>
        <v/>
      </c>
      <c r="D14" s="2166" t="str">
        <f>IF(職員点検資料２!D14="","",職員点検資料２!D14)</f>
        <v/>
      </c>
      <c r="E14" s="2198" t="str">
        <f>IF(職員点検資料２!E14="","",職員点検資料２!E14)</f>
        <v/>
      </c>
      <c r="F14" s="197" t="str">
        <f>職員点検資料２!F14</f>
        <v>保育士</v>
      </c>
      <c r="G14" s="296" t="str">
        <f>IF(職員点検資料２!G14="","",職員点検資料２!G14)</f>
        <v/>
      </c>
      <c r="H14" s="2198" t="str">
        <f>IF(職員点検資料２!H14="","",職員点検資料２!H14)</f>
        <v/>
      </c>
      <c r="I14" s="2198" t="str">
        <f>職員点検資料２!I14</f>
        <v>定めあり・定めなし</v>
      </c>
      <c r="J14" s="2215"/>
      <c r="K14" s="2210" t="s">
        <v>335</v>
      </c>
      <c r="L14" s="2101"/>
      <c r="M14" s="2175" t="s">
        <v>335</v>
      </c>
      <c r="N14" s="2215"/>
      <c r="O14" s="2210" t="s">
        <v>335</v>
      </c>
      <c r="P14" s="2101"/>
      <c r="Q14" s="2175" t="s">
        <v>335</v>
      </c>
      <c r="W14" s="2044">
        <f>IF(J14&lt;=職員点検資料１!$U$2,J14,職員点検資料１!$U$2)</f>
        <v>0</v>
      </c>
      <c r="X14" s="2044" t="str">
        <f>職員点検資料２!AG14</f>
        <v/>
      </c>
    </row>
    <row r="15" spans="1:24" s="80" customFormat="1" ht="12">
      <c r="A15" s="2045"/>
      <c r="B15" s="2196"/>
      <c r="C15" s="2167"/>
      <c r="D15" s="2167"/>
      <c r="E15" s="2199"/>
      <c r="F15" s="198" t="str">
        <f>職員点検資料２!F15</f>
        <v>幼稚園教諭</v>
      </c>
      <c r="G15" s="199" t="str">
        <f>IF(職員点検資料２!G15="","",職員点検資料２!G15)</f>
        <v/>
      </c>
      <c r="H15" s="2199"/>
      <c r="I15" s="2199"/>
      <c r="J15" s="2216"/>
      <c r="K15" s="2211"/>
      <c r="L15" s="2102"/>
      <c r="M15" s="2176"/>
      <c r="N15" s="2216"/>
      <c r="O15" s="2211"/>
      <c r="P15" s="2102"/>
      <c r="Q15" s="2176"/>
      <c r="W15" s="2045"/>
      <c r="X15" s="2045"/>
    </row>
    <row r="16" spans="1:24" s="80" customFormat="1" ht="12">
      <c r="A16" s="2046"/>
      <c r="B16" s="2197"/>
      <c r="C16" s="2168"/>
      <c r="D16" s="2168"/>
      <c r="E16" s="2200"/>
      <c r="F16" s="200" t="str">
        <f>職員点検資料２!F16</f>
        <v>（　　　　　　）</v>
      </c>
      <c r="G16" s="201" t="str">
        <f>IF(職員点検資料２!G16="","",職員点検資料２!G16)</f>
        <v/>
      </c>
      <c r="H16" s="2200"/>
      <c r="I16" s="2200"/>
      <c r="J16" s="2217"/>
      <c r="K16" s="2212"/>
      <c r="L16" s="2103"/>
      <c r="M16" s="2177"/>
      <c r="N16" s="2217"/>
      <c r="O16" s="2212"/>
      <c r="P16" s="2103"/>
      <c r="Q16" s="2177"/>
      <c r="W16" s="2046"/>
      <c r="X16" s="2046"/>
    </row>
    <row r="17" spans="1:24" s="80" customFormat="1" ht="12" customHeight="1">
      <c r="A17" s="2044">
        <v>5</v>
      </c>
      <c r="B17" s="2195" t="str">
        <f>IF(職員点検資料２!B17="","",職員点検資料２!B17)</f>
        <v/>
      </c>
      <c r="C17" s="2166" t="str">
        <f>IF(職員点検資料２!C17="","",職員点検資料２!C17)</f>
        <v/>
      </c>
      <c r="D17" s="2166" t="str">
        <f>IF(職員点検資料２!D17="","",職員点検資料２!D17)</f>
        <v/>
      </c>
      <c r="E17" s="2198" t="str">
        <f>IF(職員点検資料２!E17="","",職員点検資料２!E17)</f>
        <v/>
      </c>
      <c r="F17" s="197" t="str">
        <f>職員点検資料２!F17</f>
        <v>保育士</v>
      </c>
      <c r="G17" s="296" t="str">
        <f>IF(職員点検資料２!G17="","",職員点検資料２!G17)</f>
        <v/>
      </c>
      <c r="H17" s="2198" t="str">
        <f>IF(職員点検資料２!H17="","",職員点検資料２!H17)</f>
        <v/>
      </c>
      <c r="I17" s="2198" t="str">
        <f>職員点検資料２!I17</f>
        <v>定めあり・定めなし</v>
      </c>
      <c r="J17" s="2215"/>
      <c r="K17" s="2210" t="s">
        <v>335</v>
      </c>
      <c r="L17" s="2101"/>
      <c r="M17" s="2175" t="s">
        <v>335</v>
      </c>
      <c r="N17" s="2215"/>
      <c r="O17" s="2210" t="s">
        <v>335</v>
      </c>
      <c r="P17" s="2101"/>
      <c r="Q17" s="2175" t="s">
        <v>335</v>
      </c>
      <c r="W17" s="2044">
        <f>IF(J17&lt;=職員点検資料１!$U$2,J17,職員点検資料１!$U$2)</f>
        <v>0</v>
      </c>
      <c r="X17" s="2044" t="str">
        <f>職員点検資料２!AG17</f>
        <v/>
      </c>
    </row>
    <row r="18" spans="1:24" s="80" customFormat="1" ht="12">
      <c r="A18" s="2045"/>
      <c r="B18" s="2196"/>
      <c r="C18" s="2167"/>
      <c r="D18" s="2167"/>
      <c r="E18" s="2199"/>
      <c r="F18" s="198" t="str">
        <f>職員点検資料２!F18</f>
        <v>幼稚園教諭</v>
      </c>
      <c r="G18" s="199" t="str">
        <f>IF(職員点検資料２!G18="","",職員点検資料２!G18)</f>
        <v/>
      </c>
      <c r="H18" s="2199"/>
      <c r="I18" s="2199"/>
      <c r="J18" s="2216"/>
      <c r="K18" s="2211"/>
      <c r="L18" s="2102"/>
      <c r="M18" s="2176"/>
      <c r="N18" s="2216"/>
      <c r="O18" s="2211"/>
      <c r="P18" s="2102"/>
      <c r="Q18" s="2176"/>
      <c r="W18" s="2045"/>
      <c r="X18" s="2045"/>
    </row>
    <row r="19" spans="1:24" s="80" customFormat="1" ht="12">
      <c r="A19" s="2046"/>
      <c r="B19" s="2197"/>
      <c r="C19" s="2168"/>
      <c r="D19" s="2168"/>
      <c r="E19" s="2200"/>
      <c r="F19" s="200" t="str">
        <f>職員点検資料２!F19</f>
        <v>（　　　　　　）</v>
      </c>
      <c r="G19" s="201" t="str">
        <f>IF(職員点検資料２!G19="","",職員点検資料２!G19)</f>
        <v/>
      </c>
      <c r="H19" s="2200"/>
      <c r="I19" s="2200"/>
      <c r="J19" s="2217"/>
      <c r="K19" s="2212"/>
      <c r="L19" s="2103"/>
      <c r="M19" s="2177"/>
      <c r="N19" s="2217"/>
      <c r="O19" s="2212"/>
      <c r="P19" s="2103"/>
      <c r="Q19" s="2177"/>
      <c r="W19" s="2046"/>
      <c r="X19" s="2046"/>
    </row>
    <row r="20" spans="1:24" s="80" customFormat="1" ht="12" customHeight="1">
      <c r="A20" s="2044">
        <v>6</v>
      </c>
      <c r="B20" s="2195" t="str">
        <f>IF(職員点検資料２!B20="","",職員点検資料２!B20)</f>
        <v/>
      </c>
      <c r="C20" s="2166" t="str">
        <f>IF(職員点検資料２!C20="","",職員点検資料２!C20)</f>
        <v/>
      </c>
      <c r="D20" s="2166" t="str">
        <f>IF(職員点検資料２!D20="","",職員点検資料２!D20)</f>
        <v/>
      </c>
      <c r="E20" s="2198" t="str">
        <f>IF(職員点検資料２!E20="","",職員点検資料２!E20)</f>
        <v/>
      </c>
      <c r="F20" s="197" t="str">
        <f>職員点検資料２!F20</f>
        <v>保育士</v>
      </c>
      <c r="G20" s="296" t="str">
        <f>IF(職員点検資料２!G20="","",職員点検資料２!G20)</f>
        <v/>
      </c>
      <c r="H20" s="2198" t="str">
        <f>IF(職員点検資料２!H20="","",職員点検資料２!H20)</f>
        <v/>
      </c>
      <c r="I20" s="2198" t="str">
        <f>職員点検資料２!I20</f>
        <v>定めあり・定めなし</v>
      </c>
      <c r="J20" s="2215"/>
      <c r="K20" s="2210" t="s">
        <v>335</v>
      </c>
      <c r="L20" s="2101"/>
      <c r="M20" s="2175" t="s">
        <v>335</v>
      </c>
      <c r="N20" s="2215"/>
      <c r="O20" s="2210" t="s">
        <v>335</v>
      </c>
      <c r="P20" s="2101"/>
      <c r="Q20" s="2175" t="s">
        <v>335</v>
      </c>
      <c r="W20" s="2044">
        <f>IF(J20&lt;=職員点検資料１!$U$2,J20,職員点検資料１!$U$2)</f>
        <v>0</v>
      </c>
      <c r="X20" s="2044" t="str">
        <f>職員点検資料２!AG20</f>
        <v/>
      </c>
    </row>
    <row r="21" spans="1:24" s="80" customFormat="1" ht="12">
      <c r="A21" s="2045"/>
      <c r="B21" s="2196"/>
      <c r="C21" s="2167"/>
      <c r="D21" s="2167"/>
      <c r="E21" s="2199"/>
      <c r="F21" s="198" t="str">
        <f>職員点検資料２!F21</f>
        <v>幼稚園教諭</v>
      </c>
      <c r="G21" s="199" t="str">
        <f>IF(職員点検資料２!G21="","",職員点検資料２!G21)</f>
        <v/>
      </c>
      <c r="H21" s="2199"/>
      <c r="I21" s="2199"/>
      <c r="J21" s="2216"/>
      <c r="K21" s="2211"/>
      <c r="L21" s="2102"/>
      <c r="M21" s="2176"/>
      <c r="N21" s="2216"/>
      <c r="O21" s="2211"/>
      <c r="P21" s="2102"/>
      <c r="Q21" s="2176"/>
      <c r="W21" s="2045"/>
      <c r="X21" s="2045"/>
    </row>
    <row r="22" spans="1:24" s="80" customFormat="1" ht="12">
      <c r="A22" s="2046"/>
      <c r="B22" s="2197"/>
      <c r="C22" s="2168"/>
      <c r="D22" s="2168"/>
      <c r="E22" s="2200"/>
      <c r="F22" s="200" t="str">
        <f>職員点検資料２!F22</f>
        <v>（　　　　　　）</v>
      </c>
      <c r="G22" s="201" t="str">
        <f>IF(職員点検資料２!G22="","",職員点検資料２!G22)</f>
        <v/>
      </c>
      <c r="H22" s="2200"/>
      <c r="I22" s="2200"/>
      <c r="J22" s="2217"/>
      <c r="K22" s="2212"/>
      <c r="L22" s="2103"/>
      <c r="M22" s="2177"/>
      <c r="N22" s="2217"/>
      <c r="O22" s="2212"/>
      <c r="P22" s="2103"/>
      <c r="Q22" s="2177"/>
      <c r="W22" s="2046"/>
      <c r="X22" s="2046"/>
    </row>
    <row r="23" spans="1:24" s="80" customFormat="1" ht="12" customHeight="1">
      <c r="A23" s="2044">
        <v>7</v>
      </c>
      <c r="B23" s="2195" t="str">
        <f>IF(職員点検資料２!B23="","",職員点検資料２!B23)</f>
        <v/>
      </c>
      <c r="C23" s="2166" t="str">
        <f>IF(職員点検資料２!C23="","",職員点検資料２!C23)</f>
        <v/>
      </c>
      <c r="D23" s="2166" t="str">
        <f>IF(職員点検資料２!D23="","",職員点検資料２!D23)</f>
        <v/>
      </c>
      <c r="E23" s="2198" t="str">
        <f>IF(職員点検資料２!E23="","",職員点検資料２!E23)</f>
        <v/>
      </c>
      <c r="F23" s="197" t="str">
        <f>職員点検資料２!F23</f>
        <v>保育士</v>
      </c>
      <c r="G23" s="296" t="str">
        <f>IF(職員点検資料２!G23="","",職員点検資料２!G23)</f>
        <v/>
      </c>
      <c r="H23" s="2198" t="str">
        <f>IF(職員点検資料２!H23="","",職員点検資料２!H23)</f>
        <v/>
      </c>
      <c r="I23" s="2198" t="str">
        <f>職員点検資料２!I23</f>
        <v>定めあり・定めなし</v>
      </c>
      <c r="J23" s="2215"/>
      <c r="K23" s="2210" t="s">
        <v>335</v>
      </c>
      <c r="L23" s="2101"/>
      <c r="M23" s="2175" t="s">
        <v>335</v>
      </c>
      <c r="N23" s="2215"/>
      <c r="O23" s="2210" t="s">
        <v>335</v>
      </c>
      <c r="P23" s="2101"/>
      <c r="Q23" s="2175" t="s">
        <v>335</v>
      </c>
      <c r="W23" s="2044">
        <f>IF(J23&lt;=職員点検資料１!$U$2,J23,職員点検資料１!$U$2)</f>
        <v>0</v>
      </c>
      <c r="X23" s="2044" t="str">
        <f>職員点検資料２!AG23</f>
        <v/>
      </c>
    </row>
    <row r="24" spans="1:24" s="80" customFormat="1" ht="12">
      <c r="A24" s="2045"/>
      <c r="B24" s="2196"/>
      <c r="C24" s="2167"/>
      <c r="D24" s="2167"/>
      <c r="E24" s="2199"/>
      <c r="F24" s="198" t="str">
        <f>職員点検資料２!F24</f>
        <v>幼稚園教諭</v>
      </c>
      <c r="G24" s="199" t="str">
        <f>IF(職員点検資料２!G24="","",職員点検資料２!G24)</f>
        <v/>
      </c>
      <c r="H24" s="2199"/>
      <c r="I24" s="2199"/>
      <c r="J24" s="2216"/>
      <c r="K24" s="2211"/>
      <c r="L24" s="2102"/>
      <c r="M24" s="2176"/>
      <c r="N24" s="2216"/>
      <c r="O24" s="2211"/>
      <c r="P24" s="2102"/>
      <c r="Q24" s="2176"/>
      <c r="W24" s="2045"/>
      <c r="X24" s="2045"/>
    </row>
    <row r="25" spans="1:24" s="80" customFormat="1" ht="12">
      <c r="A25" s="2046"/>
      <c r="B25" s="2197"/>
      <c r="C25" s="2168"/>
      <c r="D25" s="2168"/>
      <c r="E25" s="2200"/>
      <c r="F25" s="200" t="str">
        <f>職員点検資料２!F25</f>
        <v>（　　　　　　）</v>
      </c>
      <c r="G25" s="201" t="str">
        <f>IF(職員点検資料２!G25="","",職員点検資料２!G25)</f>
        <v/>
      </c>
      <c r="H25" s="2200"/>
      <c r="I25" s="2200"/>
      <c r="J25" s="2217"/>
      <c r="K25" s="2212"/>
      <c r="L25" s="2103"/>
      <c r="M25" s="2177"/>
      <c r="N25" s="2217"/>
      <c r="O25" s="2212"/>
      <c r="P25" s="2103"/>
      <c r="Q25" s="2177"/>
      <c r="W25" s="2046"/>
      <c r="X25" s="2046"/>
    </row>
    <row r="26" spans="1:24" s="80" customFormat="1" ht="12" customHeight="1">
      <c r="A26" s="2044">
        <v>8</v>
      </c>
      <c r="B26" s="2195" t="str">
        <f>IF(職員点検資料２!B26="","",職員点検資料２!B26)</f>
        <v/>
      </c>
      <c r="C26" s="2166" t="str">
        <f>IF(職員点検資料２!C26="","",職員点検資料２!C26)</f>
        <v/>
      </c>
      <c r="D26" s="2166" t="str">
        <f>IF(職員点検資料２!D26="","",職員点検資料２!D26)</f>
        <v/>
      </c>
      <c r="E26" s="2198" t="str">
        <f>IF(職員点検資料２!E26="","",職員点検資料２!E26)</f>
        <v/>
      </c>
      <c r="F26" s="197" t="str">
        <f>職員点検資料２!F26</f>
        <v>保育士</v>
      </c>
      <c r="G26" s="296" t="str">
        <f>IF(職員点検資料２!G26="","",職員点検資料２!G26)</f>
        <v/>
      </c>
      <c r="H26" s="2198" t="str">
        <f>IF(職員点検資料２!H26="","",職員点検資料２!H26)</f>
        <v/>
      </c>
      <c r="I26" s="2198" t="str">
        <f>職員点検資料２!I26</f>
        <v>定めあり・定めなし</v>
      </c>
      <c r="J26" s="2215"/>
      <c r="K26" s="2210" t="s">
        <v>335</v>
      </c>
      <c r="L26" s="2101"/>
      <c r="M26" s="2175" t="s">
        <v>335</v>
      </c>
      <c r="N26" s="2215"/>
      <c r="O26" s="2210" t="s">
        <v>335</v>
      </c>
      <c r="P26" s="2101"/>
      <c r="Q26" s="2175" t="s">
        <v>335</v>
      </c>
      <c r="W26" s="2044">
        <f>IF(J26&lt;=職員点検資料１!$U$2,J26,職員点検資料１!$U$2)</f>
        <v>0</v>
      </c>
      <c r="X26" s="2044" t="str">
        <f>職員点検資料２!AG26</f>
        <v/>
      </c>
    </row>
    <row r="27" spans="1:24" s="80" customFormat="1" ht="12">
      <c r="A27" s="2045"/>
      <c r="B27" s="2196"/>
      <c r="C27" s="2167"/>
      <c r="D27" s="2167"/>
      <c r="E27" s="2199"/>
      <c r="F27" s="198" t="str">
        <f>職員点検資料２!F27</f>
        <v>幼稚園教諭</v>
      </c>
      <c r="G27" s="199" t="str">
        <f>IF(職員点検資料２!G27="","",職員点検資料２!G27)</f>
        <v/>
      </c>
      <c r="H27" s="2199"/>
      <c r="I27" s="2199"/>
      <c r="J27" s="2216"/>
      <c r="K27" s="2211"/>
      <c r="L27" s="2102"/>
      <c r="M27" s="2176"/>
      <c r="N27" s="2216"/>
      <c r="O27" s="2211"/>
      <c r="P27" s="2102"/>
      <c r="Q27" s="2176"/>
      <c r="W27" s="2045"/>
      <c r="X27" s="2045"/>
    </row>
    <row r="28" spans="1:24" s="80" customFormat="1" ht="12">
      <c r="A28" s="2046"/>
      <c r="B28" s="2197"/>
      <c r="C28" s="2168"/>
      <c r="D28" s="2168"/>
      <c r="E28" s="2200"/>
      <c r="F28" s="200" t="str">
        <f>職員点検資料２!F28</f>
        <v>（　　　　　　）</v>
      </c>
      <c r="G28" s="201" t="str">
        <f>IF(職員点検資料２!G28="","",職員点検資料２!G28)</f>
        <v/>
      </c>
      <c r="H28" s="2200"/>
      <c r="I28" s="2200"/>
      <c r="J28" s="2217"/>
      <c r="K28" s="2212"/>
      <c r="L28" s="2103"/>
      <c r="M28" s="2177"/>
      <c r="N28" s="2217"/>
      <c r="O28" s="2212"/>
      <c r="P28" s="2103"/>
      <c r="Q28" s="2177"/>
      <c r="W28" s="2046"/>
      <c r="X28" s="2046"/>
    </row>
    <row r="29" spans="1:24" s="80" customFormat="1" ht="12" customHeight="1">
      <c r="A29" s="2044">
        <v>9</v>
      </c>
      <c r="B29" s="2195" t="str">
        <f>IF(職員点検資料２!B29="","",職員点検資料２!B29)</f>
        <v/>
      </c>
      <c r="C29" s="2166" t="str">
        <f>IF(職員点検資料２!C29="","",職員点検資料２!C29)</f>
        <v/>
      </c>
      <c r="D29" s="2166" t="str">
        <f>IF(職員点検資料２!D29="","",職員点検資料２!D29)</f>
        <v/>
      </c>
      <c r="E29" s="2198" t="str">
        <f>IF(職員点検資料２!E29="","",職員点検資料２!E29)</f>
        <v/>
      </c>
      <c r="F29" s="197" t="str">
        <f>職員点検資料２!F29</f>
        <v>保育士</v>
      </c>
      <c r="G29" s="296" t="str">
        <f>IF(職員点検資料２!G29="","",職員点検資料２!G29)</f>
        <v/>
      </c>
      <c r="H29" s="2198" t="str">
        <f>IF(職員点検資料２!H29="","",職員点検資料２!H29)</f>
        <v/>
      </c>
      <c r="I29" s="2198" t="str">
        <f>職員点検資料２!I29</f>
        <v>定めあり・定めなし</v>
      </c>
      <c r="J29" s="2215"/>
      <c r="K29" s="2210" t="s">
        <v>335</v>
      </c>
      <c r="L29" s="2101"/>
      <c r="M29" s="2175" t="s">
        <v>335</v>
      </c>
      <c r="N29" s="2215"/>
      <c r="O29" s="2210" t="s">
        <v>335</v>
      </c>
      <c r="P29" s="2101"/>
      <c r="Q29" s="2175" t="s">
        <v>335</v>
      </c>
      <c r="W29" s="2044">
        <f>IF(J29&lt;=職員点検資料１!$U$2,J29,職員点検資料１!$U$2)</f>
        <v>0</v>
      </c>
      <c r="X29" s="2044" t="str">
        <f>職員点検資料２!AG29</f>
        <v/>
      </c>
    </row>
    <row r="30" spans="1:24" s="80" customFormat="1" ht="12">
      <c r="A30" s="2045"/>
      <c r="B30" s="2196"/>
      <c r="C30" s="2167"/>
      <c r="D30" s="2167"/>
      <c r="E30" s="2199"/>
      <c r="F30" s="198" t="str">
        <f>職員点検資料２!F30</f>
        <v>幼稚園教諭</v>
      </c>
      <c r="G30" s="199" t="str">
        <f>IF(職員点検資料２!G30="","",職員点検資料２!G30)</f>
        <v/>
      </c>
      <c r="H30" s="2199"/>
      <c r="I30" s="2199"/>
      <c r="J30" s="2216"/>
      <c r="K30" s="2211"/>
      <c r="L30" s="2102"/>
      <c r="M30" s="2176"/>
      <c r="N30" s="2216"/>
      <c r="O30" s="2211"/>
      <c r="P30" s="2102"/>
      <c r="Q30" s="2176"/>
      <c r="W30" s="2045"/>
      <c r="X30" s="2045"/>
    </row>
    <row r="31" spans="1:24" s="80" customFormat="1" ht="12">
      <c r="A31" s="2046"/>
      <c r="B31" s="2197"/>
      <c r="C31" s="2168"/>
      <c r="D31" s="2168"/>
      <c r="E31" s="2200"/>
      <c r="F31" s="200" t="str">
        <f>職員点検資料２!F31</f>
        <v>（　　　　　　）</v>
      </c>
      <c r="G31" s="201" t="str">
        <f>IF(職員点検資料２!G31="","",職員点検資料２!G31)</f>
        <v/>
      </c>
      <c r="H31" s="2200"/>
      <c r="I31" s="2200"/>
      <c r="J31" s="2217"/>
      <c r="K31" s="2212"/>
      <c r="L31" s="2103"/>
      <c r="M31" s="2177"/>
      <c r="N31" s="2217"/>
      <c r="O31" s="2212"/>
      <c r="P31" s="2103"/>
      <c r="Q31" s="2177"/>
      <c r="W31" s="2046"/>
      <c r="X31" s="2046"/>
    </row>
    <row r="32" spans="1:24" s="80" customFormat="1" ht="12" customHeight="1">
      <c r="A32" s="2044">
        <v>10</v>
      </c>
      <c r="B32" s="2195" t="str">
        <f>IF(職員点検資料２!B32="","",職員点検資料２!B32)</f>
        <v/>
      </c>
      <c r="C32" s="2166" t="str">
        <f>IF(職員点検資料２!C32="","",職員点検資料２!C32)</f>
        <v/>
      </c>
      <c r="D32" s="2166" t="str">
        <f>IF(職員点検資料２!D32="","",職員点検資料２!D32)</f>
        <v/>
      </c>
      <c r="E32" s="2198" t="str">
        <f>IF(職員点検資料２!E32="","",職員点検資料２!E32)</f>
        <v/>
      </c>
      <c r="F32" s="197" t="str">
        <f>職員点検資料２!F32</f>
        <v>保育士</v>
      </c>
      <c r="G32" s="296" t="str">
        <f>IF(職員点検資料２!G32="","",職員点検資料２!G32)</f>
        <v/>
      </c>
      <c r="H32" s="2198" t="str">
        <f>IF(職員点検資料２!H32="","",職員点検資料２!H32)</f>
        <v/>
      </c>
      <c r="I32" s="2198" t="str">
        <f>職員点検資料２!I32</f>
        <v>定めあり・定めなし</v>
      </c>
      <c r="J32" s="2215"/>
      <c r="K32" s="2210" t="s">
        <v>335</v>
      </c>
      <c r="L32" s="2101"/>
      <c r="M32" s="2175" t="s">
        <v>335</v>
      </c>
      <c r="N32" s="2215"/>
      <c r="O32" s="2210" t="s">
        <v>335</v>
      </c>
      <c r="P32" s="2101"/>
      <c r="Q32" s="2175" t="s">
        <v>335</v>
      </c>
      <c r="W32" s="2044">
        <f>IF(J32&lt;=職員点検資料１!$U$2,J32,職員点検資料１!$U$2)</f>
        <v>0</v>
      </c>
      <c r="X32" s="2044" t="str">
        <f>職員点検資料２!AG32</f>
        <v/>
      </c>
    </row>
    <row r="33" spans="1:24" s="80" customFormat="1" ht="12">
      <c r="A33" s="2045"/>
      <c r="B33" s="2196"/>
      <c r="C33" s="2167"/>
      <c r="D33" s="2167"/>
      <c r="E33" s="2199"/>
      <c r="F33" s="198" t="str">
        <f>職員点検資料２!F33</f>
        <v>幼稚園教諭</v>
      </c>
      <c r="G33" s="199" t="str">
        <f>IF(職員点検資料２!G33="","",職員点検資料２!G33)</f>
        <v/>
      </c>
      <c r="H33" s="2199"/>
      <c r="I33" s="2199"/>
      <c r="J33" s="2216"/>
      <c r="K33" s="2211"/>
      <c r="L33" s="2102"/>
      <c r="M33" s="2176"/>
      <c r="N33" s="2216"/>
      <c r="O33" s="2211"/>
      <c r="P33" s="2102"/>
      <c r="Q33" s="2176"/>
      <c r="W33" s="2045"/>
      <c r="X33" s="2045"/>
    </row>
    <row r="34" spans="1:24" s="80" customFormat="1" ht="12">
      <c r="A34" s="2046"/>
      <c r="B34" s="2197"/>
      <c r="C34" s="2168"/>
      <c r="D34" s="2168"/>
      <c r="E34" s="2200"/>
      <c r="F34" s="200" t="str">
        <f>職員点検資料２!F34</f>
        <v>（　　　　　　）</v>
      </c>
      <c r="G34" s="201" t="str">
        <f>IF(職員点検資料２!G34="","",職員点検資料２!G34)</f>
        <v/>
      </c>
      <c r="H34" s="2200"/>
      <c r="I34" s="2200"/>
      <c r="J34" s="2217"/>
      <c r="K34" s="2212"/>
      <c r="L34" s="2103"/>
      <c r="M34" s="2177"/>
      <c r="N34" s="2217"/>
      <c r="O34" s="2212"/>
      <c r="P34" s="2103"/>
      <c r="Q34" s="2177"/>
      <c r="W34" s="2046"/>
      <c r="X34" s="2046"/>
    </row>
    <row r="35" spans="1:24" s="80" customFormat="1" ht="12" customHeight="1">
      <c r="A35" s="2044">
        <v>11</v>
      </c>
      <c r="B35" s="2195" t="str">
        <f>IF(職員点検資料２!B35="","",職員点検資料２!B35)</f>
        <v/>
      </c>
      <c r="C35" s="2166" t="str">
        <f>IF(職員点検資料２!C35="","",職員点検資料２!C35)</f>
        <v/>
      </c>
      <c r="D35" s="2166" t="str">
        <f>IF(職員点検資料２!D35="","",職員点検資料２!D35)</f>
        <v/>
      </c>
      <c r="E35" s="2198" t="str">
        <f>IF(職員点検資料２!E35="","",職員点検資料２!E35)</f>
        <v/>
      </c>
      <c r="F35" s="197" t="str">
        <f>職員点検資料２!F35</f>
        <v>保育士</v>
      </c>
      <c r="G35" s="296" t="str">
        <f>IF(職員点検資料２!G35="","",職員点検資料２!G35)</f>
        <v/>
      </c>
      <c r="H35" s="2198" t="str">
        <f>IF(職員点検資料２!H35="","",職員点検資料２!H35)</f>
        <v/>
      </c>
      <c r="I35" s="2198" t="str">
        <f>職員点検資料２!I35</f>
        <v>定めあり・定めなし</v>
      </c>
      <c r="J35" s="2215"/>
      <c r="K35" s="2210" t="s">
        <v>335</v>
      </c>
      <c r="L35" s="2101"/>
      <c r="M35" s="2175" t="s">
        <v>335</v>
      </c>
      <c r="N35" s="2215"/>
      <c r="O35" s="2210" t="s">
        <v>335</v>
      </c>
      <c r="P35" s="2101"/>
      <c r="Q35" s="2175" t="s">
        <v>335</v>
      </c>
      <c r="W35" s="2044">
        <f>IF(J35&lt;=職員点検資料１!$U$2,J35,職員点検資料１!$U$2)</f>
        <v>0</v>
      </c>
      <c r="X35" s="2044" t="str">
        <f>職員点検資料２!AG35</f>
        <v/>
      </c>
    </row>
    <row r="36" spans="1:24" s="80" customFormat="1" ht="12">
      <c r="A36" s="2045"/>
      <c r="B36" s="2196"/>
      <c r="C36" s="2167"/>
      <c r="D36" s="2167"/>
      <c r="E36" s="2199"/>
      <c r="F36" s="198" t="str">
        <f>職員点検資料２!F36</f>
        <v>幼稚園教諭</v>
      </c>
      <c r="G36" s="199" t="str">
        <f>IF(職員点検資料２!G36="","",職員点検資料２!G36)</f>
        <v/>
      </c>
      <c r="H36" s="2199"/>
      <c r="I36" s="2199"/>
      <c r="J36" s="2216"/>
      <c r="K36" s="2211"/>
      <c r="L36" s="2102"/>
      <c r="M36" s="2176"/>
      <c r="N36" s="2216"/>
      <c r="O36" s="2211"/>
      <c r="P36" s="2102"/>
      <c r="Q36" s="2176"/>
      <c r="W36" s="2045"/>
      <c r="X36" s="2045"/>
    </row>
    <row r="37" spans="1:24" s="80" customFormat="1" ht="12">
      <c r="A37" s="2046"/>
      <c r="B37" s="2197"/>
      <c r="C37" s="2168"/>
      <c r="D37" s="2168"/>
      <c r="E37" s="2200"/>
      <c r="F37" s="200" t="str">
        <f>職員点検資料２!F37</f>
        <v>（　　　　　　）</v>
      </c>
      <c r="G37" s="201" t="str">
        <f>IF(職員点検資料２!G37="","",職員点検資料２!G37)</f>
        <v/>
      </c>
      <c r="H37" s="2200"/>
      <c r="I37" s="2200"/>
      <c r="J37" s="2217"/>
      <c r="K37" s="2212"/>
      <c r="L37" s="2103"/>
      <c r="M37" s="2177"/>
      <c r="N37" s="2217"/>
      <c r="O37" s="2212"/>
      <c r="P37" s="2103"/>
      <c r="Q37" s="2177"/>
      <c r="W37" s="2046"/>
      <c r="X37" s="2046"/>
    </row>
    <row r="38" spans="1:24" s="80" customFormat="1" ht="12" customHeight="1">
      <c r="A38" s="2044">
        <v>12</v>
      </c>
      <c r="B38" s="2195" t="str">
        <f>IF(職員点検資料２!B38="","",職員点検資料２!B38)</f>
        <v/>
      </c>
      <c r="C38" s="2166" t="str">
        <f>IF(職員点検資料２!C38="","",職員点検資料２!C38)</f>
        <v/>
      </c>
      <c r="D38" s="2166" t="str">
        <f>IF(職員点検資料２!D38="","",職員点検資料２!D38)</f>
        <v/>
      </c>
      <c r="E38" s="2198" t="str">
        <f>IF(職員点検資料２!E38="","",職員点検資料２!E38)</f>
        <v/>
      </c>
      <c r="F38" s="197" t="str">
        <f>職員点検資料２!F38</f>
        <v>保育士</v>
      </c>
      <c r="G38" s="296" t="str">
        <f>IF(職員点検資料２!G38="","",職員点検資料２!G38)</f>
        <v/>
      </c>
      <c r="H38" s="2198" t="str">
        <f>IF(職員点検資料２!H38="","",職員点検資料２!H38)</f>
        <v/>
      </c>
      <c r="I38" s="2198" t="str">
        <f>職員点検資料２!I38</f>
        <v>定めあり・定めなし</v>
      </c>
      <c r="J38" s="2215"/>
      <c r="K38" s="2210" t="s">
        <v>335</v>
      </c>
      <c r="L38" s="2101"/>
      <c r="M38" s="2175" t="s">
        <v>335</v>
      </c>
      <c r="N38" s="2215"/>
      <c r="O38" s="2210" t="s">
        <v>335</v>
      </c>
      <c r="P38" s="2101"/>
      <c r="Q38" s="2175" t="s">
        <v>335</v>
      </c>
      <c r="W38" s="2044">
        <f>IF(J38&lt;=職員点検資料１!$U$2,J38,職員点検資料１!$U$2)</f>
        <v>0</v>
      </c>
      <c r="X38" s="2044" t="str">
        <f>職員点検資料２!AG38</f>
        <v/>
      </c>
    </row>
    <row r="39" spans="1:24" s="80" customFormat="1" ht="12">
      <c r="A39" s="2045"/>
      <c r="B39" s="2196"/>
      <c r="C39" s="2167"/>
      <c r="D39" s="2167"/>
      <c r="E39" s="2199"/>
      <c r="F39" s="198" t="str">
        <f>職員点検資料２!F39</f>
        <v>幼稚園教諭</v>
      </c>
      <c r="G39" s="199" t="str">
        <f>IF(職員点検資料２!G39="","",職員点検資料２!G39)</f>
        <v/>
      </c>
      <c r="H39" s="2199"/>
      <c r="I39" s="2199"/>
      <c r="J39" s="2216"/>
      <c r="K39" s="2211"/>
      <c r="L39" s="2102"/>
      <c r="M39" s="2176"/>
      <c r="N39" s="2216"/>
      <c r="O39" s="2211"/>
      <c r="P39" s="2102"/>
      <c r="Q39" s="2176"/>
      <c r="W39" s="2045"/>
      <c r="X39" s="2045"/>
    </row>
    <row r="40" spans="1:24" s="80" customFormat="1" ht="12">
      <c r="A40" s="2046"/>
      <c r="B40" s="2197"/>
      <c r="C40" s="2168"/>
      <c r="D40" s="2168"/>
      <c r="E40" s="2200"/>
      <c r="F40" s="200" t="str">
        <f>職員点検資料２!F40</f>
        <v>（　　　　　　）</v>
      </c>
      <c r="G40" s="201" t="str">
        <f>IF(職員点検資料２!G40="","",職員点検資料２!G40)</f>
        <v/>
      </c>
      <c r="H40" s="2200"/>
      <c r="I40" s="2200"/>
      <c r="J40" s="2217"/>
      <c r="K40" s="2212"/>
      <c r="L40" s="2103"/>
      <c r="M40" s="2177"/>
      <c r="N40" s="2217"/>
      <c r="O40" s="2212"/>
      <c r="P40" s="2103"/>
      <c r="Q40" s="2177"/>
      <c r="W40" s="2046"/>
      <c r="X40" s="2046"/>
    </row>
    <row r="41" spans="1:24" s="80" customFormat="1" ht="12" customHeight="1">
      <c r="A41" s="2044">
        <v>13</v>
      </c>
      <c r="B41" s="2195" t="str">
        <f>IF(職員点検資料２!B41="","",職員点検資料２!B41)</f>
        <v/>
      </c>
      <c r="C41" s="2166" t="str">
        <f>IF(職員点検資料２!C41="","",職員点検資料２!C41)</f>
        <v/>
      </c>
      <c r="D41" s="2166" t="str">
        <f>IF(職員点検資料２!D41="","",職員点検資料２!D41)</f>
        <v/>
      </c>
      <c r="E41" s="2198" t="str">
        <f>IF(職員点検資料２!E41="","",職員点検資料２!E41)</f>
        <v/>
      </c>
      <c r="F41" s="197" t="str">
        <f>職員点検資料２!F41</f>
        <v>保育士</v>
      </c>
      <c r="G41" s="296" t="str">
        <f>IF(職員点検資料２!G41="","",職員点検資料２!G41)</f>
        <v/>
      </c>
      <c r="H41" s="2198" t="str">
        <f>IF(職員点検資料２!H41="","",職員点検資料２!H41)</f>
        <v/>
      </c>
      <c r="I41" s="2198" t="str">
        <f>職員点検資料２!I41</f>
        <v>定めあり・定めなし</v>
      </c>
      <c r="J41" s="2215"/>
      <c r="K41" s="2210" t="s">
        <v>335</v>
      </c>
      <c r="L41" s="2101"/>
      <c r="M41" s="2175" t="s">
        <v>335</v>
      </c>
      <c r="N41" s="2215"/>
      <c r="O41" s="2210" t="s">
        <v>335</v>
      </c>
      <c r="P41" s="2101"/>
      <c r="Q41" s="2175" t="s">
        <v>335</v>
      </c>
      <c r="W41" s="2044">
        <f>IF(J41&lt;=職員点検資料１!$U$2,J41,職員点検資料１!$U$2)</f>
        <v>0</v>
      </c>
      <c r="X41" s="2044" t="str">
        <f>職員点検資料２!AG41</f>
        <v/>
      </c>
    </row>
    <row r="42" spans="1:24" s="80" customFormat="1" ht="12">
      <c r="A42" s="2045"/>
      <c r="B42" s="2196"/>
      <c r="C42" s="2167"/>
      <c r="D42" s="2167"/>
      <c r="E42" s="2199"/>
      <c r="F42" s="198" t="str">
        <f>職員点検資料２!F42</f>
        <v>幼稚園教諭</v>
      </c>
      <c r="G42" s="199" t="str">
        <f>IF(職員点検資料２!G42="","",職員点検資料２!G42)</f>
        <v/>
      </c>
      <c r="H42" s="2199"/>
      <c r="I42" s="2199"/>
      <c r="J42" s="2216"/>
      <c r="K42" s="2211"/>
      <c r="L42" s="2102"/>
      <c r="M42" s="2176"/>
      <c r="N42" s="2216"/>
      <c r="O42" s="2211"/>
      <c r="P42" s="2102"/>
      <c r="Q42" s="2176"/>
      <c r="W42" s="2045"/>
      <c r="X42" s="2045"/>
    </row>
    <row r="43" spans="1:24" s="80" customFormat="1" ht="12">
      <c r="A43" s="2046"/>
      <c r="B43" s="2197"/>
      <c r="C43" s="2168"/>
      <c r="D43" s="2168"/>
      <c r="E43" s="2200"/>
      <c r="F43" s="200" t="str">
        <f>職員点検資料２!F43</f>
        <v>（　　　　　　）</v>
      </c>
      <c r="G43" s="201" t="str">
        <f>IF(職員点検資料２!G43="","",職員点検資料２!G43)</f>
        <v/>
      </c>
      <c r="H43" s="2200"/>
      <c r="I43" s="2200"/>
      <c r="J43" s="2217"/>
      <c r="K43" s="2212"/>
      <c r="L43" s="2103"/>
      <c r="M43" s="2177"/>
      <c r="N43" s="2217"/>
      <c r="O43" s="2212"/>
      <c r="P43" s="2103"/>
      <c r="Q43" s="2177"/>
      <c r="W43" s="2046"/>
      <c r="X43" s="2046"/>
    </row>
    <row r="44" spans="1:24" s="80" customFormat="1" ht="12" customHeight="1">
      <c r="A44" s="2044">
        <v>14</v>
      </c>
      <c r="B44" s="2195" t="str">
        <f>IF(職員点検資料２!B44="","",職員点検資料２!B44)</f>
        <v/>
      </c>
      <c r="C44" s="2166" t="str">
        <f>IF(職員点検資料２!C44="","",職員点検資料２!C44)</f>
        <v/>
      </c>
      <c r="D44" s="2166" t="str">
        <f>IF(職員点検資料２!D44="","",職員点検資料２!D44)</f>
        <v/>
      </c>
      <c r="E44" s="2198" t="str">
        <f>IF(職員点検資料２!E44="","",職員点検資料２!E44)</f>
        <v/>
      </c>
      <c r="F44" s="197" t="str">
        <f>職員点検資料２!F44</f>
        <v>保育士</v>
      </c>
      <c r="G44" s="296" t="str">
        <f>IF(職員点検資料２!G44="","",職員点検資料２!G44)</f>
        <v/>
      </c>
      <c r="H44" s="2198" t="str">
        <f>IF(職員点検資料２!H44="","",職員点検資料２!H44)</f>
        <v/>
      </c>
      <c r="I44" s="2198" t="str">
        <f>職員点検資料２!I44</f>
        <v>定めあり・定めなし</v>
      </c>
      <c r="J44" s="2215"/>
      <c r="K44" s="2210" t="s">
        <v>335</v>
      </c>
      <c r="L44" s="2101"/>
      <c r="M44" s="2175" t="s">
        <v>335</v>
      </c>
      <c r="N44" s="2215"/>
      <c r="O44" s="2210" t="s">
        <v>335</v>
      </c>
      <c r="P44" s="2101"/>
      <c r="Q44" s="2175" t="s">
        <v>335</v>
      </c>
      <c r="W44" s="2044">
        <f>IF(J44&lt;=職員点検資料１!$U$2,J44,職員点検資料１!$U$2)</f>
        <v>0</v>
      </c>
      <c r="X44" s="2044" t="str">
        <f>職員点検資料２!AG44</f>
        <v/>
      </c>
    </row>
    <row r="45" spans="1:24" s="80" customFormat="1" ht="12">
      <c r="A45" s="2045"/>
      <c r="B45" s="2196"/>
      <c r="C45" s="2167"/>
      <c r="D45" s="2167"/>
      <c r="E45" s="2199"/>
      <c r="F45" s="198" t="str">
        <f>職員点検資料２!F45</f>
        <v>幼稚園教諭</v>
      </c>
      <c r="G45" s="199" t="str">
        <f>IF(職員点検資料２!G45="","",職員点検資料２!G45)</f>
        <v/>
      </c>
      <c r="H45" s="2199"/>
      <c r="I45" s="2199"/>
      <c r="J45" s="2216"/>
      <c r="K45" s="2211"/>
      <c r="L45" s="2102"/>
      <c r="M45" s="2176"/>
      <c r="N45" s="2216"/>
      <c r="O45" s="2211"/>
      <c r="P45" s="2102"/>
      <c r="Q45" s="2176"/>
      <c r="W45" s="2045"/>
      <c r="X45" s="2045"/>
    </row>
    <row r="46" spans="1:24" s="80" customFormat="1" ht="12">
      <c r="A46" s="2046"/>
      <c r="B46" s="2197"/>
      <c r="C46" s="2168"/>
      <c r="D46" s="2168"/>
      <c r="E46" s="2200"/>
      <c r="F46" s="200" t="str">
        <f>職員点検資料２!F46</f>
        <v>（　　　　　　）</v>
      </c>
      <c r="G46" s="201" t="str">
        <f>IF(職員点検資料２!G46="","",職員点検資料２!G46)</f>
        <v/>
      </c>
      <c r="H46" s="2200"/>
      <c r="I46" s="2200"/>
      <c r="J46" s="2217"/>
      <c r="K46" s="2212"/>
      <c r="L46" s="2103"/>
      <c r="M46" s="2177"/>
      <c r="N46" s="2217"/>
      <c r="O46" s="2212"/>
      <c r="P46" s="2103"/>
      <c r="Q46" s="2177"/>
      <c r="W46" s="2046"/>
      <c r="X46" s="2046"/>
    </row>
    <row r="47" spans="1:24" s="80" customFormat="1" ht="12" customHeight="1">
      <c r="A47" s="2044">
        <v>15</v>
      </c>
      <c r="B47" s="2195" t="str">
        <f>IF(職員点検資料２!B47="","",職員点検資料２!B47)</f>
        <v/>
      </c>
      <c r="C47" s="2166" t="str">
        <f>IF(職員点検資料２!C47="","",職員点検資料２!C47)</f>
        <v/>
      </c>
      <c r="D47" s="2166" t="str">
        <f>IF(職員点検資料２!D47="","",職員点検資料２!D47)</f>
        <v/>
      </c>
      <c r="E47" s="2198" t="str">
        <f>IF(職員点検資料２!E47="","",職員点検資料２!E47)</f>
        <v/>
      </c>
      <c r="F47" s="197" t="str">
        <f>職員点検資料２!F47</f>
        <v>保育士</v>
      </c>
      <c r="G47" s="296" t="str">
        <f>IF(職員点検資料２!G47="","",職員点検資料２!G47)</f>
        <v/>
      </c>
      <c r="H47" s="2198" t="str">
        <f>IF(職員点検資料２!H47="","",職員点検資料２!H47)</f>
        <v/>
      </c>
      <c r="I47" s="2198" t="str">
        <f>職員点検資料２!I47</f>
        <v>定めあり・定めなし</v>
      </c>
      <c r="J47" s="2215"/>
      <c r="K47" s="2210" t="s">
        <v>335</v>
      </c>
      <c r="L47" s="2101"/>
      <c r="M47" s="2175" t="s">
        <v>335</v>
      </c>
      <c r="N47" s="2215"/>
      <c r="O47" s="2210" t="s">
        <v>335</v>
      </c>
      <c r="P47" s="2101"/>
      <c r="Q47" s="2175" t="s">
        <v>335</v>
      </c>
      <c r="W47" s="2044">
        <f>IF(J47&lt;=職員点検資料１!$U$2,J47,職員点検資料１!$U$2)</f>
        <v>0</v>
      </c>
      <c r="X47" s="2044" t="str">
        <f>職員点検資料２!AG47</f>
        <v/>
      </c>
    </row>
    <row r="48" spans="1:24" s="80" customFormat="1" ht="12">
      <c r="A48" s="2045"/>
      <c r="B48" s="2196"/>
      <c r="C48" s="2167"/>
      <c r="D48" s="2167"/>
      <c r="E48" s="2199"/>
      <c r="F48" s="198" t="str">
        <f>職員点検資料２!F48</f>
        <v>幼稚園教諭</v>
      </c>
      <c r="G48" s="199" t="str">
        <f>IF(職員点検資料２!G48="","",職員点検資料２!G48)</f>
        <v/>
      </c>
      <c r="H48" s="2199"/>
      <c r="I48" s="2199"/>
      <c r="J48" s="2216"/>
      <c r="K48" s="2211"/>
      <c r="L48" s="2102"/>
      <c r="M48" s="2176"/>
      <c r="N48" s="2216"/>
      <c r="O48" s="2211"/>
      <c r="P48" s="2102"/>
      <c r="Q48" s="2176"/>
      <c r="W48" s="2045"/>
      <c r="X48" s="2045"/>
    </row>
    <row r="49" spans="1:24" s="80" customFormat="1" ht="12">
      <c r="A49" s="2046"/>
      <c r="B49" s="2197"/>
      <c r="C49" s="2168"/>
      <c r="D49" s="2168"/>
      <c r="E49" s="2200"/>
      <c r="F49" s="200" t="str">
        <f>職員点検資料２!F49</f>
        <v>（　　　　　　）</v>
      </c>
      <c r="G49" s="201" t="str">
        <f>IF(職員点検資料２!G49="","",職員点検資料２!G49)</f>
        <v/>
      </c>
      <c r="H49" s="2200"/>
      <c r="I49" s="2200"/>
      <c r="J49" s="2217"/>
      <c r="K49" s="2212"/>
      <c r="L49" s="2103"/>
      <c r="M49" s="2177"/>
      <c r="N49" s="2217"/>
      <c r="O49" s="2212"/>
      <c r="P49" s="2103"/>
      <c r="Q49" s="2177"/>
      <c r="W49" s="2046"/>
      <c r="X49" s="2046"/>
    </row>
    <row r="50" spans="1:24" s="80" customFormat="1" ht="12" customHeight="1">
      <c r="A50" s="2044">
        <v>16</v>
      </c>
      <c r="B50" s="2195" t="str">
        <f>IF(職員点検資料２!B50="","",職員点検資料２!B50)</f>
        <v/>
      </c>
      <c r="C50" s="2166" t="str">
        <f>IF(職員点検資料２!C50="","",職員点検資料２!C50)</f>
        <v/>
      </c>
      <c r="D50" s="2166" t="str">
        <f>IF(職員点検資料２!D50="","",職員点検資料２!D50)</f>
        <v/>
      </c>
      <c r="E50" s="2198" t="str">
        <f>IF(職員点検資料２!E50="","",職員点検資料２!E50)</f>
        <v/>
      </c>
      <c r="F50" s="197" t="str">
        <f>職員点検資料２!F50</f>
        <v>保育士</v>
      </c>
      <c r="G50" s="296" t="str">
        <f>IF(職員点検資料２!G50="","",職員点検資料２!G50)</f>
        <v/>
      </c>
      <c r="H50" s="2198" t="str">
        <f>IF(職員点検資料２!H50="","",職員点検資料２!H50)</f>
        <v/>
      </c>
      <c r="I50" s="2198" t="str">
        <f>職員点検資料２!I50</f>
        <v>定めあり・定めなし</v>
      </c>
      <c r="J50" s="2215"/>
      <c r="K50" s="2210" t="s">
        <v>335</v>
      </c>
      <c r="L50" s="2101"/>
      <c r="M50" s="2175" t="s">
        <v>335</v>
      </c>
      <c r="N50" s="2215"/>
      <c r="O50" s="2210" t="s">
        <v>335</v>
      </c>
      <c r="P50" s="2101"/>
      <c r="Q50" s="2175" t="s">
        <v>335</v>
      </c>
      <c r="W50" s="2044">
        <f>IF(J50&lt;=職員点検資料１!$U$2,J50,職員点検資料１!$U$2)</f>
        <v>0</v>
      </c>
      <c r="X50" s="2044" t="str">
        <f>職員点検資料２!AG50</f>
        <v/>
      </c>
    </row>
    <row r="51" spans="1:24" s="80" customFormat="1" ht="12">
      <c r="A51" s="2045"/>
      <c r="B51" s="2196"/>
      <c r="C51" s="2167"/>
      <c r="D51" s="2167"/>
      <c r="E51" s="2199"/>
      <c r="F51" s="198" t="str">
        <f>職員点検資料２!F51</f>
        <v>幼稚園教諭</v>
      </c>
      <c r="G51" s="199" t="str">
        <f>IF(職員点検資料２!G51="","",職員点検資料２!G51)</f>
        <v/>
      </c>
      <c r="H51" s="2199"/>
      <c r="I51" s="2199"/>
      <c r="J51" s="2216"/>
      <c r="K51" s="2211"/>
      <c r="L51" s="2102"/>
      <c r="M51" s="2176"/>
      <c r="N51" s="2216"/>
      <c r="O51" s="2211"/>
      <c r="P51" s="2102"/>
      <c r="Q51" s="2176"/>
      <c r="W51" s="2045"/>
      <c r="X51" s="2045"/>
    </row>
    <row r="52" spans="1:24" s="80" customFormat="1" ht="12">
      <c r="A52" s="2046"/>
      <c r="B52" s="2197"/>
      <c r="C52" s="2168"/>
      <c r="D52" s="2168"/>
      <c r="E52" s="2200"/>
      <c r="F52" s="200" t="str">
        <f>職員点検資料２!F52</f>
        <v>（　　　　　　）</v>
      </c>
      <c r="G52" s="201" t="str">
        <f>IF(職員点検資料２!G52="","",職員点検資料２!G52)</f>
        <v/>
      </c>
      <c r="H52" s="2200"/>
      <c r="I52" s="2200"/>
      <c r="J52" s="2217"/>
      <c r="K52" s="2212"/>
      <c r="L52" s="2103"/>
      <c r="M52" s="2177"/>
      <c r="N52" s="2217"/>
      <c r="O52" s="2212"/>
      <c r="P52" s="2103"/>
      <c r="Q52" s="2177"/>
      <c r="W52" s="2046"/>
      <c r="X52" s="2046"/>
    </row>
    <row r="53" spans="1:24" s="80" customFormat="1" ht="12" customHeight="1">
      <c r="A53" s="2044">
        <v>17</v>
      </c>
      <c r="B53" s="2195" t="str">
        <f>IF(職員点検資料２!B53="","",職員点検資料２!B53)</f>
        <v/>
      </c>
      <c r="C53" s="2166" t="str">
        <f>IF(職員点検資料２!C53="","",職員点検資料２!C53)</f>
        <v/>
      </c>
      <c r="D53" s="2166" t="str">
        <f>IF(職員点検資料２!D53="","",職員点検資料２!D53)</f>
        <v/>
      </c>
      <c r="E53" s="2198" t="str">
        <f>IF(職員点検資料２!E53="","",職員点検資料２!E53)</f>
        <v/>
      </c>
      <c r="F53" s="197" t="str">
        <f>職員点検資料２!F53</f>
        <v>保育士</v>
      </c>
      <c r="G53" s="296" t="str">
        <f>IF(職員点検資料２!G53="","",職員点検資料２!G53)</f>
        <v/>
      </c>
      <c r="H53" s="2198" t="str">
        <f>IF(職員点検資料２!H53="","",職員点検資料２!H53)</f>
        <v/>
      </c>
      <c r="I53" s="2198" t="str">
        <f>職員点検資料２!I53</f>
        <v>定めあり・定めなし</v>
      </c>
      <c r="J53" s="2215"/>
      <c r="K53" s="2210" t="s">
        <v>335</v>
      </c>
      <c r="L53" s="2101"/>
      <c r="M53" s="2175" t="s">
        <v>335</v>
      </c>
      <c r="N53" s="2215"/>
      <c r="O53" s="2210" t="s">
        <v>335</v>
      </c>
      <c r="P53" s="2101"/>
      <c r="Q53" s="2175" t="s">
        <v>335</v>
      </c>
      <c r="W53" s="2044">
        <f>IF(J53&lt;=職員点検資料１!$U$2,J53,職員点検資料１!$U$2)</f>
        <v>0</v>
      </c>
      <c r="X53" s="2044" t="str">
        <f>職員点検資料２!AG53</f>
        <v/>
      </c>
    </row>
    <row r="54" spans="1:24" s="80" customFormat="1" ht="12">
      <c r="A54" s="2045"/>
      <c r="B54" s="2196"/>
      <c r="C54" s="2167"/>
      <c r="D54" s="2167"/>
      <c r="E54" s="2199"/>
      <c r="F54" s="198" t="str">
        <f>職員点検資料２!F54</f>
        <v>幼稚園教諭</v>
      </c>
      <c r="G54" s="199" t="str">
        <f>IF(職員点検資料２!G54="","",職員点検資料２!G54)</f>
        <v/>
      </c>
      <c r="H54" s="2199"/>
      <c r="I54" s="2199"/>
      <c r="J54" s="2216"/>
      <c r="K54" s="2211"/>
      <c r="L54" s="2102"/>
      <c r="M54" s="2176"/>
      <c r="N54" s="2216"/>
      <c r="O54" s="2211"/>
      <c r="P54" s="2102"/>
      <c r="Q54" s="2176"/>
      <c r="W54" s="2045"/>
      <c r="X54" s="2045"/>
    </row>
    <row r="55" spans="1:24" s="80" customFormat="1">
      <c r="A55" s="2046"/>
      <c r="B55" s="2197"/>
      <c r="C55" s="2168"/>
      <c r="D55" s="2168"/>
      <c r="E55" s="2200"/>
      <c r="F55" s="200" t="str">
        <f>職員点検資料２!F55</f>
        <v>（　　　　　　）</v>
      </c>
      <c r="G55" s="201" t="str">
        <f>IF(職員点検資料２!G55="","",職員点検資料２!G55)</f>
        <v/>
      </c>
      <c r="H55" s="2200"/>
      <c r="I55" s="2200"/>
      <c r="J55" s="2217"/>
      <c r="K55" s="2212"/>
      <c r="L55" s="2103"/>
      <c r="M55" s="2177"/>
      <c r="N55" s="2217"/>
      <c r="O55" s="2212"/>
      <c r="P55" s="2103"/>
      <c r="Q55" s="2177"/>
      <c r="R55" s="78"/>
      <c r="S55" s="78"/>
      <c r="T55" s="78"/>
      <c r="U55" s="78"/>
      <c r="W55" s="2046"/>
      <c r="X55" s="2046"/>
    </row>
    <row r="56" spans="1:24" s="80" customFormat="1" ht="12" customHeight="1">
      <c r="A56" s="2044">
        <v>18</v>
      </c>
      <c r="B56" s="2195" t="str">
        <f>IF(職員点検資料２!B56="","",職員点検資料２!B56)</f>
        <v/>
      </c>
      <c r="C56" s="2166" t="str">
        <f>IF(職員点検資料２!C56="","",職員点検資料２!C56)</f>
        <v/>
      </c>
      <c r="D56" s="2166" t="str">
        <f>IF(職員点検資料２!D56="","",職員点検資料２!D56)</f>
        <v/>
      </c>
      <c r="E56" s="2198" t="str">
        <f>IF(職員点検資料２!E56="","",職員点検資料２!E56)</f>
        <v/>
      </c>
      <c r="F56" s="197" t="str">
        <f>職員点検資料２!F56</f>
        <v>保育士</v>
      </c>
      <c r="G56" s="296" t="str">
        <f>IF(職員点検資料２!G56="","",職員点検資料２!G56)</f>
        <v/>
      </c>
      <c r="H56" s="2198" t="str">
        <f>IF(職員点検資料２!H56="","",職員点検資料２!H56)</f>
        <v/>
      </c>
      <c r="I56" s="2198" t="str">
        <f>職員点検資料２!I56</f>
        <v>定めあり・定めなし</v>
      </c>
      <c r="J56" s="2215"/>
      <c r="K56" s="2210" t="s">
        <v>335</v>
      </c>
      <c r="L56" s="2101"/>
      <c r="M56" s="2175" t="s">
        <v>335</v>
      </c>
      <c r="N56" s="2215"/>
      <c r="O56" s="2210" t="s">
        <v>335</v>
      </c>
      <c r="P56" s="2101"/>
      <c r="Q56" s="2175" t="s">
        <v>335</v>
      </c>
      <c r="R56" s="78"/>
      <c r="S56" s="78"/>
      <c r="T56" s="78"/>
      <c r="U56" s="78"/>
      <c r="W56" s="2044">
        <f>IF(J56&lt;=職員点検資料１!$U$2,J56,職員点検資料１!$U$2)</f>
        <v>0</v>
      </c>
      <c r="X56" s="2044" t="str">
        <f>職員点検資料２!AG56</f>
        <v/>
      </c>
    </row>
    <row r="57" spans="1:24" s="80" customFormat="1">
      <c r="A57" s="2045"/>
      <c r="B57" s="2196"/>
      <c r="C57" s="2167"/>
      <c r="D57" s="2167"/>
      <c r="E57" s="2199"/>
      <c r="F57" s="198" t="str">
        <f>職員点検資料２!F57</f>
        <v>幼稚園教諭</v>
      </c>
      <c r="G57" s="199" t="str">
        <f>IF(職員点検資料２!G57="","",職員点検資料２!G57)</f>
        <v/>
      </c>
      <c r="H57" s="2199"/>
      <c r="I57" s="2199"/>
      <c r="J57" s="2216"/>
      <c r="K57" s="2211"/>
      <c r="L57" s="2102"/>
      <c r="M57" s="2176"/>
      <c r="N57" s="2216"/>
      <c r="O57" s="2211"/>
      <c r="P57" s="2102"/>
      <c r="Q57" s="2176"/>
      <c r="R57" s="78"/>
      <c r="S57" s="78"/>
      <c r="T57" s="78"/>
      <c r="U57" s="78"/>
      <c r="W57" s="2045"/>
      <c r="X57" s="2045"/>
    </row>
    <row r="58" spans="1:24" s="80" customFormat="1">
      <c r="A58" s="2046"/>
      <c r="B58" s="2197"/>
      <c r="C58" s="2168"/>
      <c r="D58" s="2168"/>
      <c r="E58" s="2200"/>
      <c r="F58" s="200" t="str">
        <f>職員点検資料２!F58</f>
        <v>（　　　　　　）</v>
      </c>
      <c r="G58" s="201" t="str">
        <f>IF(職員点検資料２!G58="","",職員点検資料２!G58)</f>
        <v/>
      </c>
      <c r="H58" s="2200"/>
      <c r="I58" s="2200"/>
      <c r="J58" s="2217"/>
      <c r="K58" s="2212"/>
      <c r="L58" s="2103"/>
      <c r="M58" s="2177"/>
      <c r="N58" s="2217"/>
      <c r="O58" s="2212"/>
      <c r="P58" s="2103"/>
      <c r="Q58" s="2177"/>
      <c r="R58" s="78"/>
      <c r="S58" s="78"/>
      <c r="T58" s="78"/>
      <c r="U58" s="78"/>
      <c r="W58" s="2046"/>
      <c r="X58" s="2046"/>
    </row>
    <row r="59" spans="1:24" s="80" customFormat="1" ht="12" customHeight="1">
      <c r="A59" s="2044">
        <v>19</v>
      </c>
      <c r="B59" s="2195" t="str">
        <f>IF(職員点検資料２!B59="","",職員点検資料２!B59)</f>
        <v/>
      </c>
      <c r="C59" s="2166" t="str">
        <f>IF(職員点検資料２!C59="","",職員点検資料２!C59)</f>
        <v/>
      </c>
      <c r="D59" s="2166" t="str">
        <f>IF(職員点検資料２!D59="","",職員点検資料２!D59)</f>
        <v/>
      </c>
      <c r="E59" s="2198" t="str">
        <f>IF(職員点検資料２!E59="","",職員点検資料２!E59)</f>
        <v/>
      </c>
      <c r="F59" s="197" t="str">
        <f>職員点検資料２!F59</f>
        <v>保育士</v>
      </c>
      <c r="G59" s="296" t="str">
        <f>IF(職員点検資料２!G59="","",職員点検資料２!G59)</f>
        <v/>
      </c>
      <c r="H59" s="2198" t="str">
        <f>IF(職員点検資料２!H59="","",職員点検資料２!H59)</f>
        <v/>
      </c>
      <c r="I59" s="2198" t="str">
        <f>職員点検資料２!I59</f>
        <v>定めあり・定めなし</v>
      </c>
      <c r="J59" s="2215"/>
      <c r="K59" s="2210" t="s">
        <v>335</v>
      </c>
      <c r="L59" s="2101"/>
      <c r="M59" s="2175" t="s">
        <v>335</v>
      </c>
      <c r="N59" s="2215"/>
      <c r="O59" s="2210" t="s">
        <v>335</v>
      </c>
      <c r="P59" s="2101"/>
      <c r="Q59" s="2175" t="s">
        <v>335</v>
      </c>
      <c r="R59" s="78"/>
      <c r="S59" s="78"/>
      <c r="T59" s="78"/>
      <c r="U59" s="78"/>
      <c r="W59" s="2044">
        <f>IF(J59&lt;=職員点検資料１!$U$2,J59,職員点検資料１!$U$2)</f>
        <v>0</v>
      </c>
      <c r="X59" s="2044" t="str">
        <f>職員点検資料２!AG59</f>
        <v/>
      </c>
    </row>
    <row r="60" spans="1:24" s="80" customFormat="1">
      <c r="A60" s="2045"/>
      <c r="B60" s="2196"/>
      <c r="C60" s="2167"/>
      <c r="D60" s="2167"/>
      <c r="E60" s="2199"/>
      <c r="F60" s="198" t="str">
        <f>職員点検資料２!F60</f>
        <v>幼稚園教諭</v>
      </c>
      <c r="G60" s="199" t="str">
        <f>IF(職員点検資料２!G60="","",職員点検資料２!G60)</f>
        <v/>
      </c>
      <c r="H60" s="2199"/>
      <c r="I60" s="2199"/>
      <c r="J60" s="2216"/>
      <c r="K60" s="2211"/>
      <c r="L60" s="2102"/>
      <c r="M60" s="2176"/>
      <c r="N60" s="2216"/>
      <c r="O60" s="2211"/>
      <c r="P60" s="2102"/>
      <c r="Q60" s="2176"/>
      <c r="R60" s="78"/>
      <c r="S60" s="78"/>
      <c r="T60" s="78"/>
      <c r="U60" s="78"/>
      <c r="W60" s="2045"/>
      <c r="X60" s="2045"/>
    </row>
    <row r="61" spans="1:24" s="80" customFormat="1">
      <c r="A61" s="2046"/>
      <c r="B61" s="2197"/>
      <c r="C61" s="2168"/>
      <c r="D61" s="2168"/>
      <c r="E61" s="2200"/>
      <c r="F61" s="200" t="str">
        <f>職員点検資料２!F61</f>
        <v>（　　　　　　）</v>
      </c>
      <c r="G61" s="201" t="str">
        <f>IF(職員点検資料２!G61="","",職員点検資料２!G61)</f>
        <v/>
      </c>
      <c r="H61" s="2200"/>
      <c r="I61" s="2200"/>
      <c r="J61" s="2217"/>
      <c r="K61" s="2212"/>
      <c r="L61" s="2103"/>
      <c r="M61" s="2177"/>
      <c r="N61" s="2217"/>
      <c r="O61" s="2212"/>
      <c r="P61" s="2103"/>
      <c r="Q61" s="2177"/>
      <c r="R61" s="78"/>
      <c r="S61" s="78"/>
      <c r="T61" s="78"/>
      <c r="U61" s="78"/>
      <c r="W61" s="2046"/>
      <c r="X61" s="2046"/>
    </row>
    <row r="62" spans="1:24" s="80" customFormat="1" ht="12" customHeight="1">
      <c r="A62" s="2044">
        <v>20</v>
      </c>
      <c r="B62" s="2195" t="str">
        <f>IF(職員点検資料２!B62="","",職員点検資料２!B62)</f>
        <v/>
      </c>
      <c r="C62" s="2166" t="str">
        <f>IF(職員点検資料２!C62="","",職員点検資料２!C62)</f>
        <v/>
      </c>
      <c r="D62" s="2166" t="str">
        <f>IF(職員点検資料２!D62="","",職員点検資料２!D62)</f>
        <v/>
      </c>
      <c r="E62" s="2198" t="str">
        <f>IF(職員点検資料２!E62="","",職員点検資料２!E62)</f>
        <v/>
      </c>
      <c r="F62" s="197" t="str">
        <f>職員点検資料２!F62</f>
        <v>保育士</v>
      </c>
      <c r="G62" s="296" t="str">
        <f>IF(職員点検資料２!G62="","",職員点検資料２!G62)</f>
        <v/>
      </c>
      <c r="H62" s="2198" t="str">
        <f>IF(職員点検資料２!H62="","",職員点検資料２!H62)</f>
        <v/>
      </c>
      <c r="I62" s="2198" t="str">
        <f>職員点検資料２!I62</f>
        <v>定めあり・定めなし</v>
      </c>
      <c r="J62" s="2215"/>
      <c r="K62" s="2210" t="s">
        <v>335</v>
      </c>
      <c r="L62" s="2101"/>
      <c r="M62" s="2175" t="s">
        <v>335</v>
      </c>
      <c r="N62" s="2215"/>
      <c r="O62" s="2210" t="s">
        <v>335</v>
      </c>
      <c r="P62" s="2101"/>
      <c r="Q62" s="2175" t="s">
        <v>335</v>
      </c>
      <c r="R62" s="78"/>
      <c r="S62" s="78"/>
      <c r="T62" s="78"/>
      <c r="U62" s="78"/>
      <c r="W62" s="2044">
        <f>IF(J62&lt;=職員点検資料１!$U$2,J62,職員点検資料１!$U$2)</f>
        <v>0</v>
      </c>
      <c r="X62" s="2044" t="str">
        <f>職員点検資料２!AG62</f>
        <v/>
      </c>
    </row>
    <row r="63" spans="1:24" s="80" customFormat="1">
      <c r="A63" s="2045"/>
      <c r="B63" s="2196"/>
      <c r="C63" s="2167"/>
      <c r="D63" s="2167"/>
      <c r="E63" s="2199"/>
      <c r="F63" s="198" t="str">
        <f>職員点検資料２!F63</f>
        <v>幼稚園教諭</v>
      </c>
      <c r="G63" s="199" t="str">
        <f>IF(職員点検資料２!G63="","",職員点検資料２!G63)</f>
        <v/>
      </c>
      <c r="H63" s="2199"/>
      <c r="I63" s="2199"/>
      <c r="J63" s="2216"/>
      <c r="K63" s="2211"/>
      <c r="L63" s="2102"/>
      <c r="M63" s="2176"/>
      <c r="N63" s="2216"/>
      <c r="O63" s="2211"/>
      <c r="P63" s="2102"/>
      <c r="Q63" s="2176"/>
      <c r="R63" s="78"/>
      <c r="S63" s="78"/>
      <c r="T63" s="78"/>
      <c r="U63" s="78"/>
      <c r="W63" s="2045"/>
      <c r="X63" s="2045"/>
    </row>
    <row r="64" spans="1:24" s="80" customFormat="1">
      <c r="A64" s="2046"/>
      <c r="B64" s="2197"/>
      <c r="C64" s="2168"/>
      <c r="D64" s="2168"/>
      <c r="E64" s="2200"/>
      <c r="F64" s="200" t="str">
        <f>職員点検資料２!F64</f>
        <v>（　　　　　　）</v>
      </c>
      <c r="G64" s="201" t="str">
        <f>IF(職員点検資料２!G64="","",職員点検資料２!G64)</f>
        <v/>
      </c>
      <c r="H64" s="2200"/>
      <c r="I64" s="2200"/>
      <c r="J64" s="2217"/>
      <c r="K64" s="2212"/>
      <c r="L64" s="2103"/>
      <c r="M64" s="2177"/>
      <c r="N64" s="2217"/>
      <c r="O64" s="2212"/>
      <c r="P64" s="2103"/>
      <c r="Q64" s="2177"/>
      <c r="R64" s="78"/>
      <c r="S64" s="78"/>
      <c r="T64" s="78"/>
      <c r="U64" s="78"/>
      <c r="W64" s="2046"/>
      <c r="X64" s="2046"/>
    </row>
    <row r="65" spans="1:24" s="80" customFormat="1" ht="12" customHeight="1">
      <c r="A65" s="2044">
        <v>21</v>
      </c>
      <c r="B65" s="2195" t="str">
        <f>IF(職員点検資料２!B65="","",職員点検資料２!B65)</f>
        <v/>
      </c>
      <c r="C65" s="2166" t="str">
        <f>IF(職員点検資料２!C65="","",職員点検資料２!C65)</f>
        <v/>
      </c>
      <c r="D65" s="2166" t="str">
        <f>IF(職員点検資料２!D65="","",職員点検資料２!D65)</f>
        <v/>
      </c>
      <c r="E65" s="2198" t="str">
        <f>IF(職員点検資料２!E65="","",職員点検資料２!E65)</f>
        <v/>
      </c>
      <c r="F65" s="197" t="str">
        <f>職員点検資料２!F65</f>
        <v>保育士</v>
      </c>
      <c r="G65" s="296" t="str">
        <f>IF(職員点検資料２!G65="","",職員点検資料２!G65)</f>
        <v/>
      </c>
      <c r="H65" s="2198" t="str">
        <f>IF(職員点検資料２!H65="","",職員点検資料２!H65)</f>
        <v/>
      </c>
      <c r="I65" s="2198" t="str">
        <f>職員点検資料２!I65</f>
        <v>定めあり・定めなし</v>
      </c>
      <c r="J65" s="2215"/>
      <c r="K65" s="2210" t="s">
        <v>335</v>
      </c>
      <c r="L65" s="2101"/>
      <c r="M65" s="2175" t="s">
        <v>335</v>
      </c>
      <c r="N65" s="2215"/>
      <c r="O65" s="2210" t="s">
        <v>335</v>
      </c>
      <c r="P65" s="2101"/>
      <c r="Q65" s="2175" t="s">
        <v>335</v>
      </c>
      <c r="R65" s="78"/>
      <c r="S65" s="78"/>
      <c r="T65" s="78"/>
      <c r="U65" s="78"/>
      <c r="W65" s="2044">
        <f>IF(J65&lt;=職員点検資料１!$U$2,J65,職員点検資料１!$U$2)</f>
        <v>0</v>
      </c>
      <c r="X65" s="2044" t="str">
        <f>職員点検資料２!AG65</f>
        <v/>
      </c>
    </row>
    <row r="66" spans="1:24" s="80" customFormat="1">
      <c r="A66" s="2045"/>
      <c r="B66" s="2196"/>
      <c r="C66" s="2167"/>
      <c r="D66" s="2167"/>
      <c r="E66" s="2199"/>
      <c r="F66" s="198" t="str">
        <f>職員点検資料２!F66</f>
        <v>幼稚園教諭</v>
      </c>
      <c r="G66" s="199" t="str">
        <f>IF(職員点検資料２!G66="","",職員点検資料２!G66)</f>
        <v/>
      </c>
      <c r="H66" s="2199"/>
      <c r="I66" s="2199"/>
      <c r="J66" s="2216"/>
      <c r="K66" s="2211"/>
      <c r="L66" s="2102"/>
      <c r="M66" s="2176"/>
      <c r="N66" s="2216"/>
      <c r="O66" s="2211"/>
      <c r="P66" s="2102"/>
      <c r="Q66" s="2176"/>
      <c r="R66" s="78"/>
      <c r="S66" s="78"/>
      <c r="T66" s="78"/>
      <c r="U66" s="78"/>
      <c r="W66" s="2045"/>
      <c r="X66" s="2045"/>
    </row>
    <row r="67" spans="1:24" s="80" customFormat="1">
      <c r="A67" s="2046"/>
      <c r="B67" s="2197"/>
      <c r="C67" s="2168"/>
      <c r="D67" s="2168"/>
      <c r="E67" s="2200"/>
      <c r="F67" s="200" t="str">
        <f>職員点検資料２!F67</f>
        <v>（　　　　　　）</v>
      </c>
      <c r="G67" s="201" t="str">
        <f>IF(職員点検資料２!G67="","",職員点検資料２!G67)</f>
        <v/>
      </c>
      <c r="H67" s="2200"/>
      <c r="I67" s="2200"/>
      <c r="J67" s="2217"/>
      <c r="K67" s="2212"/>
      <c r="L67" s="2103"/>
      <c r="M67" s="2177"/>
      <c r="N67" s="2217"/>
      <c r="O67" s="2212"/>
      <c r="P67" s="2103"/>
      <c r="Q67" s="2177"/>
      <c r="R67" s="78"/>
      <c r="S67" s="78"/>
      <c r="T67" s="78"/>
      <c r="U67" s="78"/>
      <c r="W67" s="2046"/>
      <c r="X67" s="2046"/>
    </row>
    <row r="68" spans="1:24" s="80" customFormat="1" ht="12" customHeight="1">
      <c r="A68" s="2044">
        <v>22</v>
      </c>
      <c r="B68" s="2195" t="str">
        <f>IF(職員点検資料２!B68="","",職員点検資料２!B68)</f>
        <v/>
      </c>
      <c r="C68" s="2166" t="str">
        <f>IF(職員点検資料２!C68="","",職員点検資料２!C68)</f>
        <v/>
      </c>
      <c r="D68" s="2166" t="str">
        <f>IF(職員点検資料２!D68="","",職員点検資料２!D68)</f>
        <v/>
      </c>
      <c r="E68" s="2198" t="str">
        <f>IF(職員点検資料２!E68="","",職員点検資料２!E68)</f>
        <v/>
      </c>
      <c r="F68" s="197" t="str">
        <f>職員点検資料２!F68</f>
        <v>保育士</v>
      </c>
      <c r="G68" s="296" t="str">
        <f>IF(職員点検資料２!G68="","",職員点検資料２!G68)</f>
        <v/>
      </c>
      <c r="H68" s="2198" t="str">
        <f>IF(職員点検資料２!H68="","",職員点検資料２!H68)</f>
        <v/>
      </c>
      <c r="I68" s="2198" t="str">
        <f>職員点検資料２!I68</f>
        <v>定めあり・定めなし</v>
      </c>
      <c r="J68" s="2215"/>
      <c r="K68" s="2210" t="s">
        <v>335</v>
      </c>
      <c r="L68" s="2101"/>
      <c r="M68" s="2175" t="s">
        <v>335</v>
      </c>
      <c r="N68" s="2215"/>
      <c r="O68" s="2210" t="s">
        <v>335</v>
      </c>
      <c r="P68" s="2101"/>
      <c r="Q68" s="2175" t="s">
        <v>335</v>
      </c>
      <c r="R68" s="78"/>
      <c r="S68" s="78"/>
      <c r="T68" s="78"/>
      <c r="U68" s="78"/>
      <c r="W68" s="2044">
        <f>IF(J68&lt;=職員点検資料１!$U$2,J68,職員点検資料１!$U$2)</f>
        <v>0</v>
      </c>
      <c r="X68" s="2044" t="str">
        <f>職員点検資料２!AG68</f>
        <v/>
      </c>
    </row>
    <row r="69" spans="1:24" s="80" customFormat="1">
      <c r="A69" s="2045"/>
      <c r="B69" s="2196"/>
      <c r="C69" s="2167"/>
      <c r="D69" s="2167"/>
      <c r="E69" s="2199"/>
      <c r="F69" s="198" t="str">
        <f>職員点検資料２!F69</f>
        <v>幼稚園教諭</v>
      </c>
      <c r="G69" s="199" t="str">
        <f>IF(職員点検資料２!G69="","",職員点検資料２!G69)</f>
        <v/>
      </c>
      <c r="H69" s="2199"/>
      <c r="I69" s="2199"/>
      <c r="J69" s="2216"/>
      <c r="K69" s="2211"/>
      <c r="L69" s="2102"/>
      <c r="M69" s="2176"/>
      <c r="N69" s="2216"/>
      <c r="O69" s="2211"/>
      <c r="P69" s="2102"/>
      <c r="Q69" s="2176"/>
      <c r="R69" s="78"/>
      <c r="S69" s="78"/>
      <c r="T69" s="78"/>
      <c r="U69" s="78"/>
      <c r="W69" s="2045"/>
      <c r="X69" s="2045"/>
    </row>
    <row r="70" spans="1:24" s="80" customFormat="1">
      <c r="A70" s="2046"/>
      <c r="B70" s="2197"/>
      <c r="C70" s="2168"/>
      <c r="D70" s="2168"/>
      <c r="E70" s="2200"/>
      <c r="F70" s="200" t="str">
        <f>職員点検資料２!F70</f>
        <v>（　　　　　　）</v>
      </c>
      <c r="G70" s="201" t="str">
        <f>IF(職員点検資料２!G70="","",職員点検資料２!G70)</f>
        <v/>
      </c>
      <c r="H70" s="2200"/>
      <c r="I70" s="2200"/>
      <c r="J70" s="2217"/>
      <c r="K70" s="2212"/>
      <c r="L70" s="2103"/>
      <c r="M70" s="2177"/>
      <c r="N70" s="2217"/>
      <c r="O70" s="2212"/>
      <c r="P70" s="2103"/>
      <c r="Q70" s="2177"/>
      <c r="R70" s="78"/>
      <c r="S70" s="78"/>
      <c r="T70" s="78"/>
      <c r="U70" s="78"/>
      <c r="W70" s="2046"/>
      <c r="X70" s="2046"/>
    </row>
    <row r="71" spans="1:24" s="80" customFormat="1" ht="12" customHeight="1">
      <c r="A71" s="2044">
        <v>23</v>
      </c>
      <c r="B71" s="2195" t="str">
        <f>IF(職員点検資料２!B71="","",職員点検資料２!B71)</f>
        <v/>
      </c>
      <c r="C71" s="2166" t="str">
        <f>IF(職員点検資料２!C71="","",職員点検資料２!C71)</f>
        <v/>
      </c>
      <c r="D71" s="2166" t="str">
        <f>IF(職員点検資料２!D71="","",職員点検資料２!D71)</f>
        <v/>
      </c>
      <c r="E71" s="2198" t="str">
        <f>IF(職員点検資料２!E71="","",職員点検資料２!E71)</f>
        <v/>
      </c>
      <c r="F71" s="197" t="str">
        <f>職員点検資料２!F71</f>
        <v>保育士</v>
      </c>
      <c r="G71" s="296" t="str">
        <f>IF(職員点検資料２!G71="","",職員点検資料２!G71)</f>
        <v/>
      </c>
      <c r="H71" s="2198" t="str">
        <f>IF(職員点検資料２!H71="","",職員点検資料２!H71)</f>
        <v/>
      </c>
      <c r="I71" s="2198" t="str">
        <f>職員点検資料２!I71</f>
        <v>定めあり・定めなし</v>
      </c>
      <c r="J71" s="2215"/>
      <c r="K71" s="2210" t="s">
        <v>335</v>
      </c>
      <c r="L71" s="2101"/>
      <c r="M71" s="2175" t="s">
        <v>335</v>
      </c>
      <c r="N71" s="2215"/>
      <c r="O71" s="2210" t="s">
        <v>335</v>
      </c>
      <c r="P71" s="2101"/>
      <c r="Q71" s="2175" t="s">
        <v>335</v>
      </c>
      <c r="R71" s="78"/>
      <c r="S71" s="78"/>
      <c r="T71" s="78"/>
      <c r="U71" s="78"/>
      <c r="W71" s="2044">
        <f>IF(J71&lt;=職員点検資料１!$U$2,J71,職員点検資料１!$U$2)</f>
        <v>0</v>
      </c>
      <c r="X71" s="2044" t="str">
        <f>職員点検資料２!AG71</f>
        <v/>
      </c>
    </row>
    <row r="72" spans="1:24" s="80" customFormat="1">
      <c r="A72" s="2045"/>
      <c r="B72" s="2196"/>
      <c r="C72" s="2167"/>
      <c r="D72" s="2167"/>
      <c r="E72" s="2199"/>
      <c r="F72" s="198" t="str">
        <f>職員点検資料２!F72</f>
        <v>幼稚園教諭</v>
      </c>
      <c r="G72" s="199" t="str">
        <f>IF(職員点検資料２!G72="","",職員点検資料２!G72)</f>
        <v/>
      </c>
      <c r="H72" s="2199"/>
      <c r="I72" s="2199"/>
      <c r="J72" s="2216"/>
      <c r="K72" s="2211"/>
      <c r="L72" s="2102"/>
      <c r="M72" s="2176"/>
      <c r="N72" s="2216"/>
      <c r="O72" s="2211"/>
      <c r="P72" s="2102"/>
      <c r="Q72" s="2176"/>
      <c r="R72" s="78"/>
      <c r="S72" s="78"/>
      <c r="T72" s="78"/>
      <c r="U72" s="78"/>
      <c r="W72" s="2045"/>
      <c r="X72" s="2045"/>
    </row>
    <row r="73" spans="1:24" s="80" customFormat="1">
      <c r="A73" s="2046"/>
      <c r="B73" s="2197"/>
      <c r="C73" s="2168"/>
      <c r="D73" s="2168"/>
      <c r="E73" s="2200"/>
      <c r="F73" s="200" t="str">
        <f>職員点検資料２!F73</f>
        <v>（　　　　　　）</v>
      </c>
      <c r="G73" s="201" t="str">
        <f>IF(職員点検資料２!G73="","",職員点検資料２!G73)</f>
        <v/>
      </c>
      <c r="H73" s="2200"/>
      <c r="I73" s="2200"/>
      <c r="J73" s="2217"/>
      <c r="K73" s="2212"/>
      <c r="L73" s="2103"/>
      <c r="M73" s="2177"/>
      <c r="N73" s="2217"/>
      <c r="O73" s="2212"/>
      <c r="P73" s="2103"/>
      <c r="Q73" s="2177"/>
      <c r="R73" s="78"/>
      <c r="S73" s="78"/>
      <c r="T73" s="78"/>
      <c r="U73" s="78"/>
      <c r="W73" s="2046"/>
      <c r="X73" s="2046"/>
    </row>
    <row r="74" spans="1:24" s="80" customFormat="1" ht="12" customHeight="1">
      <c r="A74" s="2044">
        <v>24</v>
      </c>
      <c r="B74" s="2195" t="str">
        <f>IF(職員点検資料２!B74="","",職員点検資料２!B74)</f>
        <v/>
      </c>
      <c r="C74" s="2166" t="str">
        <f>IF(職員点検資料２!C74="","",職員点検資料２!C74)</f>
        <v/>
      </c>
      <c r="D74" s="2166" t="str">
        <f>IF(職員点検資料２!D74="","",職員点検資料２!D74)</f>
        <v/>
      </c>
      <c r="E74" s="2198" t="str">
        <f>IF(職員点検資料２!E74="","",職員点検資料２!E74)</f>
        <v/>
      </c>
      <c r="F74" s="197" t="str">
        <f>職員点検資料２!F74</f>
        <v>保育士</v>
      </c>
      <c r="G74" s="296" t="str">
        <f>IF(職員点検資料２!G74="","",職員点検資料２!G74)</f>
        <v/>
      </c>
      <c r="H74" s="2198" t="str">
        <f>IF(職員点検資料２!H74="","",職員点検資料２!H74)</f>
        <v/>
      </c>
      <c r="I74" s="2198" t="str">
        <f>職員点検資料２!I74</f>
        <v>定めあり・定めなし</v>
      </c>
      <c r="J74" s="2215"/>
      <c r="K74" s="2210" t="s">
        <v>335</v>
      </c>
      <c r="L74" s="2101"/>
      <c r="M74" s="2175" t="s">
        <v>335</v>
      </c>
      <c r="N74" s="2215"/>
      <c r="O74" s="2210" t="s">
        <v>335</v>
      </c>
      <c r="P74" s="2101"/>
      <c r="Q74" s="2175" t="s">
        <v>335</v>
      </c>
      <c r="R74" s="78"/>
      <c r="S74" s="78"/>
      <c r="T74" s="78"/>
      <c r="U74" s="78"/>
      <c r="W74" s="2044">
        <f>IF(J74&lt;=職員点検資料１!$U$2,J74,職員点検資料１!$U$2)</f>
        <v>0</v>
      </c>
      <c r="X74" s="2044" t="str">
        <f>職員点検資料２!AG74</f>
        <v/>
      </c>
    </row>
    <row r="75" spans="1:24" s="80" customFormat="1">
      <c r="A75" s="2045"/>
      <c r="B75" s="2196"/>
      <c r="C75" s="2167"/>
      <c r="D75" s="2167"/>
      <c r="E75" s="2199"/>
      <c r="F75" s="198" t="str">
        <f>職員点検資料２!F75</f>
        <v>幼稚園教諭</v>
      </c>
      <c r="G75" s="199" t="str">
        <f>IF(職員点検資料２!G75="","",職員点検資料２!G75)</f>
        <v/>
      </c>
      <c r="H75" s="2199"/>
      <c r="I75" s="2199"/>
      <c r="J75" s="2216"/>
      <c r="K75" s="2211"/>
      <c r="L75" s="2102"/>
      <c r="M75" s="2176"/>
      <c r="N75" s="2216"/>
      <c r="O75" s="2211"/>
      <c r="P75" s="2102"/>
      <c r="Q75" s="2176"/>
      <c r="R75" s="78"/>
      <c r="S75" s="78"/>
      <c r="T75" s="78"/>
      <c r="U75" s="78"/>
      <c r="W75" s="2045"/>
      <c r="X75" s="2045"/>
    </row>
    <row r="76" spans="1:24" s="80" customFormat="1">
      <c r="A76" s="2046"/>
      <c r="B76" s="2197"/>
      <c r="C76" s="2168"/>
      <c r="D76" s="2168"/>
      <c r="E76" s="2200"/>
      <c r="F76" s="200" t="str">
        <f>職員点検資料２!F76</f>
        <v>（　　　　　　）</v>
      </c>
      <c r="G76" s="201" t="str">
        <f>IF(職員点検資料２!G76="","",職員点検資料２!G76)</f>
        <v/>
      </c>
      <c r="H76" s="2200"/>
      <c r="I76" s="2200"/>
      <c r="J76" s="2217"/>
      <c r="K76" s="2212"/>
      <c r="L76" s="2103"/>
      <c r="M76" s="2177"/>
      <c r="N76" s="2217"/>
      <c r="O76" s="2212"/>
      <c r="P76" s="2103"/>
      <c r="Q76" s="2177"/>
      <c r="R76" s="78"/>
      <c r="S76" s="78"/>
      <c r="T76" s="78"/>
      <c r="U76" s="78"/>
      <c r="W76" s="2046"/>
      <c r="X76" s="2046"/>
    </row>
    <row r="77" spans="1:24" s="80" customFormat="1" ht="12" customHeight="1">
      <c r="A77" s="2044">
        <v>25</v>
      </c>
      <c r="B77" s="2195" t="str">
        <f>IF(職員点検資料２!B77="","",職員点検資料２!B77)</f>
        <v/>
      </c>
      <c r="C77" s="2166" t="str">
        <f>IF(職員点検資料２!C77="","",職員点検資料２!C77)</f>
        <v/>
      </c>
      <c r="D77" s="2166" t="str">
        <f>IF(職員点検資料２!D77="","",職員点検資料２!D77)</f>
        <v/>
      </c>
      <c r="E77" s="2198" t="str">
        <f>IF(職員点検資料２!E77="","",職員点検資料２!E77)</f>
        <v/>
      </c>
      <c r="F77" s="197" t="str">
        <f>職員点検資料２!F77</f>
        <v>保育士</v>
      </c>
      <c r="G77" s="296" t="str">
        <f>IF(職員点検資料２!G77="","",職員点検資料２!G77)</f>
        <v/>
      </c>
      <c r="H77" s="2198" t="str">
        <f>IF(職員点検資料２!H77="","",職員点検資料２!H77)</f>
        <v/>
      </c>
      <c r="I77" s="2198" t="str">
        <f>職員点検資料２!I77</f>
        <v>定めあり・定めなし</v>
      </c>
      <c r="J77" s="2215"/>
      <c r="K77" s="2210" t="s">
        <v>335</v>
      </c>
      <c r="L77" s="2101"/>
      <c r="M77" s="2175" t="s">
        <v>335</v>
      </c>
      <c r="N77" s="2215"/>
      <c r="O77" s="2210" t="s">
        <v>335</v>
      </c>
      <c r="P77" s="2101"/>
      <c r="Q77" s="2175" t="s">
        <v>335</v>
      </c>
      <c r="R77" s="78"/>
      <c r="S77" s="78"/>
      <c r="T77" s="78"/>
      <c r="U77" s="78"/>
      <c r="W77" s="2044">
        <f>IF(J77&lt;=職員点検資料１!$U$2,J77,職員点検資料１!$U$2)</f>
        <v>0</v>
      </c>
      <c r="X77" s="2044" t="str">
        <f>職員点検資料２!AG77</f>
        <v/>
      </c>
    </row>
    <row r="78" spans="1:24" s="80" customFormat="1">
      <c r="A78" s="2045"/>
      <c r="B78" s="2196"/>
      <c r="C78" s="2167"/>
      <c r="D78" s="2167"/>
      <c r="E78" s="2199"/>
      <c r="F78" s="198" t="str">
        <f>職員点検資料２!F78</f>
        <v>幼稚園教諭</v>
      </c>
      <c r="G78" s="199" t="str">
        <f>IF(職員点検資料２!G78="","",職員点検資料２!G78)</f>
        <v/>
      </c>
      <c r="H78" s="2199"/>
      <c r="I78" s="2199"/>
      <c r="J78" s="2216"/>
      <c r="K78" s="2211"/>
      <c r="L78" s="2102"/>
      <c r="M78" s="2176"/>
      <c r="N78" s="2216"/>
      <c r="O78" s="2211"/>
      <c r="P78" s="2102"/>
      <c r="Q78" s="2176"/>
      <c r="R78" s="78"/>
      <c r="S78" s="78"/>
      <c r="T78" s="78"/>
      <c r="U78" s="78"/>
      <c r="W78" s="2045"/>
      <c r="X78" s="2045"/>
    </row>
    <row r="79" spans="1:24" s="80" customFormat="1">
      <c r="A79" s="2046"/>
      <c r="B79" s="2197"/>
      <c r="C79" s="2168"/>
      <c r="D79" s="2168"/>
      <c r="E79" s="2200"/>
      <c r="F79" s="200" t="str">
        <f>職員点検資料２!F79</f>
        <v>（　　　　　　）</v>
      </c>
      <c r="G79" s="201" t="str">
        <f>IF(職員点検資料２!G79="","",職員点検資料２!G79)</f>
        <v/>
      </c>
      <c r="H79" s="2200"/>
      <c r="I79" s="2200"/>
      <c r="J79" s="2217"/>
      <c r="K79" s="2212"/>
      <c r="L79" s="2103"/>
      <c r="M79" s="2177"/>
      <c r="N79" s="2217"/>
      <c r="O79" s="2212"/>
      <c r="P79" s="2103"/>
      <c r="Q79" s="2177"/>
      <c r="R79" s="78"/>
      <c r="S79" s="78"/>
      <c r="T79" s="78"/>
      <c r="U79" s="78"/>
      <c r="W79" s="2046"/>
      <c r="X79" s="2046"/>
    </row>
    <row r="80" spans="1:24" s="80" customFormat="1" ht="12" customHeight="1">
      <c r="A80" s="2044">
        <v>26</v>
      </c>
      <c r="B80" s="2195" t="str">
        <f>IF(職員点検資料２!B80="","",職員点検資料２!B80)</f>
        <v/>
      </c>
      <c r="C80" s="2166" t="str">
        <f>IF(職員点検資料２!C80="","",職員点検資料２!C80)</f>
        <v/>
      </c>
      <c r="D80" s="2166" t="str">
        <f>IF(職員点検資料２!D80="","",職員点検資料２!D80)</f>
        <v/>
      </c>
      <c r="E80" s="2198" t="str">
        <f>IF(職員点検資料２!E80="","",職員点検資料２!E80)</f>
        <v/>
      </c>
      <c r="F80" s="197" t="str">
        <f>職員点検資料２!F80</f>
        <v>保育士</v>
      </c>
      <c r="G80" s="296" t="str">
        <f>IF(職員点検資料２!G80="","",職員点検資料２!G80)</f>
        <v/>
      </c>
      <c r="H80" s="2198" t="str">
        <f>IF(職員点検資料２!H80="","",職員点検資料２!H80)</f>
        <v/>
      </c>
      <c r="I80" s="2198" t="str">
        <f>職員点検資料２!I80</f>
        <v>定めあり・定めなし</v>
      </c>
      <c r="J80" s="2215"/>
      <c r="K80" s="2210" t="s">
        <v>335</v>
      </c>
      <c r="L80" s="2101"/>
      <c r="M80" s="2175" t="s">
        <v>335</v>
      </c>
      <c r="N80" s="2215"/>
      <c r="O80" s="2210" t="s">
        <v>335</v>
      </c>
      <c r="P80" s="2101"/>
      <c r="Q80" s="2175" t="s">
        <v>335</v>
      </c>
      <c r="R80" s="78"/>
      <c r="S80" s="78"/>
      <c r="T80" s="78"/>
      <c r="U80" s="78"/>
      <c r="W80" s="2044">
        <f>IF(J80&lt;=職員点検資料１!$U$2,J80,職員点検資料１!$U$2)</f>
        <v>0</v>
      </c>
      <c r="X80" s="2044" t="str">
        <f>職員点検資料２!AG80</f>
        <v/>
      </c>
    </row>
    <row r="81" spans="1:24" s="80" customFormat="1">
      <c r="A81" s="2045"/>
      <c r="B81" s="2196"/>
      <c r="C81" s="2167"/>
      <c r="D81" s="2167"/>
      <c r="E81" s="2199"/>
      <c r="F81" s="198" t="str">
        <f>職員点検資料２!F81</f>
        <v>幼稚園教諭</v>
      </c>
      <c r="G81" s="199" t="str">
        <f>IF(職員点検資料２!G81="","",職員点検資料２!G81)</f>
        <v/>
      </c>
      <c r="H81" s="2199"/>
      <c r="I81" s="2199"/>
      <c r="J81" s="2216"/>
      <c r="K81" s="2211"/>
      <c r="L81" s="2102"/>
      <c r="M81" s="2176"/>
      <c r="N81" s="2216"/>
      <c r="O81" s="2211"/>
      <c r="P81" s="2102"/>
      <c r="Q81" s="2176"/>
      <c r="R81" s="78"/>
      <c r="S81" s="78"/>
      <c r="T81" s="78"/>
      <c r="U81" s="78"/>
      <c r="W81" s="2045"/>
      <c r="X81" s="2045"/>
    </row>
    <row r="82" spans="1:24" s="80" customFormat="1">
      <c r="A82" s="2046"/>
      <c r="B82" s="2197"/>
      <c r="C82" s="2168"/>
      <c r="D82" s="2168"/>
      <c r="E82" s="2200"/>
      <c r="F82" s="200" t="str">
        <f>職員点検資料２!F82</f>
        <v>（　　　　　　）</v>
      </c>
      <c r="G82" s="201" t="str">
        <f>IF(職員点検資料２!G82="","",職員点検資料２!G82)</f>
        <v/>
      </c>
      <c r="H82" s="2200"/>
      <c r="I82" s="2200"/>
      <c r="J82" s="2217"/>
      <c r="K82" s="2212"/>
      <c r="L82" s="2103"/>
      <c r="M82" s="2177"/>
      <c r="N82" s="2217"/>
      <c r="O82" s="2212"/>
      <c r="P82" s="2103"/>
      <c r="Q82" s="2177"/>
      <c r="R82" s="78"/>
      <c r="S82" s="78"/>
      <c r="T82" s="78"/>
      <c r="U82" s="78"/>
      <c r="W82" s="2046"/>
      <c r="X82" s="2046"/>
    </row>
    <row r="83" spans="1:24" s="80" customFormat="1" ht="12" customHeight="1">
      <c r="A83" s="2044">
        <v>27</v>
      </c>
      <c r="B83" s="2195" t="str">
        <f>IF(職員点検資料２!B83="","",職員点検資料２!B83)</f>
        <v/>
      </c>
      <c r="C83" s="2166" t="str">
        <f>IF(職員点検資料２!C83="","",職員点検資料２!C83)</f>
        <v/>
      </c>
      <c r="D83" s="2166" t="str">
        <f>IF(職員点検資料２!D83="","",職員点検資料２!D83)</f>
        <v/>
      </c>
      <c r="E83" s="2198" t="str">
        <f>IF(職員点検資料２!E83="","",職員点検資料２!E83)</f>
        <v/>
      </c>
      <c r="F83" s="197" t="str">
        <f>職員点検資料２!F83</f>
        <v>保育士</v>
      </c>
      <c r="G83" s="296" t="str">
        <f>IF(職員点検資料２!G83="","",職員点検資料２!G83)</f>
        <v/>
      </c>
      <c r="H83" s="2198" t="str">
        <f>IF(職員点検資料２!H83="","",職員点検資料２!H83)</f>
        <v/>
      </c>
      <c r="I83" s="2198" t="str">
        <f>職員点検資料２!I83</f>
        <v>定めあり・定めなし</v>
      </c>
      <c r="J83" s="2215"/>
      <c r="K83" s="2210" t="s">
        <v>335</v>
      </c>
      <c r="L83" s="2101"/>
      <c r="M83" s="2175" t="s">
        <v>335</v>
      </c>
      <c r="N83" s="2215"/>
      <c r="O83" s="2210" t="s">
        <v>335</v>
      </c>
      <c r="P83" s="2101"/>
      <c r="Q83" s="2175" t="s">
        <v>335</v>
      </c>
      <c r="R83" s="78"/>
      <c r="S83" s="78"/>
      <c r="T83" s="78"/>
      <c r="U83" s="78"/>
      <c r="W83" s="2044">
        <f>IF(J83&lt;=職員点検資料１!$U$2,J83,職員点検資料１!$U$2)</f>
        <v>0</v>
      </c>
      <c r="X83" s="2044" t="str">
        <f>職員点検資料２!AG83</f>
        <v/>
      </c>
    </row>
    <row r="84" spans="1:24" s="80" customFormat="1">
      <c r="A84" s="2045"/>
      <c r="B84" s="2196"/>
      <c r="C84" s="2167"/>
      <c r="D84" s="2167"/>
      <c r="E84" s="2199"/>
      <c r="F84" s="198" t="str">
        <f>職員点検資料２!F84</f>
        <v>幼稚園教諭</v>
      </c>
      <c r="G84" s="199" t="str">
        <f>IF(職員点検資料２!G84="","",職員点検資料２!G84)</f>
        <v/>
      </c>
      <c r="H84" s="2199"/>
      <c r="I84" s="2199"/>
      <c r="J84" s="2216"/>
      <c r="K84" s="2211"/>
      <c r="L84" s="2102"/>
      <c r="M84" s="2176"/>
      <c r="N84" s="2216"/>
      <c r="O84" s="2211"/>
      <c r="P84" s="2102"/>
      <c r="Q84" s="2176"/>
      <c r="R84" s="78"/>
      <c r="S84" s="78"/>
      <c r="T84" s="78"/>
      <c r="U84" s="78"/>
      <c r="W84" s="2045"/>
      <c r="X84" s="2045"/>
    </row>
    <row r="85" spans="1:24" s="80" customFormat="1">
      <c r="A85" s="2046"/>
      <c r="B85" s="2197"/>
      <c r="C85" s="2168"/>
      <c r="D85" s="2168"/>
      <c r="E85" s="2200"/>
      <c r="F85" s="200" t="str">
        <f>職員点検資料２!F85</f>
        <v>（　　　　　　）</v>
      </c>
      <c r="G85" s="201" t="str">
        <f>IF(職員点検資料２!G85="","",職員点検資料２!G85)</f>
        <v/>
      </c>
      <c r="H85" s="2200"/>
      <c r="I85" s="2200"/>
      <c r="J85" s="2217"/>
      <c r="K85" s="2212"/>
      <c r="L85" s="2103"/>
      <c r="M85" s="2177"/>
      <c r="N85" s="2217"/>
      <c r="O85" s="2212"/>
      <c r="P85" s="2103"/>
      <c r="Q85" s="2177"/>
      <c r="R85" s="78"/>
      <c r="S85" s="78"/>
      <c r="T85" s="78"/>
      <c r="U85" s="78"/>
      <c r="W85" s="2046"/>
      <c r="X85" s="2046"/>
    </row>
    <row r="86" spans="1:24" s="80" customFormat="1" ht="12" customHeight="1">
      <c r="A86" s="2044">
        <v>28</v>
      </c>
      <c r="B86" s="2195" t="str">
        <f>IF(職員点検資料２!B86="","",職員点検資料２!B86)</f>
        <v/>
      </c>
      <c r="C86" s="2166" t="str">
        <f>IF(職員点検資料２!C86="","",職員点検資料２!C86)</f>
        <v/>
      </c>
      <c r="D86" s="2166" t="str">
        <f>IF(職員点検資料２!D86="","",職員点検資料２!D86)</f>
        <v/>
      </c>
      <c r="E86" s="2198" t="str">
        <f>IF(職員点検資料２!E86="","",職員点検資料２!E86)</f>
        <v/>
      </c>
      <c r="F86" s="197" t="str">
        <f>職員点検資料２!F86</f>
        <v>保育士</v>
      </c>
      <c r="G86" s="296" t="str">
        <f>IF(職員点検資料２!G86="","",職員点検資料２!G86)</f>
        <v/>
      </c>
      <c r="H86" s="2198" t="str">
        <f>IF(職員点検資料２!H86="","",職員点検資料２!H86)</f>
        <v/>
      </c>
      <c r="I86" s="2198" t="str">
        <f>職員点検資料２!I86</f>
        <v>定めあり・定めなし</v>
      </c>
      <c r="J86" s="2215"/>
      <c r="K86" s="2210" t="s">
        <v>335</v>
      </c>
      <c r="L86" s="2101"/>
      <c r="M86" s="2175" t="s">
        <v>335</v>
      </c>
      <c r="N86" s="2215"/>
      <c r="O86" s="2210" t="s">
        <v>335</v>
      </c>
      <c r="P86" s="2101"/>
      <c r="Q86" s="2175" t="s">
        <v>335</v>
      </c>
      <c r="R86" s="78"/>
      <c r="S86" s="78"/>
      <c r="T86" s="78"/>
      <c r="U86" s="78"/>
      <c r="W86" s="2044">
        <f>IF(J86&lt;=職員点検資料１!$U$2,J86,職員点検資料１!$U$2)</f>
        <v>0</v>
      </c>
      <c r="X86" s="2044" t="str">
        <f>職員点検資料２!AG86</f>
        <v/>
      </c>
    </row>
    <row r="87" spans="1:24" s="80" customFormat="1">
      <c r="A87" s="2045"/>
      <c r="B87" s="2196"/>
      <c r="C87" s="2167"/>
      <c r="D87" s="2167"/>
      <c r="E87" s="2199"/>
      <c r="F87" s="198" t="str">
        <f>職員点検資料２!F87</f>
        <v>幼稚園教諭</v>
      </c>
      <c r="G87" s="199" t="str">
        <f>IF(職員点検資料２!G87="","",職員点検資料２!G87)</f>
        <v/>
      </c>
      <c r="H87" s="2199"/>
      <c r="I87" s="2199"/>
      <c r="J87" s="2216"/>
      <c r="K87" s="2211"/>
      <c r="L87" s="2102"/>
      <c r="M87" s="2176"/>
      <c r="N87" s="2216"/>
      <c r="O87" s="2211"/>
      <c r="P87" s="2102"/>
      <c r="Q87" s="2176"/>
      <c r="R87" s="78"/>
      <c r="S87" s="78"/>
      <c r="T87" s="78"/>
      <c r="U87" s="78"/>
      <c r="W87" s="2045"/>
      <c r="X87" s="2045"/>
    </row>
    <row r="88" spans="1:24" s="80" customFormat="1">
      <c r="A88" s="2046"/>
      <c r="B88" s="2197"/>
      <c r="C88" s="2168"/>
      <c r="D88" s="2168"/>
      <c r="E88" s="2200"/>
      <c r="F88" s="200" t="str">
        <f>職員点検資料２!F88</f>
        <v>（　　　　　　）</v>
      </c>
      <c r="G88" s="201" t="str">
        <f>IF(職員点検資料２!G88="","",職員点検資料２!G88)</f>
        <v/>
      </c>
      <c r="H88" s="2200"/>
      <c r="I88" s="2200"/>
      <c r="J88" s="2217"/>
      <c r="K88" s="2212"/>
      <c r="L88" s="2103"/>
      <c r="M88" s="2177"/>
      <c r="N88" s="2217"/>
      <c r="O88" s="2212"/>
      <c r="P88" s="2103"/>
      <c r="Q88" s="2177"/>
      <c r="R88" s="78"/>
      <c r="S88" s="78"/>
      <c r="T88" s="78"/>
      <c r="U88" s="78"/>
      <c r="W88" s="2046"/>
      <c r="X88" s="2046"/>
    </row>
    <row r="89" spans="1:24" s="80" customFormat="1" ht="12" customHeight="1">
      <c r="A89" s="2044">
        <v>29</v>
      </c>
      <c r="B89" s="2195" t="str">
        <f>IF(職員点検資料２!B89="","",職員点検資料２!B89)</f>
        <v/>
      </c>
      <c r="C89" s="2166" t="str">
        <f>IF(職員点検資料２!C89="","",職員点検資料２!C89)</f>
        <v/>
      </c>
      <c r="D89" s="2166" t="str">
        <f>IF(職員点検資料２!D89="","",職員点検資料２!D89)</f>
        <v/>
      </c>
      <c r="E89" s="2198" t="str">
        <f>IF(職員点検資料２!E89="","",職員点検資料２!E89)</f>
        <v/>
      </c>
      <c r="F89" s="197" t="str">
        <f>職員点検資料２!F89</f>
        <v>保育士</v>
      </c>
      <c r="G89" s="296" t="str">
        <f>IF(職員点検資料２!G89="","",職員点検資料２!G89)</f>
        <v/>
      </c>
      <c r="H89" s="2198" t="str">
        <f>IF(職員点検資料２!H89="","",職員点検資料２!H89)</f>
        <v/>
      </c>
      <c r="I89" s="2198" t="str">
        <f>職員点検資料２!I89</f>
        <v>定めあり・定めなし</v>
      </c>
      <c r="J89" s="2215"/>
      <c r="K89" s="2210" t="s">
        <v>335</v>
      </c>
      <c r="L89" s="2101"/>
      <c r="M89" s="2175" t="s">
        <v>335</v>
      </c>
      <c r="N89" s="2215"/>
      <c r="O89" s="2210" t="s">
        <v>335</v>
      </c>
      <c r="P89" s="2101"/>
      <c r="Q89" s="2175" t="s">
        <v>335</v>
      </c>
      <c r="R89" s="78"/>
      <c r="S89" s="78"/>
      <c r="T89" s="78"/>
      <c r="U89" s="78"/>
      <c r="W89" s="2044">
        <f>IF(J89&lt;=職員点検資料１!$U$2,J89,職員点検資料１!$U$2)</f>
        <v>0</v>
      </c>
      <c r="X89" s="2044" t="str">
        <f>職員点検資料２!AG89</f>
        <v/>
      </c>
    </row>
    <row r="90" spans="1:24" s="80" customFormat="1">
      <c r="A90" s="2045"/>
      <c r="B90" s="2196"/>
      <c r="C90" s="2167"/>
      <c r="D90" s="2167"/>
      <c r="E90" s="2199"/>
      <c r="F90" s="198" t="str">
        <f>職員点検資料２!F90</f>
        <v>幼稚園教諭</v>
      </c>
      <c r="G90" s="199" t="str">
        <f>IF(職員点検資料２!G90="","",職員点検資料２!G90)</f>
        <v/>
      </c>
      <c r="H90" s="2199"/>
      <c r="I90" s="2199"/>
      <c r="J90" s="2216"/>
      <c r="K90" s="2211"/>
      <c r="L90" s="2102"/>
      <c r="M90" s="2176"/>
      <c r="N90" s="2216"/>
      <c r="O90" s="2211"/>
      <c r="P90" s="2102"/>
      <c r="Q90" s="2176"/>
      <c r="R90" s="78"/>
      <c r="S90" s="78"/>
      <c r="T90" s="78"/>
      <c r="U90" s="78"/>
      <c r="W90" s="2045"/>
      <c r="X90" s="2045"/>
    </row>
    <row r="91" spans="1:24" s="80" customFormat="1">
      <c r="A91" s="2046"/>
      <c r="B91" s="2197"/>
      <c r="C91" s="2168"/>
      <c r="D91" s="2168"/>
      <c r="E91" s="2200"/>
      <c r="F91" s="200" t="str">
        <f>職員点検資料２!F91</f>
        <v>（　　　　　　）</v>
      </c>
      <c r="G91" s="201" t="str">
        <f>IF(職員点検資料２!G91="","",職員点検資料２!G91)</f>
        <v/>
      </c>
      <c r="H91" s="2200"/>
      <c r="I91" s="2200"/>
      <c r="J91" s="2217"/>
      <c r="K91" s="2212"/>
      <c r="L91" s="2103"/>
      <c r="M91" s="2177"/>
      <c r="N91" s="2217"/>
      <c r="O91" s="2212"/>
      <c r="P91" s="2103"/>
      <c r="Q91" s="2177"/>
      <c r="R91" s="78"/>
      <c r="S91" s="78"/>
      <c r="T91" s="78"/>
      <c r="U91" s="78"/>
      <c r="W91" s="2046"/>
      <c r="X91" s="2046"/>
    </row>
    <row r="92" spans="1:24" s="80" customFormat="1" ht="12" customHeight="1">
      <c r="A92" s="2044">
        <v>30</v>
      </c>
      <c r="B92" s="2195" t="str">
        <f>IF(職員点検資料２!B92="","",職員点検資料２!B92)</f>
        <v/>
      </c>
      <c r="C92" s="2166" t="str">
        <f>IF(職員点検資料２!C92="","",職員点検資料２!C92)</f>
        <v/>
      </c>
      <c r="D92" s="2166" t="str">
        <f>IF(職員点検資料２!D92="","",職員点検資料２!D92)</f>
        <v/>
      </c>
      <c r="E92" s="2198" t="str">
        <f>IF(職員点検資料２!E92="","",職員点検資料２!E92)</f>
        <v/>
      </c>
      <c r="F92" s="197" t="str">
        <f>職員点検資料２!F92</f>
        <v>保育士</v>
      </c>
      <c r="G92" s="296" t="str">
        <f>IF(職員点検資料２!G92="","",職員点検資料２!G92)</f>
        <v/>
      </c>
      <c r="H92" s="2198" t="str">
        <f>IF(職員点検資料２!H92="","",職員点検資料２!H92)</f>
        <v/>
      </c>
      <c r="I92" s="2198" t="str">
        <f>職員点検資料２!I92</f>
        <v>定めあり・定めなし</v>
      </c>
      <c r="J92" s="2215"/>
      <c r="K92" s="2210" t="s">
        <v>335</v>
      </c>
      <c r="L92" s="2101"/>
      <c r="M92" s="2175" t="s">
        <v>335</v>
      </c>
      <c r="N92" s="2215"/>
      <c r="O92" s="2210" t="s">
        <v>335</v>
      </c>
      <c r="P92" s="2101"/>
      <c r="Q92" s="2175" t="s">
        <v>335</v>
      </c>
      <c r="R92" s="78"/>
      <c r="S92" s="78"/>
      <c r="T92" s="78"/>
      <c r="U92" s="78"/>
      <c r="W92" s="2044">
        <f>IF(J92&lt;=職員点検資料１!$U$2,J92,職員点検資料１!$U$2)</f>
        <v>0</v>
      </c>
      <c r="X92" s="2044" t="str">
        <f>職員点検資料２!AG92</f>
        <v/>
      </c>
    </row>
    <row r="93" spans="1:24" s="80" customFormat="1">
      <c r="A93" s="2045"/>
      <c r="B93" s="2196"/>
      <c r="C93" s="2167"/>
      <c r="D93" s="2167"/>
      <c r="E93" s="2199"/>
      <c r="F93" s="198" t="str">
        <f>職員点検資料２!F93</f>
        <v>幼稚園教諭</v>
      </c>
      <c r="G93" s="199" t="str">
        <f>IF(職員点検資料２!G93="","",職員点検資料２!G93)</f>
        <v/>
      </c>
      <c r="H93" s="2199"/>
      <c r="I93" s="2199"/>
      <c r="J93" s="2216"/>
      <c r="K93" s="2211"/>
      <c r="L93" s="2102"/>
      <c r="M93" s="2176"/>
      <c r="N93" s="2216"/>
      <c r="O93" s="2211"/>
      <c r="P93" s="2102"/>
      <c r="Q93" s="2176"/>
      <c r="R93" s="78"/>
      <c r="S93" s="78"/>
      <c r="T93" s="78"/>
      <c r="U93" s="78"/>
      <c r="W93" s="2045"/>
      <c r="X93" s="2045"/>
    </row>
    <row r="94" spans="1:24" s="80" customFormat="1">
      <c r="A94" s="2046"/>
      <c r="B94" s="2197"/>
      <c r="C94" s="2168"/>
      <c r="D94" s="2168"/>
      <c r="E94" s="2200"/>
      <c r="F94" s="200" t="str">
        <f>職員点検資料２!F94</f>
        <v>（　　　　　　）</v>
      </c>
      <c r="G94" s="201" t="str">
        <f>IF(職員点検資料２!G94="","",職員点検資料２!G94)</f>
        <v/>
      </c>
      <c r="H94" s="2200"/>
      <c r="I94" s="2200"/>
      <c r="J94" s="2217"/>
      <c r="K94" s="2212"/>
      <c r="L94" s="2103"/>
      <c r="M94" s="2177"/>
      <c r="N94" s="2217"/>
      <c r="O94" s="2212"/>
      <c r="P94" s="2103"/>
      <c r="Q94" s="2177"/>
      <c r="R94" s="78"/>
      <c r="S94" s="78"/>
      <c r="T94" s="78"/>
      <c r="U94" s="78"/>
      <c r="W94" s="2046"/>
      <c r="X94" s="2046"/>
    </row>
    <row r="95" spans="1:24" s="80" customFormat="1" ht="12" customHeight="1">
      <c r="A95" s="2044">
        <v>31</v>
      </c>
      <c r="B95" s="2195" t="str">
        <f>IF(職員点検資料２!B95="","",職員点検資料２!B95)</f>
        <v/>
      </c>
      <c r="C95" s="2166" t="str">
        <f>IF(職員点検資料２!C95="","",職員点検資料２!C95)</f>
        <v/>
      </c>
      <c r="D95" s="2166" t="str">
        <f>IF(職員点検資料２!D95="","",職員点検資料２!D95)</f>
        <v/>
      </c>
      <c r="E95" s="2198" t="str">
        <f>IF(職員点検資料２!E95="","",職員点検資料２!E95)</f>
        <v/>
      </c>
      <c r="F95" s="197" t="str">
        <f>職員点検資料２!F95</f>
        <v>保育士</v>
      </c>
      <c r="G95" s="296" t="str">
        <f>IF(職員点検資料２!G95="","",職員点検資料２!G95)</f>
        <v/>
      </c>
      <c r="H95" s="2198" t="str">
        <f>IF(職員点検資料２!H95="","",職員点検資料２!H95)</f>
        <v/>
      </c>
      <c r="I95" s="2198" t="str">
        <f>職員点検資料２!I95</f>
        <v>定めあり・定めなし</v>
      </c>
      <c r="J95" s="2215"/>
      <c r="K95" s="2210" t="s">
        <v>335</v>
      </c>
      <c r="L95" s="2101"/>
      <c r="M95" s="2175" t="s">
        <v>335</v>
      </c>
      <c r="N95" s="2215"/>
      <c r="O95" s="2210" t="s">
        <v>335</v>
      </c>
      <c r="P95" s="2101"/>
      <c r="Q95" s="2175" t="s">
        <v>335</v>
      </c>
      <c r="R95" s="78"/>
      <c r="S95" s="78"/>
      <c r="T95" s="78"/>
      <c r="U95" s="78"/>
      <c r="W95" s="2044">
        <f>IF(J95&lt;=職員点検資料１!$U$2,J95,職員点検資料１!$U$2)</f>
        <v>0</v>
      </c>
      <c r="X95" s="2044" t="str">
        <f>職員点検資料２!AG95</f>
        <v/>
      </c>
    </row>
    <row r="96" spans="1:24" s="80" customFormat="1">
      <c r="A96" s="2045"/>
      <c r="B96" s="2196"/>
      <c r="C96" s="2167"/>
      <c r="D96" s="2167"/>
      <c r="E96" s="2199"/>
      <c r="F96" s="198" t="str">
        <f>職員点検資料２!F96</f>
        <v>幼稚園教諭</v>
      </c>
      <c r="G96" s="199" t="str">
        <f>IF(職員点検資料２!G96="","",職員点検資料２!G96)</f>
        <v/>
      </c>
      <c r="H96" s="2199"/>
      <c r="I96" s="2199"/>
      <c r="J96" s="2216"/>
      <c r="K96" s="2211"/>
      <c r="L96" s="2102"/>
      <c r="M96" s="2176"/>
      <c r="N96" s="2216"/>
      <c r="O96" s="2211"/>
      <c r="P96" s="2102"/>
      <c r="Q96" s="2176"/>
      <c r="R96" s="78"/>
      <c r="S96" s="78"/>
      <c r="T96" s="78"/>
      <c r="U96" s="78"/>
      <c r="W96" s="2045"/>
      <c r="X96" s="2045"/>
    </row>
    <row r="97" spans="1:24" s="80" customFormat="1">
      <c r="A97" s="2046"/>
      <c r="B97" s="2197"/>
      <c r="C97" s="2168"/>
      <c r="D97" s="2168"/>
      <c r="E97" s="2200"/>
      <c r="F97" s="200" t="str">
        <f>職員点検資料２!F97</f>
        <v>（　　　　　　）</v>
      </c>
      <c r="G97" s="201" t="str">
        <f>IF(職員点検資料２!G97="","",職員点検資料２!G97)</f>
        <v/>
      </c>
      <c r="H97" s="2200"/>
      <c r="I97" s="2200"/>
      <c r="J97" s="2217"/>
      <c r="K97" s="2212"/>
      <c r="L97" s="2103"/>
      <c r="M97" s="2177"/>
      <c r="N97" s="2217"/>
      <c r="O97" s="2212"/>
      <c r="P97" s="2103"/>
      <c r="Q97" s="2177"/>
      <c r="R97" s="78"/>
      <c r="S97" s="78"/>
      <c r="T97" s="78"/>
      <c r="U97" s="78"/>
      <c r="W97" s="2046"/>
      <c r="X97" s="2046"/>
    </row>
    <row r="98" spans="1:24" s="80" customFormat="1" ht="12" customHeight="1">
      <c r="A98" s="2044">
        <v>32</v>
      </c>
      <c r="B98" s="2195" t="str">
        <f>IF(職員点検資料２!B98="","",職員点検資料２!B98)</f>
        <v/>
      </c>
      <c r="C98" s="2166" t="str">
        <f>IF(職員点検資料２!C98="","",職員点検資料２!C98)</f>
        <v/>
      </c>
      <c r="D98" s="2166" t="str">
        <f>IF(職員点検資料２!D98="","",職員点検資料２!D98)</f>
        <v/>
      </c>
      <c r="E98" s="2198" t="str">
        <f>IF(職員点検資料２!E98="","",職員点検資料２!E98)</f>
        <v/>
      </c>
      <c r="F98" s="197" t="str">
        <f>職員点検資料２!F98</f>
        <v>保育士</v>
      </c>
      <c r="G98" s="296" t="str">
        <f>IF(職員点検資料２!G98="","",職員点検資料２!G98)</f>
        <v/>
      </c>
      <c r="H98" s="2198" t="str">
        <f>IF(職員点検資料２!H98="","",職員点検資料２!H98)</f>
        <v/>
      </c>
      <c r="I98" s="2198" t="str">
        <f>職員点検資料２!I98</f>
        <v>定めあり・定めなし</v>
      </c>
      <c r="J98" s="2215"/>
      <c r="K98" s="2210" t="s">
        <v>335</v>
      </c>
      <c r="L98" s="2101"/>
      <c r="M98" s="2175" t="s">
        <v>335</v>
      </c>
      <c r="N98" s="2215"/>
      <c r="O98" s="2210" t="s">
        <v>335</v>
      </c>
      <c r="P98" s="2101"/>
      <c r="Q98" s="2175" t="s">
        <v>335</v>
      </c>
      <c r="R98" s="78"/>
      <c r="S98" s="78"/>
      <c r="T98" s="78"/>
      <c r="U98" s="78"/>
      <c r="W98" s="2044">
        <f>IF(J98&lt;=職員点検資料１!$U$2,J98,職員点検資料１!$U$2)</f>
        <v>0</v>
      </c>
      <c r="X98" s="2044" t="str">
        <f>職員点検資料２!AG98</f>
        <v/>
      </c>
    </row>
    <row r="99" spans="1:24" s="80" customFormat="1">
      <c r="A99" s="2045"/>
      <c r="B99" s="2196"/>
      <c r="C99" s="2167"/>
      <c r="D99" s="2167"/>
      <c r="E99" s="2199"/>
      <c r="F99" s="198" t="str">
        <f>職員点検資料２!F99</f>
        <v>幼稚園教諭</v>
      </c>
      <c r="G99" s="199" t="str">
        <f>IF(職員点検資料２!G99="","",職員点検資料２!G99)</f>
        <v/>
      </c>
      <c r="H99" s="2199"/>
      <c r="I99" s="2199"/>
      <c r="J99" s="2216"/>
      <c r="K99" s="2211"/>
      <c r="L99" s="2102"/>
      <c r="M99" s="2176"/>
      <c r="N99" s="2216"/>
      <c r="O99" s="2211"/>
      <c r="P99" s="2102"/>
      <c r="Q99" s="2176"/>
      <c r="R99" s="78"/>
      <c r="S99" s="78"/>
      <c r="T99" s="78"/>
      <c r="U99" s="78"/>
      <c r="W99" s="2045"/>
      <c r="X99" s="2045"/>
    </row>
    <row r="100" spans="1:24" s="80" customFormat="1">
      <c r="A100" s="2046"/>
      <c r="B100" s="2197"/>
      <c r="C100" s="2168"/>
      <c r="D100" s="2168"/>
      <c r="E100" s="2200"/>
      <c r="F100" s="200" t="str">
        <f>職員点検資料２!F100</f>
        <v>（　　　　　　）</v>
      </c>
      <c r="G100" s="201" t="str">
        <f>IF(職員点検資料２!G100="","",職員点検資料２!G100)</f>
        <v/>
      </c>
      <c r="H100" s="2200"/>
      <c r="I100" s="2200"/>
      <c r="J100" s="2217"/>
      <c r="K100" s="2212"/>
      <c r="L100" s="2103"/>
      <c r="M100" s="2177"/>
      <c r="N100" s="2217"/>
      <c r="O100" s="2212"/>
      <c r="P100" s="2103"/>
      <c r="Q100" s="2177"/>
      <c r="R100" s="78"/>
      <c r="S100" s="78"/>
      <c r="T100" s="78"/>
      <c r="U100" s="78"/>
      <c r="W100" s="2046"/>
      <c r="X100" s="2046"/>
    </row>
    <row r="101" spans="1:24" s="80" customFormat="1" ht="12" customHeight="1">
      <c r="A101" s="2044">
        <v>33</v>
      </c>
      <c r="B101" s="2195" t="str">
        <f>IF(職員点検資料２!B101="","",職員点検資料２!B101)</f>
        <v/>
      </c>
      <c r="C101" s="2166" t="str">
        <f>IF(職員点検資料２!C101="","",職員点検資料２!C101)</f>
        <v/>
      </c>
      <c r="D101" s="2166" t="str">
        <f>IF(職員点検資料２!D101="","",職員点検資料２!D101)</f>
        <v/>
      </c>
      <c r="E101" s="2198" t="str">
        <f>IF(職員点検資料２!E101="","",職員点検資料２!E101)</f>
        <v/>
      </c>
      <c r="F101" s="197" t="str">
        <f>職員点検資料２!F101</f>
        <v>保育士</v>
      </c>
      <c r="G101" s="296" t="str">
        <f>IF(職員点検資料２!G101="","",職員点検資料２!G101)</f>
        <v/>
      </c>
      <c r="H101" s="2198" t="str">
        <f>IF(職員点検資料２!H101="","",職員点検資料２!H101)</f>
        <v/>
      </c>
      <c r="I101" s="2198" t="str">
        <f>職員点検資料２!I101</f>
        <v>定めあり・定めなし</v>
      </c>
      <c r="J101" s="2215"/>
      <c r="K101" s="2210" t="s">
        <v>335</v>
      </c>
      <c r="L101" s="2101"/>
      <c r="M101" s="2175" t="s">
        <v>335</v>
      </c>
      <c r="N101" s="2215"/>
      <c r="O101" s="2210" t="s">
        <v>335</v>
      </c>
      <c r="P101" s="2101"/>
      <c r="Q101" s="2175" t="s">
        <v>335</v>
      </c>
      <c r="R101" s="78"/>
      <c r="S101" s="78"/>
      <c r="T101" s="78"/>
      <c r="U101" s="78"/>
      <c r="W101" s="2044">
        <f>IF(J101&lt;=職員点検資料１!$U$2,J101,職員点検資料１!$U$2)</f>
        <v>0</v>
      </c>
      <c r="X101" s="2044" t="str">
        <f>職員点検資料２!AG101</f>
        <v/>
      </c>
    </row>
    <row r="102" spans="1:24" s="80" customFormat="1">
      <c r="A102" s="2045"/>
      <c r="B102" s="2196"/>
      <c r="C102" s="2167"/>
      <c r="D102" s="2167"/>
      <c r="E102" s="2199"/>
      <c r="F102" s="198" t="str">
        <f>職員点検資料２!F102</f>
        <v>幼稚園教諭</v>
      </c>
      <c r="G102" s="199" t="str">
        <f>IF(職員点検資料２!G102="","",職員点検資料２!G102)</f>
        <v/>
      </c>
      <c r="H102" s="2199"/>
      <c r="I102" s="2199"/>
      <c r="J102" s="2216"/>
      <c r="K102" s="2211"/>
      <c r="L102" s="2102"/>
      <c r="M102" s="2176"/>
      <c r="N102" s="2216"/>
      <c r="O102" s="2211"/>
      <c r="P102" s="2102"/>
      <c r="Q102" s="2176"/>
      <c r="R102" s="78"/>
      <c r="S102" s="78"/>
      <c r="T102" s="78"/>
      <c r="U102" s="78"/>
      <c r="W102" s="2045"/>
      <c r="X102" s="2045"/>
    </row>
    <row r="103" spans="1:24" s="80" customFormat="1">
      <c r="A103" s="2046"/>
      <c r="B103" s="2197"/>
      <c r="C103" s="2168"/>
      <c r="D103" s="2168"/>
      <c r="E103" s="2200"/>
      <c r="F103" s="200" t="str">
        <f>職員点検資料２!F103</f>
        <v>（　　　　　　）</v>
      </c>
      <c r="G103" s="201" t="str">
        <f>IF(職員点検資料２!G103="","",職員点検資料２!G103)</f>
        <v/>
      </c>
      <c r="H103" s="2200"/>
      <c r="I103" s="2200"/>
      <c r="J103" s="2217"/>
      <c r="K103" s="2212"/>
      <c r="L103" s="2103"/>
      <c r="M103" s="2177"/>
      <c r="N103" s="2217"/>
      <c r="O103" s="2212"/>
      <c r="P103" s="2103"/>
      <c r="Q103" s="2177"/>
      <c r="R103" s="78"/>
      <c r="S103" s="78"/>
      <c r="T103" s="78"/>
      <c r="U103" s="78"/>
      <c r="W103" s="2046"/>
      <c r="X103" s="2046"/>
    </row>
    <row r="104" spans="1:24" s="80" customFormat="1" ht="12" customHeight="1">
      <c r="A104" s="2044">
        <v>34</v>
      </c>
      <c r="B104" s="2195" t="str">
        <f>IF(職員点検資料２!B104="","",職員点検資料２!B104)</f>
        <v/>
      </c>
      <c r="C104" s="2166" t="str">
        <f>IF(職員点検資料２!C104="","",職員点検資料２!C104)</f>
        <v/>
      </c>
      <c r="D104" s="2166" t="str">
        <f>IF(職員点検資料２!D104="","",職員点検資料２!D104)</f>
        <v/>
      </c>
      <c r="E104" s="2198" t="str">
        <f>IF(職員点検資料２!E104="","",職員点検資料２!E104)</f>
        <v/>
      </c>
      <c r="F104" s="197" t="str">
        <f>職員点検資料２!F104</f>
        <v>保育士</v>
      </c>
      <c r="G104" s="296" t="str">
        <f>IF(職員点検資料２!G104="","",職員点検資料２!G104)</f>
        <v/>
      </c>
      <c r="H104" s="2198" t="str">
        <f>IF(職員点検資料２!H104="","",職員点検資料２!H104)</f>
        <v/>
      </c>
      <c r="I104" s="2198" t="str">
        <f>職員点検資料２!I104</f>
        <v>定めあり・定めなし</v>
      </c>
      <c r="J104" s="2215"/>
      <c r="K104" s="2210" t="s">
        <v>335</v>
      </c>
      <c r="L104" s="2101"/>
      <c r="M104" s="2175" t="s">
        <v>335</v>
      </c>
      <c r="N104" s="2215"/>
      <c r="O104" s="2210" t="s">
        <v>335</v>
      </c>
      <c r="P104" s="2101"/>
      <c r="Q104" s="2175" t="s">
        <v>335</v>
      </c>
      <c r="R104" s="78"/>
      <c r="S104" s="78"/>
      <c r="T104" s="78"/>
      <c r="U104" s="78"/>
      <c r="W104" s="2044">
        <f>IF(J104&lt;=職員点検資料１!$U$2,J104,職員点検資料１!$U$2)</f>
        <v>0</v>
      </c>
      <c r="X104" s="2044" t="str">
        <f>職員点検資料２!AG104</f>
        <v/>
      </c>
    </row>
    <row r="105" spans="1:24" s="80" customFormat="1">
      <c r="A105" s="2045"/>
      <c r="B105" s="2196"/>
      <c r="C105" s="2167"/>
      <c r="D105" s="2167"/>
      <c r="E105" s="2199"/>
      <c r="F105" s="198" t="str">
        <f>職員点検資料２!F105</f>
        <v>幼稚園教諭</v>
      </c>
      <c r="G105" s="199" t="str">
        <f>IF(職員点検資料２!G105="","",職員点検資料２!G105)</f>
        <v/>
      </c>
      <c r="H105" s="2199"/>
      <c r="I105" s="2199"/>
      <c r="J105" s="2216"/>
      <c r="K105" s="2211"/>
      <c r="L105" s="2102"/>
      <c r="M105" s="2176"/>
      <c r="N105" s="2216"/>
      <c r="O105" s="2211"/>
      <c r="P105" s="2102"/>
      <c r="Q105" s="2176"/>
      <c r="R105" s="78"/>
      <c r="S105" s="78"/>
      <c r="T105" s="78"/>
      <c r="U105" s="78"/>
      <c r="W105" s="2045"/>
      <c r="X105" s="2045"/>
    </row>
    <row r="106" spans="1:24" s="80" customFormat="1">
      <c r="A106" s="2046"/>
      <c r="B106" s="2197"/>
      <c r="C106" s="2168"/>
      <c r="D106" s="2168"/>
      <c r="E106" s="2200"/>
      <c r="F106" s="200" t="str">
        <f>職員点検資料２!F106</f>
        <v>（　　　　　　）</v>
      </c>
      <c r="G106" s="201" t="str">
        <f>IF(職員点検資料２!G106="","",職員点検資料２!G106)</f>
        <v/>
      </c>
      <c r="H106" s="2200"/>
      <c r="I106" s="2200"/>
      <c r="J106" s="2217"/>
      <c r="K106" s="2212"/>
      <c r="L106" s="2103"/>
      <c r="M106" s="2177"/>
      <c r="N106" s="2217"/>
      <c r="O106" s="2212"/>
      <c r="P106" s="2103"/>
      <c r="Q106" s="2177"/>
      <c r="R106" s="78"/>
      <c r="S106" s="78"/>
      <c r="T106" s="78"/>
      <c r="U106" s="78"/>
      <c r="W106" s="2046"/>
      <c r="X106" s="2046"/>
    </row>
    <row r="107" spans="1:24" s="80" customFormat="1" ht="12" customHeight="1">
      <c r="A107" s="2044">
        <v>35</v>
      </c>
      <c r="B107" s="2195" t="str">
        <f>IF(職員点検資料２!B107="","",職員点検資料２!B107)</f>
        <v/>
      </c>
      <c r="C107" s="2166" t="str">
        <f>IF(職員点検資料２!C107="","",職員点検資料２!C107)</f>
        <v/>
      </c>
      <c r="D107" s="2166" t="str">
        <f>IF(職員点検資料２!D107="","",職員点検資料２!D107)</f>
        <v/>
      </c>
      <c r="E107" s="2198" t="str">
        <f>IF(職員点検資料２!E107="","",職員点検資料２!E107)</f>
        <v/>
      </c>
      <c r="F107" s="197" t="str">
        <f>職員点検資料２!F107</f>
        <v>保育士</v>
      </c>
      <c r="G107" s="296" t="str">
        <f>IF(職員点検資料２!G107="","",職員点検資料２!G107)</f>
        <v/>
      </c>
      <c r="H107" s="2198" t="str">
        <f>IF(職員点検資料２!H107="","",職員点検資料２!H107)</f>
        <v/>
      </c>
      <c r="I107" s="2198" t="str">
        <f>職員点検資料２!I107</f>
        <v>定めあり・定めなし</v>
      </c>
      <c r="J107" s="2215"/>
      <c r="K107" s="2210" t="s">
        <v>335</v>
      </c>
      <c r="L107" s="2101"/>
      <c r="M107" s="2175" t="s">
        <v>335</v>
      </c>
      <c r="N107" s="2215"/>
      <c r="O107" s="2210" t="s">
        <v>335</v>
      </c>
      <c r="P107" s="2101"/>
      <c r="Q107" s="2175" t="s">
        <v>335</v>
      </c>
      <c r="R107" s="78"/>
      <c r="S107" s="78"/>
      <c r="T107" s="78"/>
      <c r="U107" s="78"/>
      <c r="W107" s="2044">
        <f>IF(J107&lt;=職員点検資料１!$U$2,J107,職員点検資料１!$U$2)</f>
        <v>0</v>
      </c>
      <c r="X107" s="2044" t="str">
        <f>職員点検資料２!AG107</f>
        <v/>
      </c>
    </row>
    <row r="108" spans="1:24" s="80" customFormat="1">
      <c r="A108" s="2045"/>
      <c r="B108" s="2196"/>
      <c r="C108" s="2167"/>
      <c r="D108" s="2167"/>
      <c r="E108" s="2199"/>
      <c r="F108" s="198" t="str">
        <f>職員点検資料２!F108</f>
        <v>幼稚園教諭</v>
      </c>
      <c r="G108" s="199" t="str">
        <f>IF(職員点検資料２!G108="","",職員点検資料２!G108)</f>
        <v/>
      </c>
      <c r="H108" s="2199"/>
      <c r="I108" s="2199"/>
      <c r="J108" s="2216"/>
      <c r="K108" s="2211"/>
      <c r="L108" s="2102"/>
      <c r="M108" s="2176"/>
      <c r="N108" s="2216"/>
      <c r="O108" s="2211"/>
      <c r="P108" s="2102"/>
      <c r="Q108" s="2176"/>
      <c r="R108" s="78"/>
      <c r="S108" s="78"/>
      <c r="T108" s="78"/>
      <c r="U108" s="78"/>
      <c r="W108" s="2045"/>
      <c r="X108" s="2045"/>
    </row>
    <row r="109" spans="1:24" s="80" customFormat="1">
      <c r="A109" s="2046"/>
      <c r="B109" s="2197"/>
      <c r="C109" s="2168"/>
      <c r="D109" s="2168"/>
      <c r="E109" s="2200"/>
      <c r="F109" s="200" t="str">
        <f>職員点検資料２!F109</f>
        <v>（　　　　　　）</v>
      </c>
      <c r="G109" s="201" t="str">
        <f>IF(職員点検資料２!G109="","",職員点検資料２!G109)</f>
        <v/>
      </c>
      <c r="H109" s="2200"/>
      <c r="I109" s="2200"/>
      <c r="J109" s="2217"/>
      <c r="K109" s="2212"/>
      <c r="L109" s="2103"/>
      <c r="M109" s="2177"/>
      <c r="N109" s="2217"/>
      <c r="O109" s="2212"/>
      <c r="P109" s="2103"/>
      <c r="Q109" s="2177"/>
      <c r="R109" s="78"/>
      <c r="S109" s="78"/>
      <c r="T109" s="78"/>
      <c r="U109" s="78"/>
      <c r="W109" s="2046"/>
      <c r="X109" s="2046"/>
    </row>
    <row r="110" spans="1:24" s="80" customFormat="1" ht="12" customHeight="1">
      <c r="A110" s="2044">
        <v>36</v>
      </c>
      <c r="B110" s="2195" t="str">
        <f>IF(職員点検資料２!B110="","",職員点検資料２!B110)</f>
        <v/>
      </c>
      <c r="C110" s="2166" t="str">
        <f>IF(職員点検資料２!C110="","",職員点検資料２!C110)</f>
        <v/>
      </c>
      <c r="D110" s="2166" t="str">
        <f>IF(職員点検資料２!D110="","",職員点検資料２!D110)</f>
        <v/>
      </c>
      <c r="E110" s="2198" t="str">
        <f>IF(職員点検資料２!E110="","",職員点検資料２!E110)</f>
        <v/>
      </c>
      <c r="F110" s="197" t="str">
        <f>職員点検資料２!F110</f>
        <v>保育士</v>
      </c>
      <c r="G110" s="296" t="str">
        <f>IF(職員点検資料２!G110="","",職員点検資料２!G110)</f>
        <v/>
      </c>
      <c r="H110" s="2198" t="str">
        <f>IF(職員点検資料２!H110="","",職員点検資料２!H110)</f>
        <v/>
      </c>
      <c r="I110" s="2198" t="str">
        <f>職員点検資料２!I110</f>
        <v>定めあり・定めなし</v>
      </c>
      <c r="J110" s="2215"/>
      <c r="K110" s="2210" t="s">
        <v>335</v>
      </c>
      <c r="L110" s="2101"/>
      <c r="M110" s="2175" t="s">
        <v>335</v>
      </c>
      <c r="N110" s="2215"/>
      <c r="O110" s="2210" t="s">
        <v>335</v>
      </c>
      <c r="P110" s="2101"/>
      <c r="Q110" s="2175" t="s">
        <v>335</v>
      </c>
      <c r="R110" s="78"/>
      <c r="S110" s="78"/>
      <c r="T110" s="78"/>
      <c r="U110" s="78"/>
      <c r="W110" s="2044">
        <f>IF(J110&lt;=職員点検資料１!$U$2,J110,職員点検資料１!$U$2)</f>
        <v>0</v>
      </c>
      <c r="X110" s="2044" t="str">
        <f>職員点検資料２!AG110</f>
        <v/>
      </c>
    </row>
    <row r="111" spans="1:24" s="80" customFormat="1">
      <c r="A111" s="2045"/>
      <c r="B111" s="2196"/>
      <c r="C111" s="2167"/>
      <c r="D111" s="2167"/>
      <c r="E111" s="2199"/>
      <c r="F111" s="198" t="str">
        <f>職員点検資料２!F111</f>
        <v>幼稚園教諭</v>
      </c>
      <c r="G111" s="199" t="str">
        <f>IF(職員点検資料２!G111="","",職員点検資料２!G111)</f>
        <v/>
      </c>
      <c r="H111" s="2199"/>
      <c r="I111" s="2199"/>
      <c r="J111" s="2216"/>
      <c r="K111" s="2211"/>
      <c r="L111" s="2102"/>
      <c r="M111" s="2176"/>
      <c r="N111" s="2216"/>
      <c r="O111" s="2211"/>
      <c r="P111" s="2102"/>
      <c r="Q111" s="2176"/>
      <c r="R111" s="78"/>
      <c r="S111" s="78"/>
      <c r="T111" s="78"/>
      <c r="U111" s="78"/>
      <c r="W111" s="2045"/>
      <c r="X111" s="2045"/>
    </row>
    <row r="112" spans="1:24" s="80" customFormat="1">
      <c r="A112" s="2046"/>
      <c r="B112" s="2197"/>
      <c r="C112" s="2168"/>
      <c r="D112" s="2168"/>
      <c r="E112" s="2200"/>
      <c r="F112" s="200" t="str">
        <f>職員点検資料２!F112</f>
        <v>（　　　　　　）</v>
      </c>
      <c r="G112" s="201" t="str">
        <f>IF(職員点検資料２!G112="","",職員点検資料２!G112)</f>
        <v/>
      </c>
      <c r="H112" s="2200"/>
      <c r="I112" s="2200"/>
      <c r="J112" s="2217"/>
      <c r="K112" s="2212"/>
      <c r="L112" s="2103"/>
      <c r="M112" s="2177"/>
      <c r="N112" s="2217"/>
      <c r="O112" s="2212"/>
      <c r="P112" s="2103"/>
      <c r="Q112" s="2177"/>
      <c r="R112" s="78"/>
      <c r="S112" s="78"/>
      <c r="T112" s="78"/>
      <c r="U112" s="78"/>
      <c r="W112" s="2046"/>
      <c r="X112" s="2046"/>
    </row>
    <row r="113" spans="1:24" s="80" customFormat="1" ht="12" customHeight="1">
      <c r="A113" s="2044">
        <v>37</v>
      </c>
      <c r="B113" s="2195" t="str">
        <f>IF(職員点検資料２!B113="","",職員点検資料２!B113)</f>
        <v/>
      </c>
      <c r="C113" s="2166" t="str">
        <f>IF(職員点検資料２!C113="","",職員点検資料２!C113)</f>
        <v/>
      </c>
      <c r="D113" s="2166" t="str">
        <f>IF(職員点検資料２!D113="","",職員点検資料２!D113)</f>
        <v/>
      </c>
      <c r="E113" s="2198" t="str">
        <f>IF(職員点検資料２!E113="","",職員点検資料２!E113)</f>
        <v/>
      </c>
      <c r="F113" s="197" t="str">
        <f>職員点検資料２!F113</f>
        <v>保育士</v>
      </c>
      <c r="G113" s="296" t="str">
        <f>IF(職員点検資料２!G113="","",職員点検資料２!G113)</f>
        <v/>
      </c>
      <c r="H113" s="2198" t="str">
        <f>IF(職員点検資料２!H113="","",職員点検資料２!H113)</f>
        <v/>
      </c>
      <c r="I113" s="2198" t="str">
        <f>職員点検資料２!I113</f>
        <v>定めあり・定めなし</v>
      </c>
      <c r="J113" s="2215"/>
      <c r="K113" s="2210" t="s">
        <v>335</v>
      </c>
      <c r="L113" s="2101"/>
      <c r="M113" s="2175" t="s">
        <v>335</v>
      </c>
      <c r="N113" s="2215"/>
      <c r="O113" s="2210" t="s">
        <v>335</v>
      </c>
      <c r="P113" s="2101"/>
      <c r="Q113" s="2175" t="s">
        <v>335</v>
      </c>
      <c r="R113" s="78"/>
      <c r="S113" s="78"/>
      <c r="T113" s="78"/>
      <c r="U113" s="78"/>
      <c r="W113" s="2044">
        <f>IF(J113&lt;=職員点検資料１!$U$2,J113,職員点検資料１!$U$2)</f>
        <v>0</v>
      </c>
      <c r="X113" s="2044" t="str">
        <f>職員点検資料２!AG113</f>
        <v/>
      </c>
    </row>
    <row r="114" spans="1:24" s="80" customFormat="1">
      <c r="A114" s="2045"/>
      <c r="B114" s="2196"/>
      <c r="C114" s="2167"/>
      <c r="D114" s="2167"/>
      <c r="E114" s="2199"/>
      <c r="F114" s="198" t="str">
        <f>職員点検資料２!F114</f>
        <v>幼稚園教諭</v>
      </c>
      <c r="G114" s="199" t="str">
        <f>IF(職員点検資料２!G114="","",職員点検資料２!G114)</f>
        <v/>
      </c>
      <c r="H114" s="2199"/>
      <c r="I114" s="2199"/>
      <c r="J114" s="2216"/>
      <c r="K114" s="2211"/>
      <c r="L114" s="2102"/>
      <c r="M114" s="2176"/>
      <c r="N114" s="2216"/>
      <c r="O114" s="2211"/>
      <c r="P114" s="2102"/>
      <c r="Q114" s="2176"/>
      <c r="R114" s="78"/>
      <c r="S114" s="78"/>
      <c r="T114" s="78"/>
      <c r="U114" s="78"/>
      <c r="W114" s="2045"/>
      <c r="X114" s="2045"/>
    </row>
    <row r="115" spans="1:24" s="80" customFormat="1">
      <c r="A115" s="2046"/>
      <c r="B115" s="2197"/>
      <c r="C115" s="2168"/>
      <c r="D115" s="2168"/>
      <c r="E115" s="2200"/>
      <c r="F115" s="200" t="str">
        <f>職員点検資料２!F115</f>
        <v>（　　　　　　）</v>
      </c>
      <c r="G115" s="201" t="str">
        <f>IF(職員点検資料２!G115="","",職員点検資料２!G115)</f>
        <v/>
      </c>
      <c r="H115" s="2200"/>
      <c r="I115" s="2200"/>
      <c r="J115" s="2217"/>
      <c r="K115" s="2212"/>
      <c r="L115" s="2103"/>
      <c r="M115" s="2177"/>
      <c r="N115" s="2217"/>
      <c r="O115" s="2212"/>
      <c r="P115" s="2103"/>
      <c r="Q115" s="2177"/>
      <c r="R115" s="78"/>
      <c r="S115" s="78"/>
      <c r="T115" s="78"/>
      <c r="U115" s="78"/>
      <c r="W115" s="2046"/>
      <c r="X115" s="2046"/>
    </row>
    <row r="116" spans="1:24" s="80" customFormat="1" ht="12" customHeight="1">
      <c r="A116" s="2044">
        <v>38</v>
      </c>
      <c r="B116" s="2195" t="str">
        <f>IF(職員点検資料２!B116="","",職員点検資料２!B116)</f>
        <v/>
      </c>
      <c r="C116" s="2166" t="str">
        <f>IF(職員点検資料２!C116="","",職員点検資料２!C116)</f>
        <v/>
      </c>
      <c r="D116" s="2166" t="str">
        <f>IF(職員点検資料２!D116="","",職員点検資料２!D116)</f>
        <v/>
      </c>
      <c r="E116" s="2198" t="str">
        <f>IF(職員点検資料２!E116="","",職員点検資料２!E116)</f>
        <v/>
      </c>
      <c r="F116" s="197" t="str">
        <f>職員点検資料２!F116</f>
        <v>保育士</v>
      </c>
      <c r="G116" s="296" t="str">
        <f>IF(職員点検資料２!G116="","",職員点検資料２!G116)</f>
        <v/>
      </c>
      <c r="H116" s="2198" t="str">
        <f>IF(職員点検資料２!H116="","",職員点検資料２!H116)</f>
        <v/>
      </c>
      <c r="I116" s="2198" t="str">
        <f>職員点検資料２!I116</f>
        <v>定めあり・定めなし</v>
      </c>
      <c r="J116" s="2215"/>
      <c r="K116" s="2210" t="s">
        <v>335</v>
      </c>
      <c r="L116" s="2101"/>
      <c r="M116" s="2175" t="s">
        <v>335</v>
      </c>
      <c r="N116" s="2215"/>
      <c r="O116" s="2210" t="s">
        <v>335</v>
      </c>
      <c r="P116" s="2101"/>
      <c r="Q116" s="2175" t="s">
        <v>335</v>
      </c>
      <c r="R116" s="78"/>
      <c r="S116" s="78"/>
      <c r="T116" s="78"/>
      <c r="U116" s="78"/>
      <c r="W116" s="2044">
        <f>IF(J116&lt;=職員点検資料１!$U$2,J116,職員点検資料１!$U$2)</f>
        <v>0</v>
      </c>
      <c r="X116" s="2044" t="str">
        <f>職員点検資料２!AG116</f>
        <v/>
      </c>
    </row>
    <row r="117" spans="1:24" s="80" customFormat="1">
      <c r="A117" s="2045"/>
      <c r="B117" s="2196"/>
      <c r="C117" s="2167"/>
      <c r="D117" s="2167"/>
      <c r="E117" s="2199"/>
      <c r="F117" s="198" t="str">
        <f>職員点検資料２!F117</f>
        <v>幼稚園教諭</v>
      </c>
      <c r="G117" s="199" t="str">
        <f>IF(職員点検資料２!G117="","",職員点検資料２!G117)</f>
        <v/>
      </c>
      <c r="H117" s="2199"/>
      <c r="I117" s="2199"/>
      <c r="J117" s="2216"/>
      <c r="K117" s="2211"/>
      <c r="L117" s="2102"/>
      <c r="M117" s="2176"/>
      <c r="N117" s="2216"/>
      <c r="O117" s="2211"/>
      <c r="P117" s="2102"/>
      <c r="Q117" s="2176"/>
      <c r="R117" s="78"/>
      <c r="S117" s="78"/>
      <c r="T117" s="78"/>
      <c r="U117" s="78"/>
      <c r="W117" s="2045"/>
      <c r="X117" s="2045"/>
    </row>
    <row r="118" spans="1:24" s="80" customFormat="1">
      <c r="A118" s="2046"/>
      <c r="B118" s="2197"/>
      <c r="C118" s="2168"/>
      <c r="D118" s="2168"/>
      <c r="E118" s="2200"/>
      <c r="F118" s="200" t="str">
        <f>職員点検資料２!F118</f>
        <v>（　　　　　　）</v>
      </c>
      <c r="G118" s="201" t="str">
        <f>IF(職員点検資料２!G118="","",職員点検資料２!G118)</f>
        <v/>
      </c>
      <c r="H118" s="2200"/>
      <c r="I118" s="2200"/>
      <c r="J118" s="2217"/>
      <c r="K118" s="2212"/>
      <c r="L118" s="2103"/>
      <c r="M118" s="2177"/>
      <c r="N118" s="2217"/>
      <c r="O118" s="2212"/>
      <c r="P118" s="2103"/>
      <c r="Q118" s="2177"/>
      <c r="R118" s="78"/>
      <c r="S118" s="78"/>
      <c r="T118" s="78"/>
      <c r="U118" s="78"/>
      <c r="W118" s="2046"/>
      <c r="X118" s="2046"/>
    </row>
    <row r="119" spans="1:24" s="80" customFormat="1" ht="12" customHeight="1">
      <c r="A119" s="2044">
        <v>39</v>
      </c>
      <c r="B119" s="2195" t="str">
        <f>IF(職員点検資料２!B119="","",職員点検資料２!B119)</f>
        <v/>
      </c>
      <c r="C119" s="2166" t="str">
        <f>IF(職員点検資料２!C119="","",職員点検資料２!C119)</f>
        <v/>
      </c>
      <c r="D119" s="2166" t="str">
        <f>IF(職員点検資料２!D119="","",職員点検資料２!D119)</f>
        <v/>
      </c>
      <c r="E119" s="2198" t="str">
        <f>IF(職員点検資料２!E119="","",職員点検資料２!E119)</f>
        <v/>
      </c>
      <c r="F119" s="197" t="str">
        <f>職員点検資料２!F119</f>
        <v>保育士</v>
      </c>
      <c r="G119" s="296" t="str">
        <f>IF(職員点検資料２!G119="","",職員点検資料２!G119)</f>
        <v/>
      </c>
      <c r="H119" s="2198" t="str">
        <f>IF(職員点検資料２!H119="","",職員点検資料２!H119)</f>
        <v/>
      </c>
      <c r="I119" s="2198" t="str">
        <f>職員点検資料２!I119</f>
        <v>定めあり・定めなし</v>
      </c>
      <c r="J119" s="2215"/>
      <c r="K119" s="2210" t="s">
        <v>335</v>
      </c>
      <c r="L119" s="2101"/>
      <c r="M119" s="2175" t="s">
        <v>335</v>
      </c>
      <c r="N119" s="2215"/>
      <c r="O119" s="2210" t="s">
        <v>335</v>
      </c>
      <c r="P119" s="2101"/>
      <c r="Q119" s="2175" t="s">
        <v>335</v>
      </c>
      <c r="R119" s="78"/>
      <c r="S119" s="78"/>
      <c r="T119" s="78"/>
      <c r="U119" s="78"/>
      <c r="W119" s="2044">
        <f>IF(J119&lt;=職員点検資料１!$U$2,J119,職員点検資料１!$U$2)</f>
        <v>0</v>
      </c>
      <c r="X119" s="2044" t="str">
        <f>職員点検資料２!AG119</f>
        <v/>
      </c>
    </row>
    <row r="120" spans="1:24" s="80" customFormat="1">
      <c r="A120" s="2045"/>
      <c r="B120" s="2196"/>
      <c r="C120" s="2167"/>
      <c r="D120" s="2167"/>
      <c r="E120" s="2199"/>
      <c r="F120" s="198" t="str">
        <f>職員点検資料２!F120</f>
        <v>幼稚園教諭</v>
      </c>
      <c r="G120" s="199" t="str">
        <f>IF(職員点検資料２!G120="","",職員点検資料２!G120)</f>
        <v/>
      </c>
      <c r="H120" s="2199"/>
      <c r="I120" s="2199"/>
      <c r="J120" s="2216"/>
      <c r="K120" s="2211"/>
      <c r="L120" s="2102"/>
      <c r="M120" s="2176"/>
      <c r="N120" s="2216"/>
      <c r="O120" s="2211"/>
      <c r="P120" s="2102"/>
      <c r="Q120" s="2176"/>
      <c r="R120" s="78"/>
      <c r="S120" s="78"/>
      <c r="T120" s="78"/>
      <c r="U120" s="78"/>
      <c r="W120" s="2045"/>
      <c r="X120" s="2045"/>
    </row>
    <row r="121" spans="1:24" s="80" customFormat="1">
      <c r="A121" s="2046"/>
      <c r="B121" s="2197"/>
      <c r="C121" s="2168"/>
      <c r="D121" s="2168"/>
      <c r="E121" s="2200"/>
      <c r="F121" s="200" t="str">
        <f>職員点検資料２!F121</f>
        <v>（　　　　　　）</v>
      </c>
      <c r="G121" s="201" t="str">
        <f>IF(職員点検資料２!G121="","",職員点検資料２!G121)</f>
        <v/>
      </c>
      <c r="H121" s="2200"/>
      <c r="I121" s="2200"/>
      <c r="J121" s="2217"/>
      <c r="K121" s="2212"/>
      <c r="L121" s="2103"/>
      <c r="M121" s="2177"/>
      <c r="N121" s="2217"/>
      <c r="O121" s="2212"/>
      <c r="P121" s="2103"/>
      <c r="Q121" s="2177"/>
      <c r="R121" s="78"/>
      <c r="S121" s="78"/>
      <c r="T121" s="78"/>
      <c r="U121" s="78"/>
      <c r="W121" s="2046"/>
      <c r="X121" s="2046"/>
    </row>
    <row r="122" spans="1:24" s="80" customFormat="1" ht="12" customHeight="1">
      <c r="A122" s="2044">
        <v>40</v>
      </c>
      <c r="B122" s="2195" t="str">
        <f>IF(職員点検資料２!B122="","",職員点検資料２!B122)</f>
        <v/>
      </c>
      <c r="C122" s="2166" t="str">
        <f>IF(職員点検資料２!C122="","",職員点検資料２!C122)</f>
        <v/>
      </c>
      <c r="D122" s="2166" t="str">
        <f>IF(職員点検資料２!D122="","",職員点検資料２!D122)</f>
        <v/>
      </c>
      <c r="E122" s="2198" t="str">
        <f>IF(職員点検資料２!E122="","",職員点検資料２!E122)</f>
        <v/>
      </c>
      <c r="F122" s="197" t="str">
        <f>職員点検資料２!F122</f>
        <v>保育士</v>
      </c>
      <c r="G122" s="296" t="str">
        <f>IF(職員点検資料２!G122="","",職員点検資料２!G122)</f>
        <v/>
      </c>
      <c r="H122" s="2198" t="str">
        <f>IF(職員点検資料２!H122="","",職員点検資料２!H122)</f>
        <v/>
      </c>
      <c r="I122" s="2198" t="str">
        <f>職員点検資料２!I122</f>
        <v>定めあり・定めなし</v>
      </c>
      <c r="J122" s="2215"/>
      <c r="K122" s="2210" t="s">
        <v>335</v>
      </c>
      <c r="L122" s="2101"/>
      <c r="M122" s="2175" t="s">
        <v>335</v>
      </c>
      <c r="N122" s="2215"/>
      <c r="O122" s="2210" t="s">
        <v>335</v>
      </c>
      <c r="P122" s="2101"/>
      <c r="Q122" s="2175" t="s">
        <v>335</v>
      </c>
      <c r="R122" s="78"/>
      <c r="S122" s="78"/>
      <c r="T122" s="78"/>
      <c r="U122" s="78"/>
      <c r="W122" s="2044">
        <f>IF(J122&lt;=職員点検資料１!$U$2,J122,職員点検資料１!$U$2)</f>
        <v>0</v>
      </c>
      <c r="X122" s="2044" t="str">
        <f>職員点検資料２!AG122</f>
        <v/>
      </c>
    </row>
    <row r="123" spans="1:24" s="80" customFormat="1">
      <c r="A123" s="2045"/>
      <c r="B123" s="2196"/>
      <c r="C123" s="2167"/>
      <c r="D123" s="2167"/>
      <c r="E123" s="2199"/>
      <c r="F123" s="198" t="str">
        <f>職員点検資料２!F123</f>
        <v>幼稚園教諭</v>
      </c>
      <c r="G123" s="199" t="str">
        <f>IF(職員点検資料２!G123="","",職員点検資料２!G123)</f>
        <v/>
      </c>
      <c r="H123" s="2199"/>
      <c r="I123" s="2199"/>
      <c r="J123" s="2216"/>
      <c r="K123" s="2211"/>
      <c r="L123" s="2102"/>
      <c r="M123" s="2176"/>
      <c r="N123" s="2216"/>
      <c r="O123" s="2211"/>
      <c r="P123" s="2102"/>
      <c r="Q123" s="2176"/>
      <c r="R123" s="78"/>
      <c r="S123" s="78"/>
      <c r="T123" s="78"/>
      <c r="U123" s="78"/>
      <c r="W123" s="2045"/>
      <c r="X123" s="2045"/>
    </row>
    <row r="124" spans="1:24" s="80" customFormat="1">
      <c r="A124" s="2046"/>
      <c r="B124" s="2197"/>
      <c r="C124" s="2168"/>
      <c r="D124" s="2168"/>
      <c r="E124" s="2200"/>
      <c r="F124" s="200" t="str">
        <f>職員点検資料２!F124</f>
        <v>（　　　　　　）</v>
      </c>
      <c r="G124" s="201" t="str">
        <f>IF(職員点検資料２!G124="","",職員点検資料２!G124)</f>
        <v/>
      </c>
      <c r="H124" s="2200"/>
      <c r="I124" s="2200"/>
      <c r="J124" s="2217"/>
      <c r="K124" s="2212"/>
      <c r="L124" s="2103"/>
      <c r="M124" s="2177"/>
      <c r="N124" s="2217"/>
      <c r="O124" s="2212"/>
      <c r="P124" s="2103"/>
      <c r="Q124" s="2177"/>
      <c r="R124" s="78"/>
      <c r="S124" s="78"/>
      <c r="T124" s="78"/>
      <c r="U124" s="78"/>
      <c r="W124" s="2046"/>
      <c r="X124" s="2046"/>
    </row>
    <row r="125" spans="1:24" s="80" customFormat="1" ht="12" customHeight="1">
      <c r="A125" s="2044">
        <v>41</v>
      </c>
      <c r="B125" s="2195" t="str">
        <f>IF(職員点検資料２!B125="","",職員点検資料２!B125)</f>
        <v/>
      </c>
      <c r="C125" s="2166" t="str">
        <f>IF(職員点検資料２!C125="","",職員点検資料２!C125)</f>
        <v/>
      </c>
      <c r="D125" s="2166" t="str">
        <f>IF(職員点検資料２!D125="","",職員点検資料２!D125)</f>
        <v/>
      </c>
      <c r="E125" s="2198" t="str">
        <f>IF(職員点検資料２!E125="","",職員点検資料２!E125)</f>
        <v/>
      </c>
      <c r="F125" s="197" t="str">
        <f>職員点検資料２!F125</f>
        <v>保育士</v>
      </c>
      <c r="G125" s="296" t="str">
        <f>IF(職員点検資料２!G125="","",職員点検資料２!G125)</f>
        <v/>
      </c>
      <c r="H125" s="2198" t="str">
        <f>IF(職員点検資料２!H125="","",職員点検資料２!H125)</f>
        <v/>
      </c>
      <c r="I125" s="2198" t="str">
        <f>職員点検資料２!I125</f>
        <v>定めあり・定めなし</v>
      </c>
      <c r="J125" s="2215"/>
      <c r="K125" s="2210" t="s">
        <v>335</v>
      </c>
      <c r="L125" s="2101"/>
      <c r="M125" s="2175" t="s">
        <v>335</v>
      </c>
      <c r="N125" s="2215"/>
      <c r="O125" s="2210" t="s">
        <v>335</v>
      </c>
      <c r="P125" s="2101"/>
      <c r="Q125" s="2175" t="s">
        <v>335</v>
      </c>
      <c r="R125" s="78"/>
      <c r="S125" s="78"/>
      <c r="T125" s="78"/>
      <c r="U125" s="78"/>
      <c r="W125" s="2044">
        <f>IF(J125&lt;=職員点検資料１!$U$2,J125,職員点検資料１!$U$2)</f>
        <v>0</v>
      </c>
      <c r="X125" s="2044" t="str">
        <f>職員点検資料２!AG125</f>
        <v/>
      </c>
    </row>
    <row r="126" spans="1:24" s="80" customFormat="1">
      <c r="A126" s="2045"/>
      <c r="B126" s="2196"/>
      <c r="C126" s="2167"/>
      <c r="D126" s="2167"/>
      <c r="E126" s="2199"/>
      <c r="F126" s="198" t="str">
        <f>職員点検資料２!F126</f>
        <v>幼稚園教諭</v>
      </c>
      <c r="G126" s="199" t="str">
        <f>IF(職員点検資料２!G126="","",職員点検資料２!G126)</f>
        <v/>
      </c>
      <c r="H126" s="2199"/>
      <c r="I126" s="2199"/>
      <c r="J126" s="2216"/>
      <c r="K126" s="2211"/>
      <c r="L126" s="2102"/>
      <c r="M126" s="2176"/>
      <c r="N126" s="2216"/>
      <c r="O126" s="2211"/>
      <c r="P126" s="2102"/>
      <c r="Q126" s="2176"/>
      <c r="R126" s="78"/>
      <c r="S126" s="78"/>
      <c r="T126" s="78"/>
      <c r="U126" s="78"/>
      <c r="W126" s="2045"/>
      <c r="X126" s="2045"/>
    </row>
    <row r="127" spans="1:24" s="80" customFormat="1">
      <c r="A127" s="2046"/>
      <c r="B127" s="2197"/>
      <c r="C127" s="2168"/>
      <c r="D127" s="2168"/>
      <c r="E127" s="2200"/>
      <c r="F127" s="200" t="str">
        <f>職員点検資料２!F127</f>
        <v>（　　　　　　）</v>
      </c>
      <c r="G127" s="201" t="str">
        <f>IF(職員点検資料２!G127="","",職員点検資料２!G127)</f>
        <v/>
      </c>
      <c r="H127" s="2200"/>
      <c r="I127" s="2200"/>
      <c r="J127" s="2217"/>
      <c r="K127" s="2212"/>
      <c r="L127" s="2103"/>
      <c r="M127" s="2177"/>
      <c r="N127" s="2217"/>
      <c r="O127" s="2212"/>
      <c r="P127" s="2103"/>
      <c r="Q127" s="2177"/>
      <c r="R127" s="78"/>
      <c r="S127" s="78"/>
      <c r="T127" s="78"/>
      <c r="U127" s="78"/>
      <c r="W127" s="2046"/>
      <c r="X127" s="2046"/>
    </row>
    <row r="128" spans="1:24" s="80" customFormat="1" ht="12" customHeight="1">
      <c r="A128" s="2044">
        <v>42</v>
      </c>
      <c r="B128" s="2195" t="str">
        <f>IF(職員点検資料２!B128="","",職員点検資料２!B128)</f>
        <v/>
      </c>
      <c r="C128" s="2166" t="str">
        <f>IF(職員点検資料２!C128="","",職員点検資料２!C128)</f>
        <v/>
      </c>
      <c r="D128" s="2166" t="str">
        <f>IF(職員点検資料２!D128="","",職員点検資料２!D128)</f>
        <v/>
      </c>
      <c r="E128" s="2198" t="str">
        <f>IF(職員点検資料２!E128="","",職員点検資料２!E128)</f>
        <v/>
      </c>
      <c r="F128" s="197" t="str">
        <f>職員点検資料２!F128</f>
        <v>保育士</v>
      </c>
      <c r="G128" s="296" t="str">
        <f>IF(職員点検資料２!G128="","",職員点検資料２!G128)</f>
        <v/>
      </c>
      <c r="H128" s="2198" t="str">
        <f>IF(職員点検資料２!H128="","",職員点検資料２!H128)</f>
        <v/>
      </c>
      <c r="I128" s="2198" t="str">
        <f>職員点検資料２!I128</f>
        <v>定めあり・定めなし</v>
      </c>
      <c r="J128" s="2215"/>
      <c r="K128" s="2210" t="s">
        <v>335</v>
      </c>
      <c r="L128" s="2101"/>
      <c r="M128" s="2175" t="s">
        <v>335</v>
      </c>
      <c r="N128" s="2215"/>
      <c r="O128" s="2210" t="s">
        <v>335</v>
      </c>
      <c r="P128" s="2101"/>
      <c r="Q128" s="2175" t="s">
        <v>335</v>
      </c>
      <c r="R128" s="78"/>
      <c r="S128" s="78"/>
      <c r="T128" s="78"/>
      <c r="U128" s="78"/>
      <c r="W128" s="2044">
        <f>IF(J128&lt;=職員点検資料１!$U$2,J128,職員点検資料１!$U$2)</f>
        <v>0</v>
      </c>
      <c r="X128" s="2044" t="str">
        <f>職員点検資料２!AG128</f>
        <v/>
      </c>
    </row>
    <row r="129" spans="1:24" s="80" customFormat="1">
      <c r="A129" s="2045"/>
      <c r="B129" s="2196"/>
      <c r="C129" s="2167"/>
      <c r="D129" s="2167"/>
      <c r="E129" s="2199"/>
      <c r="F129" s="198" t="str">
        <f>職員点検資料２!F129</f>
        <v>幼稚園教諭</v>
      </c>
      <c r="G129" s="199" t="str">
        <f>IF(職員点検資料２!G129="","",職員点検資料２!G129)</f>
        <v/>
      </c>
      <c r="H129" s="2199"/>
      <c r="I129" s="2199"/>
      <c r="J129" s="2216"/>
      <c r="K129" s="2211"/>
      <c r="L129" s="2102"/>
      <c r="M129" s="2176"/>
      <c r="N129" s="2216"/>
      <c r="O129" s="2211"/>
      <c r="P129" s="2102"/>
      <c r="Q129" s="2176"/>
      <c r="R129" s="78"/>
      <c r="S129" s="78"/>
      <c r="T129" s="78"/>
      <c r="U129" s="78"/>
      <c r="W129" s="2045"/>
      <c r="X129" s="2045"/>
    </row>
    <row r="130" spans="1:24" s="80" customFormat="1">
      <c r="A130" s="2046"/>
      <c r="B130" s="2197"/>
      <c r="C130" s="2168"/>
      <c r="D130" s="2168"/>
      <c r="E130" s="2200"/>
      <c r="F130" s="200" t="str">
        <f>職員点検資料２!F130</f>
        <v>（　　　　　　）</v>
      </c>
      <c r="G130" s="201" t="str">
        <f>IF(職員点検資料２!G130="","",職員点検資料２!G130)</f>
        <v/>
      </c>
      <c r="H130" s="2200"/>
      <c r="I130" s="2200"/>
      <c r="J130" s="2217"/>
      <c r="K130" s="2212"/>
      <c r="L130" s="2103"/>
      <c r="M130" s="2177"/>
      <c r="N130" s="2217"/>
      <c r="O130" s="2212"/>
      <c r="P130" s="2103"/>
      <c r="Q130" s="2177"/>
      <c r="R130" s="78"/>
      <c r="S130" s="78"/>
      <c r="T130" s="78"/>
      <c r="U130" s="78"/>
      <c r="W130" s="2046"/>
      <c r="X130" s="2046"/>
    </row>
    <row r="131" spans="1:24" s="80" customFormat="1" ht="12" customHeight="1">
      <c r="A131" s="2044">
        <v>43</v>
      </c>
      <c r="B131" s="2195" t="str">
        <f>IF(職員点検資料２!B131="","",職員点検資料２!B131)</f>
        <v/>
      </c>
      <c r="C131" s="2166" t="str">
        <f>IF(職員点検資料２!C131="","",職員点検資料２!C131)</f>
        <v/>
      </c>
      <c r="D131" s="2166" t="str">
        <f>IF(職員点検資料２!D131="","",職員点検資料２!D131)</f>
        <v/>
      </c>
      <c r="E131" s="2198" t="str">
        <f>IF(職員点検資料２!E131="","",職員点検資料２!E131)</f>
        <v/>
      </c>
      <c r="F131" s="197" t="str">
        <f>職員点検資料２!F131</f>
        <v>保育士</v>
      </c>
      <c r="G131" s="296" t="str">
        <f>IF(職員点検資料２!G131="","",職員点検資料２!G131)</f>
        <v/>
      </c>
      <c r="H131" s="2198" t="str">
        <f>IF(職員点検資料２!H131="","",職員点検資料２!H131)</f>
        <v/>
      </c>
      <c r="I131" s="2198" t="str">
        <f>職員点検資料２!I131</f>
        <v>定めあり・定めなし</v>
      </c>
      <c r="J131" s="2215"/>
      <c r="K131" s="2210" t="s">
        <v>335</v>
      </c>
      <c r="L131" s="2101"/>
      <c r="M131" s="2175" t="s">
        <v>335</v>
      </c>
      <c r="N131" s="2215"/>
      <c r="O131" s="2210" t="s">
        <v>335</v>
      </c>
      <c r="P131" s="2101"/>
      <c r="Q131" s="2175" t="s">
        <v>335</v>
      </c>
      <c r="R131" s="78"/>
      <c r="S131" s="78"/>
      <c r="T131" s="78"/>
      <c r="U131" s="78"/>
      <c r="W131" s="2044">
        <f>IF(J131&lt;=職員点検資料１!$U$2,J131,職員点検資料１!$U$2)</f>
        <v>0</v>
      </c>
      <c r="X131" s="2044" t="str">
        <f>職員点検資料２!AG131</f>
        <v/>
      </c>
    </row>
    <row r="132" spans="1:24" s="80" customFormat="1">
      <c r="A132" s="2045"/>
      <c r="B132" s="2196"/>
      <c r="C132" s="2167"/>
      <c r="D132" s="2167"/>
      <c r="E132" s="2199"/>
      <c r="F132" s="198" t="str">
        <f>職員点検資料２!F132</f>
        <v>幼稚園教諭</v>
      </c>
      <c r="G132" s="199" t="str">
        <f>IF(職員点検資料２!G132="","",職員点検資料２!G132)</f>
        <v/>
      </c>
      <c r="H132" s="2199"/>
      <c r="I132" s="2199"/>
      <c r="J132" s="2216"/>
      <c r="K132" s="2211"/>
      <c r="L132" s="2102"/>
      <c r="M132" s="2176"/>
      <c r="N132" s="2216"/>
      <c r="O132" s="2211"/>
      <c r="P132" s="2102"/>
      <c r="Q132" s="2176"/>
      <c r="R132" s="78"/>
      <c r="S132" s="78"/>
      <c r="T132" s="78"/>
      <c r="U132" s="78"/>
      <c r="W132" s="2045"/>
      <c r="X132" s="2045"/>
    </row>
    <row r="133" spans="1:24" s="80" customFormat="1">
      <c r="A133" s="2046"/>
      <c r="B133" s="2197"/>
      <c r="C133" s="2168"/>
      <c r="D133" s="2168"/>
      <c r="E133" s="2200"/>
      <c r="F133" s="200" t="str">
        <f>職員点検資料２!F133</f>
        <v>（　　　　　　）</v>
      </c>
      <c r="G133" s="201" t="str">
        <f>IF(職員点検資料２!G133="","",職員点検資料２!G133)</f>
        <v/>
      </c>
      <c r="H133" s="2200"/>
      <c r="I133" s="2200"/>
      <c r="J133" s="2217"/>
      <c r="K133" s="2212"/>
      <c r="L133" s="2103"/>
      <c r="M133" s="2177"/>
      <c r="N133" s="2217"/>
      <c r="O133" s="2212"/>
      <c r="P133" s="2103"/>
      <c r="Q133" s="2177"/>
      <c r="R133" s="78"/>
      <c r="S133" s="78"/>
      <c r="T133" s="78"/>
      <c r="U133" s="78"/>
      <c r="W133" s="2046"/>
      <c r="X133" s="2046"/>
    </row>
    <row r="134" spans="1:24" s="80" customFormat="1" ht="12" customHeight="1">
      <c r="A134" s="2044">
        <v>44</v>
      </c>
      <c r="B134" s="2195" t="str">
        <f>IF(職員点検資料２!B134="","",職員点検資料２!B134)</f>
        <v/>
      </c>
      <c r="C134" s="2166" t="str">
        <f>IF(職員点検資料２!C134="","",職員点検資料２!C134)</f>
        <v/>
      </c>
      <c r="D134" s="2166" t="str">
        <f>IF(職員点検資料２!D134="","",職員点検資料２!D134)</f>
        <v/>
      </c>
      <c r="E134" s="2198" t="str">
        <f>IF(職員点検資料２!E134="","",職員点検資料２!E134)</f>
        <v/>
      </c>
      <c r="F134" s="197" t="str">
        <f>職員点検資料２!F134</f>
        <v>保育士</v>
      </c>
      <c r="G134" s="296" t="str">
        <f>IF(職員点検資料２!G134="","",職員点検資料２!G134)</f>
        <v/>
      </c>
      <c r="H134" s="2198" t="str">
        <f>IF(職員点検資料２!H134="","",職員点検資料２!H134)</f>
        <v/>
      </c>
      <c r="I134" s="2198" t="str">
        <f>職員点検資料２!I134</f>
        <v>定めあり・定めなし</v>
      </c>
      <c r="J134" s="2215"/>
      <c r="K134" s="2210" t="s">
        <v>335</v>
      </c>
      <c r="L134" s="2101"/>
      <c r="M134" s="2175" t="s">
        <v>335</v>
      </c>
      <c r="N134" s="2215"/>
      <c r="O134" s="2210" t="s">
        <v>335</v>
      </c>
      <c r="P134" s="2101"/>
      <c r="Q134" s="2175" t="s">
        <v>335</v>
      </c>
      <c r="R134" s="78"/>
      <c r="S134" s="78"/>
      <c r="T134" s="78"/>
      <c r="U134" s="78"/>
      <c r="W134" s="2044">
        <f>IF(J134&lt;=職員点検資料１!$U$2,J134,職員点検資料１!$U$2)</f>
        <v>0</v>
      </c>
      <c r="X134" s="2044" t="str">
        <f>職員点検資料２!AG134</f>
        <v/>
      </c>
    </row>
    <row r="135" spans="1:24" s="80" customFormat="1">
      <c r="A135" s="2045"/>
      <c r="B135" s="2196"/>
      <c r="C135" s="2167"/>
      <c r="D135" s="2167"/>
      <c r="E135" s="2199"/>
      <c r="F135" s="198" t="str">
        <f>職員点検資料２!F135</f>
        <v>幼稚園教諭</v>
      </c>
      <c r="G135" s="199" t="str">
        <f>IF(職員点検資料２!G135="","",職員点検資料２!G135)</f>
        <v/>
      </c>
      <c r="H135" s="2199"/>
      <c r="I135" s="2199"/>
      <c r="J135" s="2216"/>
      <c r="K135" s="2211"/>
      <c r="L135" s="2102"/>
      <c r="M135" s="2176"/>
      <c r="N135" s="2216"/>
      <c r="O135" s="2211"/>
      <c r="P135" s="2102"/>
      <c r="Q135" s="2176"/>
      <c r="R135" s="78"/>
      <c r="S135" s="78"/>
      <c r="T135" s="78"/>
      <c r="U135" s="78"/>
      <c r="W135" s="2045"/>
      <c r="X135" s="2045"/>
    </row>
    <row r="136" spans="1:24" s="80" customFormat="1">
      <c r="A136" s="2046"/>
      <c r="B136" s="2197"/>
      <c r="C136" s="2168"/>
      <c r="D136" s="2168"/>
      <c r="E136" s="2200"/>
      <c r="F136" s="200" t="str">
        <f>職員点検資料２!F136</f>
        <v>（　　　　　　）</v>
      </c>
      <c r="G136" s="201" t="str">
        <f>IF(職員点検資料２!G136="","",職員点検資料２!G136)</f>
        <v/>
      </c>
      <c r="H136" s="2200"/>
      <c r="I136" s="2200"/>
      <c r="J136" s="2217"/>
      <c r="K136" s="2212"/>
      <c r="L136" s="2103"/>
      <c r="M136" s="2177"/>
      <c r="N136" s="2217"/>
      <c r="O136" s="2212"/>
      <c r="P136" s="2103"/>
      <c r="Q136" s="2177"/>
      <c r="R136" s="78"/>
      <c r="S136" s="78"/>
      <c r="T136" s="78"/>
      <c r="U136" s="78"/>
      <c r="W136" s="2046"/>
      <c r="X136" s="2046"/>
    </row>
    <row r="137" spans="1:24" s="80" customFormat="1" ht="12" customHeight="1">
      <c r="A137" s="2044">
        <v>45</v>
      </c>
      <c r="B137" s="2195" t="str">
        <f>IF(職員点検資料２!B137="","",職員点検資料２!B137)</f>
        <v/>
      </c>
      <c r="C137" s="2166" t="str">
        <f>IF(職員点検資料２!C137="","",職員点検資料２!C137)</f>
        <v/>
      </c>
      <c r="D137" s="2166" t="str">
        <f>IF(職員点検資料２!D137="","",職員点検資料２!D137)</f>
        <v/>
      </c>
      <c r="E137" s="2198" t="str">
        <f>IF(職員点検資料２!E137="","",職員点検資料２!E137)</f>
        <v/>
      </c>
      <c r="F137" s="197" t="str">
        <f>職員点検資料２!F137</f>
        <v>保育士</v>
      </c>
      <c r="G137" s="296" t="str">
        <f>IF(職員点検資料２!G137="","",職員点検資料２!G137)</f>
        <v/>
      </c>
      <c r="H137" s="2198" t="str">
        <f>IF(職員点検資料２!H137="","",職員点検資料２!H137)</f>
        <v/>
      </c>
      <c r="I137" s="2198" t="str">
        <f>職員点検資料２!I137</f>
        <v>定めあり・定めなし</v>
      </c>
      <c r="J137" s="2215"/>
      <c r="K137" s="2210" t="s">
        <v>335</v>
      </c>
      <c r="L137" s="2101"/>
      <c r="M137" s="2175" t="s">
        <v>335</v>
      </c>
      <c r="N137" s="2215"/>
      <c r="O137" s="2210" t="s">
        <v>335</v>
      </c>
      <c r="P137" s="2101"/>
      <c r="Q137" s="2175" t="s">
        <v>335</v>
      </c>
      <c r="R137" s="78"/>
      <c r="S137" s="78"/>
      <c r="T137" s="78"/>
      <c r="U137" s="78"/>
      <c r="W137" s="2044">
        <f>IF(J137&lt;=職員点検資料１!$U$2,J137,職員点検資料１!$U$2)</f>
        <v>0</v>
      </c>
      <c r="X137" s="2044" t="str">
        <f>職員点検資料２!AG137</f>
        <v/>
      </c>
    </row>
    <row r="138" spans="1:24" s="80" customFormat="1">
      <c r="A138" s="2045"/>
      <c r="B138" s="2196"/>
      <c r="C138" s="2167"/>
      <c r="D138" s="2167"/>
      <c r="E138" s="2199"/>
      <c r="F138" s="198" t="str">
        <f>職員点検資料２!F138</f>
        <v>幼稚園教諭</v>
      </c>
      <c r="G138" s="199" t="str">
        <f>IF(職員点検資料２!G138="","",職員点検資料２!G138)</f>
        <v/>
      </c>
      <c r="H138" s="2199"/>
      <c r="I138" s="2199"/>
      <c r="J138" s="2216"/>
      <c r="K138" s="2211"/>
      <c r="L138" s="2102"/>
      <c r="M138" s="2176"/>
      <c r="N138" s="2216"/>
      <c r="O138" s="2211"/>
      <c r="P138" s="2102"/>
      <c r="Q138" s="2176"/>
      <c r="R138" s="78"/>
      <c r="S138" s="78"/>
      <c r="T138" s="78"/>
      <c r="U138" s="78"/>
      <c r="W138" s="2045"/>
      <c r="X138" s="2045"/>
    </row>
    <row r="139" spans="1:24" s="80" customFormat="1">
      <c r="A139" s="2046"/>
      <c r="B139" s="2197"/>
      <c r="C139" s="2168"/>
      <c r="D139" s="2168"/>
      <c r="E139" s="2200"/>
      <c r="F139" s="200" t="str">
        <f>職員点検資料２!F139</f>
        <v>（　　　　　　）</v>
      </c>
      <c r="G139" s="201" t="str">
        <f>IF(職員点検資料２!G139="","",職員点検資料２!G139)</f>
        <v/>
      </c>
      <c r="H139" s="2200"/>
      <c r="I139" s="2200"/>
      <c r="J139" s="2217"/>
      <c r="K139" s="2212"/>
      <c r="L139" s="2103"/>
      <c r="M139" s="2177"/>
      <c r="N139" s="2217"/>
      <c r="O139" s="2212"/>
      <c r="P139" s="2103"/>
      <c r="Q139" s="2177"/>
      <c r="R139" s="78"/>
      <c r="S139" s="78"/>
      <c r="T139" s="78"/>
      <c r="U139" s="78"/>
      <c r="W139" s="2046"/>
      <c r="X139" s="2046"/>
    </row>
    <row r="140" spans="1:24" s="80" customFormat="1" ht="12" customHeight="1">
      <c r="A140" s="2044">
        <v>46</v>
      </c>
      <c r="B140" s="2195" t="str">
        <f>IF(職員点検資料２!B140="","",職員点検資料２!B140)</f>
        <v/>
      </c>
      <c r="C140" s="2166" t="str">
        <f>IF(職員点検資料２!C140="","",職員点検資料２!C140)</f>
        <v/>
      </c>
      <c r="D140" s="2166" t="str">
        <f>IF(職員点検資料２!D140="","",職員点検資料２!D140)</f>
        <v/>
      </c>
      <c r="E140" s="2198" t="str">
        <f>IF(職員点検資料２!E140="","",職員点検資料２!E140)</f>
        <v/>
      </c>
      <c r="F140" s="197" t="str">
        <f>職員点検資料２!F140</f>
        <v>保育士</v>
      </c>
      <c r="G140" s="296" t="str">
        <f>IF(職員点検資料２!G140="","",職員点検資料２!G140)</f>
        <v/>
      </c>
      <c r="H140" s="2198" t="str">
        <f>IF(職員点検資料２!H140="","",職員点検資料２!H140)</f>
        <v/>
      </c>
      <c r="I140" s="2198" t="str">
        <f>職員点検資料２!I140</f>
        <v>定めあり・定めなし</v>
      </c>
      <c r="J140" s="2215"/>
      <c r="K140" s="2210" t="s">
        <v>335</v>
      </c>
      <c r="L140" s="2101"/>
      <c r="M140" s="2175" t="s">
        <v>335</v>
      </c>
      <c r="N140" s="2215"/>
      <c r="O140" s="2210" t="s">
        <v>335</v>
      </c>
      <c r="P140" s="2101"/>
      <c r="Q140" s="2175" t="s">
        <v>335</v>
      </c>
      <c r="R140" s="78"/>
      <c r="S140" s="78"/>
      <c r="T140" s="78"/>
      <c r="U140" s="78"/>
      <c r="W140" s="2044">
        <f>IF(J140&lt;=職員点検資料１!$U$2,J140,職員点検資料１!$U$2)</f>
        <v>0</v>
      </c>
      <c r="X140" s="2044" t="str">
        <f>職員点検資料２!AG140</f>
        <v/>
      </c>
    </row>
    <row r="141" spans="1:24" s="80" customFormat="1">
      <c r="A141" s="2045"/>
      <c r="B141" s="2196"/>
      <c r="C141" s="2167"/>
      <c r="D141" s="2167"/>
      <c r="E141" s="2199"/>
      <c r="F141" s="198" t="str">
        <f>職員点検資料２!F141</f>
        <v>幼稚園教諭</v>
      </c>
      <c r="G141" s="199" t="str">
        <f>IF(職員点検資料２!G141="","",職員点検資料２!G141)</f>
        <v/>
      </c>
      <c r="H141" s="2199"/>
      <c r="I141" s="2199"/>
      <c r="J141" s="2216"/>
      <c r="K141" s="2211"/>
      <c r="L141" s="2102"/>
      <c r="M141" s="2176"/>
      <c r="N141" s="2216"/>
      <c r="O141" s="2211"/>
      <c r="P141" s="2102"/>
      <c r="Q141" s="2176"/>
      <c r="R141" s="78"/>
      <c r="S141" s="78"/>
      <c r="T141" s="78"/>
      <c r="U141" s="78"/>
      <c r="W141" s="2045"/>
      <c r="X141" s="2045"/>
    </row>
    <row r="142" spans="1:24" s="80" customFormat="1">
      <c r="A142" s="2046"/>
      <c r="B142" s="2197"/>
      <c r="C142" s="2168"/>
      <c r="D142" s="2168"/>
      <c r="E142" s="2200"/>
      <c r="F142" s="200" t="str">
        <f>職員点検資料２!F142</f>
        <v>（　　　　　　）</v>
      </c>
      <c r="G142" s="201" t="str">
        <f>IF(職員点検資料２!G142="","",職員点検資料２!G142)</f>
        <v/>
      </c>
      <c r="H142" s="2200"/>
      <c r="I142" s="2200"/>
      <c r="J142" s="2217"/>
      <c r="K142" s="2212"/>
      <c r="L142" s="2103"/>
      <c r="M142" s="2177"/>
      <c r="N142" s="2217"/>
      <c r="O142" s="2212"/>
      <c r="P142" s="2103"/>
      <c r="Q142" s="2177"/>
      <c r="R142" s="78"/>
      <c r="S142" s="78"/>
      <c r="T142" s="78"/>
      <c r="U142" s="78"/>
      <c r="W142" s="2046"/>
      <c r="X142" s="2046"/>
    </row>
    <row r="143" spans="1:24" s="80" customFormat="1" ht="12" customHeight="1">
      <c r="A143" s="2044">
        <v>47</v>
      </c>
      <c r="B143" s="2195" t="str">
        <f>IF(職員点検資料２!B143="","",職員点検資料２!B143)</f>
        <v/>
      </c>
      <c r="C143" s="2166" t="str">
        <f>IF(職員点検資料２!C143="","",職員点検資料２!C143)</f>
        <v/>
      </c>
      <c r="D143" s="2166" t="str">
        <f>IF(職員点検資料２!D143="","",職員点検資料２!D143)</f>
        <v/>
      </c>
      <c r="E143" s="2198" t="str">
        <f>IF(職員点検資料２!E143="","",職員点検資料２!E143)</f>
        <v/>
      </c>
      <c r="F143" s="197" t="str">
        <f>職員点検資料２!F143</f>
        <v>保育士</v>
      </c>
      <c r="G143" s="296" t="str">
        <f>IF(職員点検資料２!G143="","",職員点検資料２!G143)</f>
        <v/>
      </c>
      <c r="H143" s="2198" t="str">
        <f>IF(職員点検資料２!H143="","",職員点検資料２!H143)</f>
        <v/>
      </c>
      <c r="I143" s="2198" t="str">
        <f>職員点検資料２!I143</f>
        <v>定めあり・定めなし</v>
      </c>
      <c r="J143" s="2215"/>
      <c r="K143" s="2210" t="s">
        <v>335</v>
      </c>
      <c r="L143" s="2101"/>
      <c r="M143" s="2175" t="s">
        <v>335</v>
      </c>
      <c r="N143" s="2215"/>
      <c r="O143" s="2210" t="s">
        <v>335</v>
      </c>
      <c r="P143" s="2101"/>
      <c r="Q143" s="2175" t="s">
        <v>335</v>
      </c>
      <c r="R143" s="78"/>
      <c r="S143" s="78"/>
      <c r="T143" s="78"/>
      <c r="U143" s="78"/>
      <c r="W143" s="2044">
        <f>IF(J143&lt;=職員点検資料１!$U$2,J143,職員点検資料１!$U$2)</f>
        <v>0</v>
      </c>
      <c r="X143" s="2044" t="str">
        <f>職員点検資料２!AG143</f>
        <v/>
      </c>
    </row>
    <row r="144" spans="1:24" s="80" customFormat="1">
      <c r="A144" s="2045"/>
      <c r="B144" s="2196"/>
      <c r="C144" s="2167"/>
      <c r="D144" s="2167"/>
      <c r="E144" s="2199"/>
      <c r="F144" s="198" t="str">
        <f>職員点検資料２!F144</f>
        <v>幼稚園教諭</v>
      </c>
      <c r="G144" s="199" t="str">
        <f>IF(職員点検資料２!G144="","",職員点検資料２!G144)</f>
        <v/>
      </c>
      <c r="H144" s="2199"/>
      <c r="I144" s="2199"/>
      <c r="J144" s="2216"/>
      <c r="K144" s="2211"/>
      <c r="L144" s="2102"/>
      <c r="M144" s="2176"/>
      <c r="N144" s="2216"/>
      <c r="O144" s="2211"/>
      <c r="P144" s="2102"/>
      <c r="Q144" s="2176"/>
      <c r="R144" s="78"/>
      <c r="S144" s="78"/>
      <c r="T144" s="78"/>
      <c r="U144" s="78"/>
      <c r="W144" s="2045"/>
      <c r="X144" s="2045"/>
    </row>
    <row r="145" spans="1:24" s="80" customFormat="1">
      <c r="A145" s="2046"/>
      <c r="B145" s="2197"/>
      <c r="C145" s="2168"/>
      <c r="D145" s="2168"/>
      <c r="E145" s="2200"/>
      <c r="F145" s="200" t="str">
        <f>職員点検資料２!F145</f>
        <v>（　　　　　　）</v>
      </c>
      <c r="G145" s="201" t="str">
        <f>IF(職員点検資料２!G145="","",職員点検資料２!G145)</f>
        <v/>
      </c>
      <c r="H145" s="2200"/>
      <c r="I145" s="2200"/>
      <c r="J145" s="2217"/>
      <c r="K145" s="2212"/>
      <c r="L145" s="2103"/>
      <c r="M145" s="2177"/>
      <c r="N145" s="2217"/>
      <c r="O145" s="2212"/>
      <c r="P145" s="2103"/>
      <c r="Q145" s="2177"/>
      <c r="R145" s="78"/>
      <c r="S145" s="78"/>
      <c r="T145" s="78"/>
      <c r="U145" s="78"/>
      <c r="W145" s="2046"/>
      <c r="X145" s="2046"/>
    </row>
    <row r="146" spans="1:24" s="80" customFormat="1" ht="12" customHeight="1">
      <c r="A146" s="2044">
        <v>48</v>
      </c>
      <c r="B146" s="2195" t="str">
        <f>IF(職員点検資料２!B146="","",職員点検資料２!B146)</f>
        <v/>
      </c>
      <c r="C146" s="2166" t="str">
        <f>IF(職員点検資料２!C146="","",職員点検資料２!C146)</f>
        <v/>
      </c>
      <c r="D146" s="2166" t="str">
        <f>IF(職員点検資料２!D146="","",職員点検資料２!D146)</f>
        <v/>
      </c>
      <c r="E146" s="2198" t="str">
        <f>IF(職員点検資料２!E146="","",職員点検資料２!E146)</f>
        <v/>
      </c>
      <c r="F146" s="197" t="str">
        <f>職員点検資料２!F146</f>
        <v>保育士</v>
      </c>
      <c r="G146" s="296" t="str">
        <f>IF(職員点検資料２!G146="","",職員点検資料２!G146)</f>
        <v/>
      </c>
      <c r="H146" s="2198" t="str">
        <f>IF(職員点検資料２!H146="","",職員点検資料２!H146)</f>
        <v/>
      </c>
      <c r="I146" s="2198" t="str">
        <f>職員点検資料２!I146</f>
        <v>定めあり・定めなし</v>
      </c>
      <c r="J146" s="2215"/>
      <c r="K146" s="2210" t="s">
        <v>335</v>
      </c>
      <c r="L146" s="2101"/>
      <c r="M146" s="2175" t="s">
        <v>335</v>
      </c>
      <c r="N146" s="2215"/>
      <c r="O146" s="2210" t="s">
        <v>335</v>
      </c>
      <c r="P146" s="2101"/>
      <c r="Q146" s="2175" t="s">
        <v>335</v>
      </c>
      <c r="R146" s="78"/>
      <c r="S146" s="78"/>
      <c r="T146" s="78"/>
      <c r="U146" s="78"/>
      <c r="W146" s="2044">
        <f>IF(J146&lt;=職員点検資料１!$U$2,J146,職員点検資料１!$U$2)</f>
        <v>0</v>
      </c>
      <c r="X146" s="2044" t="str">
        <f>職員点検資料２!AG146</f>
        <v/>
      </c>
    </row>
    <row r="147" spans="1:24" s="80" customFormat="1">
      <c r="A147" s="2045"/>
      <c r="B147" s="2196"/>
      <c r="C147" s="2167"/>
      <c r="D147" s="2167"/>
      <c r="E147" s="2199"/>
      <c r="F147" s="198" t="str">
        <f>職員点検資料２!F147</f>
        <v>幼稚園教諭</v>
      </c>
      <c r="G147" s="199" t="str">
        <f>IF(職員点検資料２!G147="","",職員点検資料２!G147)</f>
        <v/>
      </c>
      <c r="H147" s="2199"/>
      <c r="I147" s="2199"/>
      <c r="J147" s="2216"/>
      <c r="K147" s="2211"/>
      <c r="L147" s="2102"/>
      <c r="M147" s="2176"/>
      <c r="N147" s="2216"/>
      <c r="O147" s="2211"/>
      <c r="P147" s="2102"/>
      <c r="Q147" s="2176"/>
      <c r="R147" s="78"/>
      <c r="S147" s="78"/>
      <c r="T147" s="78"/>
      <c r="U147" s="78"/>
      <c r="W147" s="2045"/>
      <c r="X147" s="2045"/>
    </row>
    <row r="148" spans="1:24" s="80" customFormat="1">
      <c r="A148" s="2046"/>
      <c r="B148" s="2197"/>
      <c r="C148" s="2168"/>
      <c r="D148" s="2168"/>
      <c r="E148" s="2200"/>
      <c r="F148" s="200" t="str">
        <f>職員点検資料２!F148</f>
        <v>（　　　　　　）</v>
      </c>
      <c r="G148" s="201" t="str">
        <f>IF(職員点検資料２!G148="","",職員点検資料２!G148)</f>
        <v/>
      </c>
      <c r="H148" s="2200"/>
      <c r="I148" s="2200"/>
      <c r="J148" s="2217"/>
      <c r="K148" s="2212"/>
      <c r="L148" s="2103"/>
      <c r="M148" s="2177"/>
      <c r="N148" s="2217"/>
      <c r="O148" s="2212"/>
      <c r="P148" s="2103"/>
      <c r="Q148" s="2177"/>
      <c r="R148" s="78"/>
      <c r="S148" s="78"/>
      <c r="T148" s="78"/>
      <c r="U148" s="78"/>
      <c r="W148" s="2046"/>
      <c r="X148" s="2046"/>
    </row>
    <row r="149" spans="1:24" s="80" customFormat="1" ht="12" customHeight="1">
      <c r="A149" s="2044">
        <v>49</v>
      </c>
      <c r="B149" s="2195" t="str">
        <f>IF(職員点検資料２!B149="","",職員点検資料２!B149)</f>
        <v/>
      </c>
      <c r="C149" s="2166" t="str">
        <f>IF(職員点検資料２!C149="","",職員点検資料２!C149)</f>
        <v/>
      </c>
      <c r="D149" s="2166" t="str">
        <f>IF(職員点検資料２!D149="","",職員点検資料２!D149)</f>
        <v/>
      </c>
      <c r="E149" s="2198" t="str">
        <f>IF(職員点検資料２!E149="","",職員点検資料２!E149)</f>
        <v/>
      </c>
      <c r="F149" s="197" t="str">
        <f>職員点検資料２!F149</f>
        <v>保育士</v>
      </c>
      <c r="G149" s="296" t="str">
        <f>IF(職員点検資料２!G149="","",職員点検資料２!G149)</f>
        <v/>
      </c>
      <c r="H149" s="2198" t="str">
        <f>IF(職員点検資料２!H149="","",職員点検資料２!H149)</f>
        <v/>
      </c>
      <c r="I149" s="2198" t="str">
        <f>職員点検資料２!I149</f>
        <v>定めあり・定めなし</v>
      </c>
      <c r="J149" s="2215"/>
      <c r="K149" s="2210" t="s">
        <v>335</v>
      </c>
      <c r="L149" s="2101"/>
      <c r="M149" s="2175" t="s">
        <v>335</v>
      </c>
      <c r="N149" s="2215"/>
      <c r="O149" s="2210" t="s">
        <v>335</v>
      </c>
      <c r="P149" s="2101"/>
      <c r="Q149" s="2175" t="s">
        <v>335</v>
      </c>
      <c r="R149" s="78"/>
      <c r="S149" s="78"/>
      <c r="T149" s="78"/>
      <c r="U149" s="78"/>
      <c r="W149" s="2044">
        <f>IF(J149&lt;=職員点検資料１!$U$2,J149,職員点検資料１!$U$2)</f>
        <v>0</v>
      </c>
      <c r="X149" s="2044" t="str">
        <f>職員点検資料２!AG149</f>
        <v/>
      </c>
    </row>
    <row r="150" spans="1:24" s="80" customFormat="1">
      <c r="A150" s="2045"/>
      <c r="B150" s="2196"/>
      <c r="C150" s="2167"/>
      <c r="D150" s="2167"/>
      <c r="E150" s="2199"/>
      <c r="F150" s="198" t="str">
        <f>職員点検資料２!F150</f>
        <v>幼稚園教諭</v>
      </c>
      <c r="G150" s="199" t="str">
        <f>IF(職員点検資料２!G150="","",職員点検資料２!G150)</f>
        <v/>
      </c>
      <c r="H150" s="2199"/>
      <c r="I150" s="2199"/>
      <c r="J150" s="2216"/>
      <c r="K150" s="2211"/>
      <c r="L150" s="2102"/>
      <c r="M150" s="2176"/>
      <c r="N150" s="2216"/>
      <c r="O150" s="2211"/>
      <c r="P150" s="2102"/>
      <c r="Q150" s="2176"/>
      <c r="R150" s="78"/>
      <c r="S150" s="78"/>
      <c r="T150" s="78"/>
      <c r="U150" s="78"/>
      <c r="W150" s="2045"/>
      <c r="X150" s="2045"/>
    </row>
    <row r="151" spans="1:24" s="80" customFormat="1">
      <c r="A151" s="2046"/>
      <c r="B151" s="2197"/>
      <c r="C151" s="2168"/>
      <c r="D151" s="2168"/>
      <c r="E151" s="2200"/>
      <c r="F151" s="200" t="str">
        <f>職員点検資料２!F151</f>
        <v>（　　　　　　）</v>
      </c>
      <c r="G151" s="201" t="str">
        <f>IF(職員点検資料２!G151="","",職員点検資料２!G151)</f>
        <v/>
      </c>
      <c r="H151" s="2200"/>
      <c r="I151" s="2200"/>
      <c r="J151" s="2217"/>
      <c r="K151" s="2212"/>
      <c r="L151" s="2103"/>
      <c r="M151" s="2177"/>
      <c r="N151" s="2217"/>
      <c r="O151" s="2212"/>
      <c r="P151" s="2103"/>
      <c r="Q151" s="2177"/>
      <c r="R151" s="78"/>
      <c r="S151" s="78"/>
      <c r="T151" s="78"/>
      <c r="U151" s="78"/>
      <c r="W151" s="2046"/>
      <c r="X151" s="2046"/>
    </row>
    <row r="152" spans="1:24" s="80" customFormat="1" ht="12" customHeight="1">
      <c r="A152" s="2044">
        <v>50</v>
      </c>
      <c r="B152" s="2195" t="str">
        <f>IF(職員点検資料２!B152="","",職員点検資料２!B152)</f>
        <v/>
      </c>
      <c r="C152" s="2166" t="str">
        <f>IF(職員点検資料２!C152="","",職員点検資料２!C152)</f>
        <v/>
      </c>
      <c r="D152" s="2166" t="str">
        <f>IF(職員点検資料２!D152="","",職員点検資料２!D152)</f>
        <v/>
      </c>
      <c r="E152" s="2198" t="str">
        <f>IF(職員点検資料２!E152="","",職員点検資料２!E152)</f>
        <v/>
      </c>
      <c r="F152" s="197" t="str">
        <f>職員点検資料２!F152</f>
        <v>保育士</v>
      </c>
      <c r="G152" s="296" t="str">
        <f>IF(職員点検資料２!G152="","",職員点検資料２!G152)</f>
        <v/>
      </c>
      <c r="H152" s="2198" t="str">
        <f>IF(職員点検資料２!H152="","",職員点検資料２!H152)</f>
        <v/>
      </c>
      <c r="I152" s="2198" t="str">
        <f>職員点検資料２!I152</f>
        <v>定めあり・定めなし</v>
      </c>
      <c r="J152" s="2215"/>
      <c r="K152" s="2210" t="s">
        <v>335</v>
      </c>
      <c r="L152" s="2101"/>
      <c r="M152" s="2175" t="s">
        <v>335</v>
      </c>
      <c r="N152" s="2215"/>
      <c r="O152" s="2210" t="s">
        <v>335</v>
      </c>
      <c r="P152" s="2101"/>
      <c r="Q152" s="2175" t="s">
        <v>335</v>
      </c>
      <c r="R152" s="78"/>
      <c r="S152" s="78"/>
      <c r="T152" s="78"/>
      <c r="U152" s="78"/>
      <c r="W152" s="2044">
        <f>IF(J152&lt;=職員点検資料１!$U$2,J152,職員点検資料１!$U$2)</f>
        <v>0</v>
      </c>
      <c r="X152" s="2044" t="str">
        <f>職員点検資料２!AG152</f>
        <v/>
      </c>
    </row>
    <row r="153" spans="1:24" s="80" customFormat="1">
      <c r="A153" s="2045"/>
      <c r="B153" s="2196"/>
      <c r="C153" s="2167"/>
      <c r="D153" s="2167"/>
      <c r="E153" s="2199"/>
      <c r="F153" s="198" t="str">
        <f>職員点検資料２!F153</f>
        <v>幼稚園教諭</v>
      </c>
      <c r="G153" s="199" t="str">
        <f>IF(職員点検資料２!G153="","",職員点検資料２!G153)</f>
        <v/>
      </c>
      <c r="H153" s="2199"/>
      <c r="I153" s="2199"/>
      <c r="J153" s="2216"/>
      <c r="K153" s="2211"/>
      <c r="L153" s="2102"/>
      <c r="M153" s="2176"/>
      <c r="N153" s="2216"/>
      <c r="O153" s="2211"/>
      <c r="P153" s="2102"/>
      <c r="Q153" s="2176"/>
      <c r="R153" s="78"/>
      <c r="S153" s="78"/>
      <c r="T153" s="78"/>
      <c r="U153" s="78"/>
      <c r="W153" s="2045"/>
      <c r="X153" s="2045"/>
    </row>
    <row r="154" spans="1:24" s="80" customFormat="1">
      <c r="A154" s="2046"/>
      <c r="B154" s="2197"/>
      <c r="C154" s="2168"/>
      <c r="D154" s="2168"/>
      <c r="E154" s="2200"/>
      <c r="F154" s="200" t="str">
        <f>職員点検資料２!F154</f>
        <v>（　　　　　　）</v>
      </c>
      <c r="G154" s="201" t="str">
        <f>IF(職員点検資料２!G154="","",職員点検資料２!G154)</f>
        <v/>
      </c>
      <c r="H154" s="2200"/>
      <c r="I154" s="2200"/>
      <c r="J154" s="2217"/>
      <c r="K154" s="2212"/>
      <c r="L154" s="2103"/>
      <c r="M154" s="2177"/>
      <c r="N154" s="2217"/>
      <c r="O154" s="2212"/>
      <c r="P154" s="2103"/>
      <c r="Q154" s="2177"/>
      <c r="R154" s="78"/>
      <c r="S154" s="78"/>
      <c r="T154" s="78"/>
      <c r="U154" s="78"/>
      <c r="W154" s="2046"/>
      <c r="X154" s="2046"/>
    </row>
    <row r="155" spans="1:24" s="80" customFormat="1" ht="12" customHeight="1">
      <c r="A155" s="2044">
        <v>51</v>
      </c>
      <c r="B155" s="2195" t="str">
        <f>IF(職員点検資料２!B155="","",職員点検資料２!B155)</f>
        <v/>
      </c>
      <c r="C155" s="2166" t="str">
        <f>IF(職員点検資料２!C155="","",職員点検資料２!C155)</f>
        <v/>
      </c>
      <c r="D155" s="2166" t="str">
        <f>IF(職員点検資料２!D155="","",職員点検資料２!D155)</f>
        <v/>
      </c>
      <c r="E155" s="2198" t="str">
        <f>IF(職員点検資料２!E155="","",職員点検資料２!E155)</f>
        <v/>
      </c>
      <c r="F155" s="197" t="str">
        <f>職員点検資料２!F155</f>
        <v>保育士</v>
      </c>
      <c r="G155" s="296" t="str">
        <f>IF(職員点検資料２!G155="","",職員点検資料２!G155)</f>
        <v/>
      </c>
      <c r="H155" s="2198" t="str">
        <f>IF(職員点検資料２!H155="","",職員点検資料２!H155)</f>
        <v/>
      </c>
      <c r="I155" s="2198" t="str">
        <f>職員点検資料２!I155</f>
        <v>定めあり・定めなし</v>
      </c>
      <c r="J155" s="2215"/>
      <c r="K155" s="2210" t="s">
        <v>335</v>
      </c>
      <c r="L155" s="2101"/>
      <c r="M155" s="2175" t="s">
        <v>335</v>
      </c>
      <c r="N155" s="2215"/>
      <c r="O155" s="2210" t="s">
        <v>335</v>
      </c>
      <c r="P155" s="2101"/>
      <c r="Q155" s="2175" t="s">
        <v>335</v>
      </c>
      <c r="R155" s="78"/>
      <c r="S155" s="78"/>
      <c r="T155" s="78"/>
      <c r="U155" s="78"/>
      <c r="W155" s="2044">
        <f>IF(J155&lt;=職員点検資料１!$U$2,J155,職員点検資料１!$U$2)</f>
        <v>0</v>
      </c>
      <c r="X155" s="2044" t="str">
        <f>職員点検資料２!AG155</f>
        <v/>
      </c>
    </row>
    <row r="156" spans="1:24" s="80" customFormat="1">
      <c r="A156" s="2045"/>
      <c r="B156" s="2196"/>
      <c r="C156" s="2167"/>
      <c r="D156" s="2167"/>
      <c r="E156" s="2199"/>
      <c r="F156" s="198" t="str">
        <f>職員点検資料２!F156</f>
        <v>幼稚園教諭</v>
      </c>
      <c r="G156" s="199" t="str">
        <f>IF(職員点検資料２!G156="","",職員点検資料２!G156)</f>
        <v/>
      </c>
      <c r="H156" s="2199"/>
      <c r="I156" s="2199"/>
      <c r="J156" s="2216"/>
      <c r="K156" s="2211"/>
      <c r="L156" s="2102"/>
      <c r="M156" s="2176"/>
      <c r="N156" s="2216"/>
      <c r="O156" s="2211"/>
      <c r="P156" s="2102"/>
      <c r="Q156" s="2176"/>
      <c r="R156" s="78"/>
      <c r="S156" s="78"/>
      <c r="T156" s="78"/>
      <c r="U156" s="78"/>
      <c r="W156" s="2045"/>
      <c r="X156" s="2045"/>
    </row>
    <row r="157" spans="1:24" s="80" customFormat="1">
      <c r="A157" s="2046"/>
      <c r="B157" s="2197"/>
      <c r="C157" s="2168"/>
      <c r="D157" s="2168"/>
      <c r="E157" s="2200"/>
      <c r="F157" s="200" t="str">
        <f>職員点検資料２!F157</f>
        <v>（　　　　　　）</v>
      </c>
      <c r="G157" s="201" t="str">
        <f>IF(職員点検資料２!G157="","",職員点検資料２!G157)</f>
        <v/>
      </c>
      <c r="H157" s="2200"/>
      <c r="I157" s="2200"/>
      <c r="J157" s="2217"/>
      <c r="K157" s="2212"/>
      <c r="L157" s="2103"/>
      <c r="M157" s="2177"/>
      <c r="N157" s="2217"/>
      <c r="O157" s="2212"/>
      <c r="P157" s="2103"/>
      <c r="Q157" s="2177"/>
      <c r="R157" s="78"/>
      <c r="S157" s="78"/>
      <c r="T157" s="78"/>
      <c r="U157" s="78"/>
      <c r="W157" s="2046"/>
      <c r="X157" s="2046"/>
    </row>
    <row r="158" spans="1:24" s="80" customFormat="1" ht="12" customHeight="1">
      <c r="A158" s="2044">
        <v>52</v>
      </c>
      <c r="B158" s="2195" t="str">
        <f>IF(職員点検資料２!B158="","",職員点検資料２!B158)</f>
        <v/>
      </c>
      <c r="C158" s="2166" t="str">
        <f>IF(職員点検資料２!C158="","",職員点検資料２!C158)</f>
        <v/>
      </c>
      <c r="D158" s="2166" t="str">
        <f>IF(職員点検資料２!D158="","",職員点検資料２!D158)</f>
        <v/>
      </c>
      <c r="E158" s="2198" t="str">
        <f>IF(職員点検資料２!E158="","",職員点検資料２!E158)</f>
        <v/>
      </c>
      <c r="F158" s="197" t="str">
        <f>職員点検資料２!F158</f>
        <v>保育士</v>
      </c>
      <c r="G158" s="296" t="str">
        <f>IF(職員点検資料２!G158="","",職員点検資料２!G158)</f>
        <v/>
      </c>
      <c r="H158" s="2198" t="str">
        <f>IF(職員点検資料２!H158="","",職員点検資料２!H158)</f>
        <v/>
      </c>
      <c r="I158" s="2198" t="str">
        <f>職員点検資料２!I158</f>
        <v>定めあり・定めなし</v>
      </c>
      <c r="J158" s="2215"/>
      <c r="K158" s="2210" t="s">
        <v>335</v>
      </c>
      <c r="L158" s="2101"/>
      <c r="M158" s="2175" t="s">
        <v>335</v>
      </c>
      <c r="N158" s="2215"/>
      <c r="O158" s="2210" t="s">
        <v>335</v>
      </c>
      <c r="P158" s="2101"/>
      <c r="Q158" s="2175" t="s">
        <v>335</v>
      </c>
      <c r="R158" s="78"/>
      <c r="S158" s="78"/>
      <c r="T158" s="78"/>
      <c r="U158" s="78"/>
      <c r="W158" s="2044">
        <f>IF(J158&lt;=職員点検資料１!$U$2,J158,職員点検資料１!$U$2)</f>
        <v>0</v>
      </c>
      <c r="X158" s="2044" t="str">
        <f>職員点検資料２!AG158</f>
        <v/>
      </c>
    </row>
    <row r="159" spans="1:24" s="80" customFormat="1">
      <c r="A159" s="2045"/>
      <c r="B159" s="2196"/>
      <c r="C159" s="2167"/>
      <c r="D159" s="2167"/>
      <c r="E159" s="2199"/>
      <c r="F159" s="198" t="str">
        <f>職員点検資料２!F159</f>
        <v>幼稚園教諭</v>
      </c>
      <c r="G159" s="199" t="str">
        <f>IF(職員点検資料２!G159="","",職員点検資料２!G159)</f>
        <v/>
      </c>
      <c r="H159" s="2199"/>
      <c r="I159" s="2199"/>
      <c r="J159" s="2216"/>
      <c r="K159" s="2211"/>
      <c r="L159" s="2102"/>
      <c r="M159" s="2176"/>
      <c r="N159" s="2216"/>
      <c r="O159" s="2211"/>
      <c r="P159" s="2102"/>
      <c r="Q159" s="2176"/>
      <c r="R159" s="78"/>
      <c r="S159" s="78"/>
      <c r="T159" s="78"/>
      <c r="U159" s="78"/>
      <c r="W159" s="2045"/>
      <c r="X159" s="2045"/>
    </row>
    <row r="160" spans="1:24" s="80" customFormat="1">
      <c r="A160" s="2046"/>
      <c r="B160" s="2197"/>
      <c r="C160" s="2168"/>
      <c r="D160" s="2168"/>
      <c r="E160" s="2200"/>
      <c r="F160" s="200" t="str">
        <f>職員点検資料２!F160</f>
        <v>（　　　　　　）</v>
      </c>
      <c r="G160" s="201" t="str">
        <f>IF(職員点検資料２!G160="","",職員点検資料２!G160)</f>
        <v/>
      </c>
      <c r="H160" s="2200"/>
      <c r="I160" s="2200"/>
      <c r="J160" s="2217"/>
      <c r="K160" s="2212"/>
      <c r="L160" s="2103"/>
      <c r="M160" s="2177"/>
      <c r="N160" s="2217"/>
      <c r="O160" s="2212"/>
      <c r="P160" s="2103"/>
      <c r="Q160" s="2177"/>
      <c r="R160" s="78"/>
      <c r="S160" s="78"/>
      <c r="T160" s="78"/>
      <c r="U160" s="78"/>
      <c r="W160" s="2046"/>
      <c r="X160" s="2046"/>
    </row>
    <row r="161" spans="1:24" s="80" customFormat="1" ht="12" customHeight="1">
      <c r="A161" s="2044">
        <v>53</v>
      </c>
      <c r="B161" s="2195" t="str">
        <f>IF(職員点検資料２!B161="","",職員点検資料２!B161)</f>
        <v/>
      </c>
      <c r="C161" s="2166" t="str">
        <f>IF(職員点検資料２!C161="","",職員点検資料２!C161)</f>
        <v/>
      </c>
      <c r="D161" s="2166" t="str">
        <f>IF(職員点検資料２!D161="","",職員点検資料２!D161)</f>
        <v/>
      </c>
      <c r="E161" s="2198" t="str">
        <f>IF(職員点検資料２!E161="","",職員点検資料２!E161)</f>
        <v/>
      </c>
      <c r="F161" s="197" t="str">
        <f>職員点検資料２!F161</f>
        <v>保育士</v>
      </c>
      <c r="G161" s="296" t="str">
        <f>IF(職員点検資料２!G161="","",職員点検資料２!G161)</f>
        <v/>
      </c>
      <c r="H161" s="2198" t="str">
        <f>IF(職員点検資料２!H161="","",職員点検資料２!H161)</f>
        <v/>
      </c>
      <c r="I161" s="2198" t="str">
        <f>職員点検資料２!I161</f>
        <v>定めあり・定めなし</v>
      </c>
      <c r="J161" s="2215"/>
      <c r="K161" s="2210" t="s">
        <v>335</v>
      </c>
      <c r="L161" s="2101"/>
      <c r="M161" s="2175" t="s">
        <v>335</v>
      </c>
      <c r="N161" s="2215"/>
      <c r="O161" s="2210" t="s">
        <v>335</v>
      </c>
      <c r="P161" s="2101"/>
      <c r="Q161" s="2175" t="s">
        <v>335</v>
      </c>
      <c r="R161" s="78"/>
      <c r="S161" s="78"/>
      <c r="T161" s="78"/>
      <c r="U161" s="78"/>
      <c r="W161" s="2044">
        <f>IF(J161&lt;=職員点検資料１!$U$2,J161,職員点検資料１!$U$2)</f>
        <v>0</v>
      </c>
      <c r="X161" s="2044" t="str">
        <f>職員点検資料２!AG161</f>
        <v/>
      </c>
    </row>
    <row r="162" spans="1:24" s="80" customFormat="1">
      <c r="A162" s="2045"/>
      <c r="B162" s="2196"/>
      <c r="C162" s="2167"/>
      <c r="D162" s="2167"/>
      <c r="E162" s="2199"/>
      <c r="F162" s="198" t="str">
        <f>職員点検資料２!F162</f>
        <v>幼稚園教諭</v>
      </c>
      <c r="G162" s="199" t="str">
        <f>IF(職員点検資料２!G162="","",職員点検資料２!G162)</f>
        <v/>
      </c>
      <c r="H162" s="2199"/>
      <c r="I162" s="2199"/>
      <c r="J162" s="2216"/>
      <c r="K162" s="2211"/>
      <c r="L162" s="2102"/>
      <c r="M162" s="2176"/>
      <c r="N162" s="2216"/>
      <c r="O162" s="2211"/>
      <c r="P162" s="2102"/>
      <c r="Q162" s="2176"/>
      <c r="R162" s="78"/>
      <c r="S162" s="78"/>
      <c r="T162" s="78"/>
      <c r="U162" s="78"/>
      <c r="W162" s="2045"/>
      <c r="X162" s="2045"/>
    </row>
    <row r="163" spans="1:24" s="80" customFormat="1">
      <c r="A163" s="2046"/>
      <c r="B163" s="2197"/>
      <c r="C163" s="2168"/>
      <c r="D163" s="2168"/>
      <c r="E163" s="2200"/>
      <c r="F163" s="200" t="str">
        <f>職員点検資料２!F163</f>
        <v>（　　　　　　）</v>
      </c>
      <c r="G163" s="201" t="str">
        <f>IF(職員点検資料２!G163="","",職員点検資料２!G163)</f>
        <v/>
      </c>
      <c r="H163" s="2200"/>
      <c r="I163" s="2200"/>
      <c r="J163" s="2217"/>
      <c r="K163" s="2212"/>
      <c r="L163" s="2103"/>
      <c r="M163" s="2177"/>
      <c r="N163" s="2217"/>
      <c r="O163" s="2212"/>
      <c r="P163" s="2103"/>
      <c r="Q163" s="2177"/>
      <c r="R163" s="78"/>
      <c r="S163" s="78"/>
      <c r="T163" s="78"/>
      <c r="U163" s="78"/>
      <c r="W163" s="2046"/>
      <c r="X163" s="2046"/>
    </row>
    <row r="164" spans="1:24" s="80" customFormat="1" ht="12" customHeight="1">
      <c r="A164" s="2044">
        <v>54</v>
      </c>
      <c r="B164" s="2195" t="str">
        <f>IF(職員点検資料２!B164="","",職員点検資料２!B164)</f>
        <v/>
      </c>
      <c r="C164" s="2166" t="str">
        <f>IF(職員点検資料２!C164="","",職員点検資料２!C164)</f>
        <v/>
      </c>
      <c r="D164" s="2166" t="str">
        <f>IF(職員点検資料２!D164="","",職員点検資料２!D164)</f>
        <v/>
      </c>
      <c r="E164" s="2198" t="str">
        <f>IF(職員点検資料２!E164="","",職員点検資料２!E164)</f>
        <v/>
      </c>
      <c r="F164" s="197" t="str">
        <f>職員点検資料２!F164</f>
        <v>保育士</v>
      </c>
      <c r="G164" s="296" t="str">
        <f>IF(職員点検資料２!G164="","",職員点検資料２!G164)</f>
        <v/>
      </c>
      <c r="H164" s="2198" t="str">
        <f>IF(職員点検資料２!H164="","",職員点検資料２!H164)</f>
        <v/>
      </c>
      <c r="I164" s="2198" t="str">
        <f>職員点検資料２!I164</f>
        <v>定めあり・定めなし</v>
      </c>
      <c r="J164" s="2215"/>
      <c r="K164" s="2210" t="s">
        <v>335</v>
      </c>
      <c r="L164" s="2101"/>
      <c r="M164" s="2175" t="s">
        <v>335</v>
      </c>
      <c r="N164" s="2215"/>
      <c r="O164" s="2210" t="s">
        <v>335</v>
      </c>
      <c r="P164" s="2101"/>
      <c r="Q164" s="2175" t="s">
        <v>335</v>
      </c>
      <c r="R164" s="78"/>
      <c r="S164" s="78"/>
      <c r="T164" s="78"/>
      <c r="U164" s="78"/>
      <c r="W164" s="2044">
        <f>IF(J164&lt;=職員点検資料１!$U$2,J164,職員点検資料１!$U$2)</f>
        <v>0</v>
      </c>
      <c r="X164" s="2044" t="str">
        <f>職員点検資料２!AG164</f>
        <v/>
      </c>
    </row>
    <row r="165" spans="1:24" s="80" customFormat="1">
      <c r="A165" s="2045"/>
      <c r="B165" s="2196"/>
      <c r="C165" s="2167"/>
      <c r="D165" s="2167"/>
      <c r="E165" s="2199"/>
      <c r="F165" s="198" t="str">
        <f>職員点検資料２!F165</f>
        <v>幼稚園教諭</v>
      </c>
      <c r="G165" s="199" t="str">
        <f>IF(職員点検資料２!G165="","",職員点検資料２!G165)</f>
        <v/>
      </c>
      <c r="H165" s="2199"/>
      <c r="I165" s="2199"/>
      <c r="J165" s="2216"/>
      <c r="K165" s="2211"/>
      <c r="L165" s="2102"/>
      <c r="M165" s="2176"/>
      <c r="N165" s="2216"/>
      <c r="O165" s="2211"/>
      <c r="P165" s="2102"/>
      <c r="Q165" s="2176"/>
      <c r="R165" s="78"/>
      <c r="S165" s="78"/>
      <c r="T165" s="78"/>
      <c r="U165" s="78"/>
      <c r="W165" s="2045"/>
      <c r="X165" s="2045"/>
    </row>
    <row r="166" spans="1:24" s="80" customFormat="1">
      <c r="A166" s="2046"/>
      <c r="B166" s="2197"/>
      <c r="C166" s="2168"/>
      <c r="D166" s="2168"/>
      <c r="E166" s="2200"/>
      <c r="F166" s="200" t="str">
        <f>職員点検資料２!F166</f>
        <v>（　　　　　　）</v>
      </c>
      <c r="G166" s="201" t="str">
        <f>IF(職員点検資料２!G166="","",職員点検資料２!G166)</f>
        <v/>
      </c>
      <c r="H166" s="2200"/>
      <c r="I166" s="2200"/>
      <c r="J166" s="2217"/>
      <c r="K166" s="2212"/>
      <c r="L166" s="2103"/>
      <c r="M166" s="2177"/>
      <c r="N166" s="2217"/>
      <c r="O166" s="2212"/>
      <c r="P166" s="2103"/>
      <c r="Q166" s="2177"/>
      <c r="R166" s="78"/>
      <c r="S166" s="78"/>
      <c r="T166" s="78"/>
      <c r="U166" s="78"/>
      <c r="W166" s="2046"/>
      <c r="X166" s="2046"/>
    </row>
    <row r="167" spans="1:24" s="80" customFormat="1" ht="12" customHeight="1">
      <c r="A167" s="2044">
        <v>55</v>
      </c>
      <c r="B167" s="2195" t="str">
        <f>IF(職員点検資料２!B167="","",職員点検資料２!B167)</f>
        <v/>
      </c>
      <c r="C167" s="2166" t="str">
        <f>IF(職員点検資料２!C167="","",職員点検資料２!C167)</f>
        <v/>
      </c>
      <c r="D167" s="2166" t="str">
        <f>IF(職員点検資料２!D167="","",職員点検資料２!D167)</f>
        <v/>
      </c>
      <c r="E167" s="2198" t="str">
        <f>IF(職員点検資料２!E167="","",職員点検資料２!E167)</f>
        <v/>
      </c>
      <c r="F167" s="197" t="str">
        <f>職員点検資料２!F167</f>
        <v>保育士</v>
      </c>
      <c r="G167" s="296" t="str">
        <f>IF(職員点検資料２!G167="","",職員点検資料２!G167)</f>
        <v/>
      </c>
      <c r="H167" s="2198" t="str">
        <f>IF(職員点検資料２!H167="","",職員点検資料２!H167)</f>
        <v/>
      </c>
      <c r="I167" s="2198" t="str">
        <f>職員点検資料２!I167</f>
        <v>定めあり・定めなし</v>
      </c>
      <c r="J167" s="2215"/>
      <c r="K167" s="2210" t="s">
        <v>335</v>
      </c>
      <c r="L167" s="2101"/>
      <c r="M167" s="2175" t="s">
        <v>335</v>
      </c>
      <c r="N167" s="2215"/>
      <c r="O167" s="2210" t="s">
        <v>335</v>
      </c>
      <c r="P167" s="2101"/>
      <c r="Q167" s="2175" t="s">
        <v>335</v>
      </c>
      <c r="R167" s="78"/>
      <c r="S167" s="78"/>
      <c r="T167" s="78"/>
      <c r="U167" s="78"/>
      <c r="W167" s="2044">
        <f>IF(J167&lt;=職員点検資料１!$U$2,J167,職員点検資料１!$U$2)</f>
        <v>0</v>
      </c>
      <c r="X167" s="2044" t="str">
        <f>職員点検資料２!AG167</f>
        <v/>
      </c>
    </row>
    <row r="168" spans="1:24" s="80" customFormat="1">
      <c r="A168" s="2045"/>
      <c r="B168" s="2196"/>
      <c r="C168" s="2167"/>
      <c r="D168" s="2167"/>
      <c r="E168" s="2199"/>
      <c r="F168" s="198" t="str">
        <f>職員点検資料２!F168</f>
        <v>幼稚園教諭</v>
      </c>
      <c r="G168" s="199" t="str">
        <f>IF(職員点検資料２!G168="","",職員点検資料２!G168)</f>
        <v/>
      </c>
      <c r="H168" s="2199"/>
      <c r="I168" s="2199"/>
      <c r="J168" s="2216"/>
      <c r="K168" s="2211"/>
      <c r="L168" s="2102"/>
      <c r="M168" s="2176"/>
      <c r="N168" s="2216"/>
      <c r="O168" s="2211"/>
      <c r="P168" s="2102"/>
      <c r="Q168" s="2176"/>
      <c r="R168" s="78"/>
      <c r="S168" s="78"/>
      <c r="T168" s="78"/>
      <c r="U168" s="78"/>
      <c r="W168" s="2045"/>
      <c r="X168" s="2045"/>
    </row>
    <row r="169" spans="1:24" s="80" customFormat="1">
      <c r="A169" s="2046"/>
      <c r="B169" s="2197"/>
      <c r="C169" s="2168"/>
      <c r="D169" s="2168"/>
      <c r="E169" s="2200"/>
      <c r="F169" s="200" t="str">
        <f>職員点検資料２!F169</f>
        <v>（　　　　　　）</v>
      </c>
      <c r="G169" s="201" t="str">
        <f>IF(職員点検資料２!G169="","",職員点検資料２!G169)</f>
        <v/>
      </c>
      <c r="H169" s="2200"/>
      <c r="I169" s="2200"/>
      <c r="J169" s="2217"/>
      <c r="K169" s="2212"/>
      <c r="L169" s="2103"/>
      <c r="M169" s="2177"/>
      <c r="N169" s="2217"/>
      <c r="O169" s="2212"/>
      <c r="P169" s="2103"/>
      <c r="Q169" s="2177"/>
      <c r="R169" s="78"/>
      <c r="S169" s="78"/>
      <c r="T169" s="78"/>
      <c r="U169" s="78"/>
      <c r="W169" s="2046"/>
      <c r="X169" s="2046"/>
    </row>
    <row r="170" spans="1:24" s="80" customFormat="1" ht="12" customHeight="1">
      <c r="A170" s="2044">
        <v>56</v>
      </c>
      <c r="B170" s="2195" t="str">
        <f>IF(職員点検資料２!B170="","",職員点検資料２!B170)</f>
        <v/>
      </c>
      <c r="C170" s="2166" t="str">
        <f>IF(職員点検資料２!C170="","",職員点検資料２!C170)</f>
        <v/>
      </c>
      <c r="D170" s="2166" t="str">
        <f>IF(職員点検資料２!D170="","",職員点検資料２!D170)</f>
        <v/>
      </c>
      <c r="E170" s="2198" t="str">
        <f>IF(職員点検資料２!E170="","",職員点検資料２!E170)</f>
        <v/>
      </c>
      <c r="F170" s="197" t="str">
        <f>職員点検資料２!F170</f>
        <v>保育士</v>
      </c>
      <c r="G170" s="296" t="str">
        <f>IF(職員点検資料２!G170="","",職員点検資料２!G170)</f>
        <v/>
      </c>
      <c r="H170" s="2198" t="str">
        <f>IF(職員点検資料２!H170="","",職員点検資料２!H170)</f>
        <v/>
      </c>
      <c r="I170" s="2198" t="str">
        <f>職員点検資料２!I170</f>
        <v>定めあり・定めなし</v>
      </c>
      <c r="J170" s="2215"/>
      <c r="K170" s="2210" t="s">
        <v>335</v>
      </c>
      <c r="L170" s="2101"/>
      <c r="M170" s="2175" t="s">
        <v>335</v>
      </c>
      <c r="N170" s="2215"/>
      <c r="O170" s="2210" t="s">
        <v>335</v>
      </c>
      <c r="P170" s="2101"/>
      <c r="Q170" s="2175" t="s">
        <v>335</v>
      </c>
      <c r="R170" s="78"/>
      <c r="S170" s="78"/>
      <c r="T170" s="78"/>
      <c r="U170" s="78"/>
      <c r="W170" s="2044">
        <f>IF(J170&lt;=職員点検資料１!$U$2,J170,職員点検資料１!$U$2)</f>
        <v>0</v>
      </c>
      <c r="X170" s="2044" t="str">
        <f>職員点検資料２!AG170</f>
        <v/>
      </c>
    </row>
    <row r="171" spans="1:24" s="80" customFormat="1">
      <c r="A171" s="2045"/>
      <c r="B171" s="2196"/>
      <c r="C171" s="2167"/>
      <c r="D171" s="2167"/>
      <c r="E171" s="2199"/>
      <c r="F171" s="198" t="str">
        <f>職員点検資料２!F171</f>
        <v>幼稚園教諭</v>
      </c>
      <c r="G171" s="199" t="str">
        <f>IF(職員点検資料２!G171="","",職員点検資料２!G171)</f>
        <v/>
      </c>
      <c r="H171" s="2199"/>
      <c r="I171" s="2199"/>
      <c r="J171" s="2216"/>
      <c r="K171" s="2211"/>
      <c r="L171" s="2102"/>
      <c r="M171" s="2176"/>
      <c r="N171" s="2216"/>
      <c r="O171" s="2211"/>
      <c r="P171" s="2102"/>
      <c r="Q171" s="2176"/>
      <c r="R171" s="78"/>
      <c r="S171" s="78"/>
      <c r="T171" s="78"/>
      <c r="U171" s="78"/>
      <c r="W171" s="2045"/>
      <c r="X171" s="2045"/>
    </row>
    <row r="172" spans="1:24" s="80" customFormat="1">
      <c r="A172" s="2046"/>
      <c r="B172" s="2197"/>
      <c r="C172" s="2168"/>
      <c r="D172" s="2168"/>
      <c r="E172" s="2200"/>
      <c r="F172" s="200" t="str">
        <f>職員点検資料２!F172</f>
        <v>（　　　　　　）</v>
      </c>
      <c r="G172" s="201" t="str">
        <f>IF(職員点検資料２!G172="","",職員点検資料２!G172)</f>
        <v/>
      </c>
      <c r="H172" s="2200"/>
      <c r="I172" s="2200"/>
      <c r="J172" s="2217"/>
      <c r="K172" s="2212"/>
      <c r="L172" s="2103"/>
      <c r="M172" s="2177"/>
      <c r="N172" s="2217"/>
      <c r="O172" s="2212"/>
      <c r="P172" s="2103"/>
      <c r="Q172" s="2177"/>
      <c r="R172" s="78"/>
      <c r="S172" s="78"/>
      <c r="T172" s="78"/>
      <c r="U172" s="78"/>
      <c r="W172" s="2046"/>
      <c r="X172" s="2046"/>
    </row>
    <row r="173" spans="1:24" s="80" customFormat="1" ht="12" customHeight="1">
      <c r="A173" s="2044">
        <v>57</v>
      </c>
      <c r="B173" s="2195" t="str">
        <f>IF(職員点検資料２!B173="","",職員点検資料２!B173)</f>
        <v/>
      </c>
      <c r="C173" s="2166" t="str">
        <f>IF(職員点検資料２!C173="","",職員点検資料２!C173)</f>
        <v/>
      </c>
      <c r="D173" s="2166" t="str">
        <f>IF(職員点検資料２!D173="","",職員点検資料２!D173)</f>
        <v/>
      </c>
      <c r="E173" s="2198" t="str">
        <f>IF(職員点検資料２!E173="","",職員点検資料２!E173)</f>
        <v/>
      </c>
      <c r="F173" s="197" t="str">
        <f>職員点検資料２!F173</f>
        <v>保育士</v>
      </c>
      <c r="G173" s="296" t="str">
        <f>IF(職員点検資料２!G173="","",職員点検資料２!G173)</f>
        <v/>
      </c>
      <c r="H173" s="2198" t="str">
        <f>IF(職員点検資料２!H173="","",職員点検資料２!H173)</f>
        <v/>
      </c>
      <c r="I173" s="2198" t="str">
        <f>職員点検資料２!I173</f>
        <v>定めあり・定めなし</v>
      </c>
      <c r="J173" s="2215"/>
      <c r="K173" s="2210" t="s">
        <v>335</v>
      </c>
      <c r="L173" s="2101"/>
      <c r="M173" s="2175" t="s">
        <v>335</v>
      </c>
      <c r="N173" s="2215"/>
      <c r="O173" s="2210" t="s">
        <v>335</v>
      </c>
      <c r="P173" s="2101"/>
      <c r="Q173" s="2175" t="s">
        <v>335</v>
      </c>
      <c r="R173" s="78"/>
      <c r="S173" s="78"/>
      <c r="T173" s="78"/>
      <c r="U173" s="78"/>
      <c r="W173" s="2044">
        <f>IF(J173&lt;=職員点検資料１!$U$2,J173,職員点検資料１!$U$2)</f>
        <v>0</v>
      </c>
      <c r="X173" s="2044" t="str">
        <f>職員点検資料２!AG173</f>
        <v/>
      </c>
    </row>
    <row r="174" spans="1:24" s="80" customFormat="1">
      <c r="A174" s="2045"/>
      <c r="B174" s="2196"/>
      <c r="C174" s="2167"/>
      <c r="D174" s="2167"/>
      <c r="E174" s="2199"/>
      <c r="F174" s="198" t="str">
        <f>職員点検資料２!F174</f>
        <v>幼稚園教諭</v>
      </c>
      <c r="G174" s="199" t="str">
        <f>IF(職員点検資料２!G174="","",職員点検資料２!G174)</f>
        <v/>
      </c>
      <c r="H174" s="2199"/>
      <c r="I174" s="2199"/>
      <c r="J174" s="2216"/>
      <c r="K174" s="2211"/>
      <c r="L174" s="2102"/>
      <c r="M174" s="2176"/>
      <c r="N174" s="2216"/>
      <c r="O174" s="2211"/>
      <c r="P174" s="2102"/>
      <c r="Q174" s="2176"/>
      <c r="R174" s="78"/>
      <c r="S174" s="78"/>
      <c r="T174" s="78"/>
      <c r="U174" s="78"/>
      <c r="W174" s="2045"/>
      <c r="X174" s="2045"/>
    </row>
    <row r="175" spans="1:24" s="80" customFormat="1">
      <c r="A175" s="2046"/>
      <c r="B175" s="2197"/>
      <c r="C175" s="2168"/>
      <c r="D175" s="2168"/>
      <c r="E175" s="2200"/>
      <c r="F175" s="200" t="str">
        <f>職員点検資料２!F175</f>
        <v>（　　　　　　）</v>
      </c>
      <c r="G175" s="201" t="str">
        <f>IF(職員点検資料２!G175="","",職員点検資料２!G175)</f>
        <v/>
      </c>
      <c r="H175" s="2200"/>
      <c r="I175" s="2200"/>
      <c r="J175" s="2217"/>
      <c r="K175" s="2212"/>
      <c r="L175" s="2103"/>
      <c r="M175" s="2177"/>
      <c r="N175" s="2217"/>
      <c r="O175" s="2212"/>
      <c r="P175" s="2103"/>
      <c r="Q175" s="2177"/>
      <c r="R175" s="78"/>
      <c r="S175" s="78"/>
      <c r="T175" s="78"/>
      <c r="U175" s="78"/>
      <c r="W175" s="2046"/>
      <c r="X175" s="2046"/>
    </row>
    <row r="176" spans="1:24" s="80" customFormat="1" ht="12" customHeight="1">
      <c r="A176" s="2044">
        <v>58</v>
      </c>
      <c r="B176" s="2195" t="str">
        <f>IF(職員点検資料２!B176="","",職員点検資料２!B176)</f>
        <v/>
      </c>
      <c r="C176" s="2166" t="str">
        <f>IF(職員点検資料２!C176="","",職員点検資料２!C176)</f>
        <v/>
      </c>
      <c r="D176" s="2166" t="str">
        <f>IF(職員点検資料２!D176="","",職員点検資料２!D176)</f>
        <v/>
      </c>
      <c r="E176" s="2198" t="str">
        <f>IF(職員点検資料２!E176="","",職員点検資料２!E176)</f>
        <v/>
      </c>
      <c r="F176" s="197" t="str">
        <f>職員点検資料２!F176</f>
        <v>保育士</v>
      </c>
      <c r="G176" s="296" t="str">
        <f>IF(職員点検資料２!G176="","",職員点検資料２!G176)</f>
        <v/>
      </c>
      <c r="H176" s="2198" t="str">
        <f>IF(職員点検資料２!H176="","",職員点検資料２!H176)</f>
        <v/>
      </c>
      <c r="I176" s="2198" t="str">
        <f>職員点検資料２!I176</f>
        <v>定めあり・定めなし</v>
      </c>
      <c r="J176" s="2215"/>
      <c r="K176" s="2210" t="s">
        <v>335</v>
      </c>
      <c r="L176" s="2101"/>
      <c r="M176" s="2175" t="s">
        <v>335</v>
      </c>
      <c r="N176" s="2215"/>
      <c r="O176" s="2210" t="s">
        <v>335</v>
      </c>
      <c r="P176" s="2101"/>
      <c r="Q176" s="2175" t="s">
        <v>335</v>
      </c>
      <c r="R176" s="78"/>
      <c r="S176" s="78"/>
      <c r="T176" s="78"/>
      <c r="U176" s="78"/>
      <c r="W176" s="2044">
        <f>IF(J176&lt;=職員点検資料１!$U$2,J176,職員点検資料１!$U$2)</f>
        <v>0</v>
      </c>
      <c r="X176" s="2044" t="str">
        <f>職員点検資料２!AG176</f>
        <v/>
      </c>
    </row>
    <row r="177" spans="1:24" s="80" customFormat="1">
      <c r="A177" s="2045"/>
      <c r="B177" s="2196"/>
      <c r="C177" s="2167"/>
      <c r="D177" s="2167"/>
      <c r="E177" s="2199"/>
      <c r="F177" s="198" t="str">
        <f>職員点検資料２!F177</f>
        <v>幼稚園教諭</v>
      </c>
      <c r="G177" s="199" t="str">
        <f>IF(職員点検資料２!G177="","",職員点検資料２!G177)</f>
        <v/>
      </c>
      <c r="H177" s="2199"/>
      <c r="I177" s="2199"/>
      <c r="J177" s="2216"/>
      <c r="K177" s="2211"/>
      <c r="L177" s="2102"/>
      <c r="M177" s="2176"/>
      <c r="N177" s="2216"/>
      <c r="O177" s="2211"/>
      <c r="P177" s="2102"/>
      <c r="Q177" s="2176"/>
      <c r="R177" s="78"/>
      <c r="S177" s="78"/>
      <c r="T177" s="78"/>
      <c r="U177" s="78"/>
      <c r="W177" s="2045"/>
      <c r="X177" s="2045"/>
    </row>
    <row r="178" spans="1:24" s="80" customFormat="1">
      <c r="A178" s="2046"/>
      <c r="B178" s="2197"/>
      <c r="C178" s="2168"/>
      <c r="D178" s="2168"/>
      <c r="E178" s="2200"/>
      <c r="F178" s="200" t="str">
        <f>職員点検資料２!F178</f>
        <v>（　　　　　　）</v>
      </c>
      <c r="G178" s="201" t="str">
        <f>IF(職員点検資料２!G178="","",職員点検資料２!G178)</f>
        <v/>
      </c>
      <c r="H178" s="2200"/>
      <c r="I178" s="2200"/>
      <c r="J178" s="2217"/>
      <c r="K178" s="2212"/>
      <c r="L178" s="2103"/>
      <c r="M178" s="2177"/>
      <c r="N178" s="2217"/>
      <c r="O178" s="2212"/>
      <c r="P178" s="2103"/>
      <c r="Q178" s="2177"/>
      <c r="R178" s="78"/>
      <c r="S178" s="78"/>
      <c r="T178" s="78"/>
      <c r="U178" s="78"/>
      <c r="W178" s="2046"/>
      <c r="X178" s="2046"/>
    </row>
    <row r="179" spans="1:24" s="80" customFormat="1" ht="12" customHeight="1">
      <c r="A179" s="2044">
        <v>59</v>
      </c>
      <c r="B179" s="2195" t="str">
        <f>IF(職員点検資料２!B179="","",職員点検資料２!B179)</f>
        <v/>
      </c>
      <c r="C179" s="2166" t="str">
        <f>IF(職員点検資料２!C179="","",職員点検資料２!C179)</f>
        <v/>
      </c>
      <c r="D179" s="2166" t="str">
        <f>IF(職員点検資料２!D179="","",職員点検資料２!D179)</f>
        <v/>
      </c>
      <c r="E179" s="2198" t="str">
        <f>IF(職員点検資料２!E179="","",職員点検資料２!E179)</f>
        <v/>
      </c>
      <c r="F179" s="197" t="str">
        <f>職員点検資料２!F179</f>
        <v>保育士</v>
      </c>
      <c r="G179" s="296" t="str">
        <f>IF(職員点検資料２!G179="","",職員点検資料２!G179)</f>
        <v/>
      </c>
      <c r="H179" s="2198" t="str">
        <f>IF(職員点検資料２!H179="","",職員点検資料２!H179)</f>
        <v/>
      </c>
      <c r="I179" s="2198" t="str">
        <f>職員点検資料２!I179</f>
        <v>定めあり・定めなし</v>
      </c>
      <c r="J179" s="2215"/>
      <c r="K179" s="2210" t="s">
        <v>335</v>
      </c>
      <c r="L179" s="2101"/>
      <c r="M179" s="2175" t="s">
        <v>335</v>
      </c>
      <c r="N179" s="2215"/>
      <c r="O179" s="2210" t="s">
        <v>335</v>
      </c>
      <c r="P179" s="2101"/>
      <c r="Q179" s="2175" t="s">
        <v>335</v>
      </c>
      <c r="R179" s="78"/>
      <c r="S179" s="78"/>
      <c r="T179" s="78"/>
      <c r="U179" s="78"/>
      <c r="W179" s="2044">
        <f>IF(J179&lt;=職員点検資料１!$U$2,J179,職員点検資料１!$U$2)</f>
        <v>0</v>
      </c>
      <c r="X179" s="2044" t="str">
        <f>職員点検資料２!AG179</f>
        <v/>
      </c>
    </row>
    <row r="180" spans="1:24" s="80" customFormat="1">
      <c r="A180" s="2045"/>
      <c r="B180" s="2196"/>
      <c r="C180" s="2167"/>
      <c r="D180" s="2167"/>
      <c r="E180" s="2199"/>
      <c r="F180" s="198" t="str">
        <f>職員点検資料２!F180</f>
        <v>幼稚園教諭</v>
      </c>
      <c r="G180" s="199" t="str">
        <f>IF(職員点検資料２!G180="","",職員点検資料２!G180)</f>
        <v/>
      </c>
      <c r="H180" s="2199"/>
      <c r="I180" s="2199"/>
      <c r="J180" s="2216"/>
      <c r="K180" s="2211"/>
      <c r="L180" s="2102"/>
      <c r="M180" s="2176"/>
      <c r="N180" s="2216"/>
      <c r="O180" s="2211"/>
      <c r="P180" s="2102"/>
      <c r="Q180" s="2176"/>
      <c r="R180" s="78"/>
      <c r="S180" s="78"/>
      <c r="T180" s="78"/>
      <c r="U180" s="78"/>
      <c r="W180" s="2045"/>
      <c r="X180" s="2045"/>
    </row>
    <row r="181" spans="1:24" s="80" customFormat="1">
      <c r="A181" s="2046"/>
      <c r="B181" s="2197"/>
      <c r="C181" s="2168"/>
      <c r="D181" s="2168"/>
      <c r="E181" s="2200"/>
      <c r="F181" s="200" t="str">
        <f>職員点検資料２!F181</f>
        <v>（　　　　　　）</v>
      </c>
      <c r="G181" s="201" t="str">
        <f>IF(職員点検資料２!G181="","",職員点検資料２!G181)</f>
        <v/>
      </c>
      <c r="H181" s="2200"/>
      <c r="I181" s="2200"/>
      <c r="J181" s="2217"/>
      <c r="K181" s="2212"/>
      <c r="L181" s="2103"/>
      <c r="M181" s="2177"/>
      <c r="N181" s="2217"/>
      <c r="O181" s="2212"/>
      <c r="P181" s="2103"/>
      <c r="Q181" s="2177"/>
      <c r="R181" s="78"/>
      <c r="S181" s="78"/>
      <c r="T181" s="78"/>
      <c r="U181" s="78"/>
      <c r="W181" s="2046"/>
      <c r="X181" s="2046"/>
    </row>
    <row r="182" spans="1:24" s="80" customFormat="1" ht="12" customHeight="1">
      <c r="A182" s="2044">
        <v>60</v>
      </c>
      <c r="B182" s="2195" t="str">
        <f>IF(職員点検資料２!B182="","",職員点検資料２!B182)</f>
        <v/>
      </c>
      <c r="C182" s="2166" t="str">
        <f>IF(職員点検資料２!C182="","",職員点検資料２!C182)</f>
        <v/>
      </c>
      <c r="D182" s="2166" t="str">
        <f>IF(職員点検資料２!D182="","",職員点検資料２!D182)</f>
        <v/>
      </c>
      <c r="E182" s="2198" t="str">
        <f>IF(職員点検資料２!E182="","",職員点検資料２!E182)</f>
        <v/>
      </c>
      <c r="F182" s="197" t="str">
        <f>職員点検資料２!F182</f>
        <v>保育士</v>
      </c>
      <c r="G182" s="296" t="str">
        <f>IF(職員点検資料２!G182="","",職員点検資料２!G182)</f>
        <v/>
      </c>
      <c r="H182" s="2198" t="str">
        <f>IF(職員点検資料２!H182="","",職員点検資料２!H182)</f>
        <v/>
      </c>
      <c r="I182" s="2198" t="str">
        <f>職員点検資料２!I182</f>
        <v>定めあり・定めなし</v>
      </c>
      <c r="J182" s="2215"/>
      <c r="K182" s="2210" t="s">
        <v>335</v>
      </c>
      <c r="L182" s="2101"/>
      <c r="M182" s="2175" t="s">
        <v>335</v>
      </c>
      <c r="N182" s="2215"/>
      <c r="O182" s="2210" t="s">
        <v>335</v>
      </c>
      <c r="P182" s="2101"/>
      <c r="Q182" s="2175" t="s">
        <v>335</v>
      </c>
      <c r="R182" s="78"/>
      <c r="S182" s="78"/>
      <c r="T182" s="78"/>
      <c r="U182" s="78"/>
      <c r="W182" s="2044">
        <f>IF(J182&lt;=職員点検資料１!$U$2,J182,職員点検資料１!$U$2)</f>
        <v>0</v>
      </c>
      <c r="X182" s="2044" t="str">
        <f>職員点検資料２!AG182</f>
        <v/>
      </c>
    </row>
    <row r="183" spans="1:24" s="80" customFormat="1">
      <c r="A183" s="2045"/>
      <c r="B183" s="2196"/>
      <c r="C183" s="2167"/>
      <c r="D183" s="2167"/>
      <c r="E183" s="2199"/>
      <c r="F183" s="198" t="str">
        <f>職員点検資料２!F183</f>
        <v>幼稚園教諭</v>
      </c>
      <c r="G183" s="199" t="str">
        <f>IF(職員点検資料２!G183="","",職員点検資料２!G183)</f>
        <v/>
      </c>
      <c r="H183" s="2199"/>
      <c r="I183" s="2199"/>
      <c r="J183" s="2216"/>
      <c r="K183" s="2211"/>
      <c r="L183" s="2102"/>
      <c r="M183" s="2176"/>
      <c r="N183" s="2216"/>
      <c r="O183" s="2211"/>
      <c r="P183" s="2102"/>
      <c r="Q183" s="2176"/>
      <c r="R183" s="78"/>
      <c r="S183" s="78"/>
      <c r="T183" s="78"/>
      <c r="U183" s="78"/>
      <c r="W183" s="2045"/>
      <c r="X183" s="2045"/>
    </row>
    <row r="184" spans="1:24" s="80" customFormat="1">
      <c r="A184" s="2046"/>
      <c r="B184" s="2197"/>
      <c r="C184" s="2168"/>
      <c r="D184" s="2168"/>
      <c r="E184" s="2200"/>
      <c r="F184" s="200" t="str">
        <f>職員点検資料２!F184</f>
        <v>（　　　　　　）</v>
      </c>
      <c r="G184" s="201" t="str">
        <f>IF(職員点検資料２!G184="","",職員点検資料２!G184)</f>
        <v/>
      </c>
      <c r="H184" s="2200"/>
      <c r="I184" s="2200"/>
      <c r="J184" s="2217"/>
      <c r="K184" s="2212"/>
      <c r="L184" s="2103"/>
      <c r="M184" s="2177"/>
      <c r="N184" s="2217"/>
      <c r="O184" s="2212"/>
      <c r="P184" s="2103"/>
      <c r="Q184" s="2177"/>
      <c r="R184" s="78"/>
      <c r="S184" s="78"/>
      <c r="T184" s="78"/>
      <c r="U184" s="78"/>
      <c r="W184" s="2046"/>
      <c r="X184" s="2046"/>
    </row>
  </sheetData>
  <sheetProtection sheet="1" objects="1" scenarios="1"/>
  <mergeCells count="1036">
    <mergeCell ref="D8:D10"/>
    <mergeCell ref="D11:D13"/>
    <mergeCell ref="D14:D16"/>
    <mergeCell ref="D17:D19"/>
    <mergeCell ref="D20:D22"/>
    <mergeCell ref="D23:D25"/>
    <mergeCell ref="D26:D28"/>
    <mergeCell ref="D29:D31"/>
    <mergeCell ref="D32:D34"/>
    <mergeCell ref="X167:X169"/>
    <mergeCell ref="X170:X172"/>
    <mergeCell ref="X173:X175"/>
    <mergeCell ref="X176:X178"/>
    <mergeCell ref="X179:X181"/>
    <mergeCell ref="X182:X184"/>
    <mergeCell ref="X140:X142"/>
    <mergeCell ref="X143:X145"/>
    <mergeCell ref="X146:X148"/>
    <mergeCell ref="X149:X151"/>
    <mergeCell ref="X152:X154"/>
    <mergeCell ref="X155:X157"/>
    <mergeCell ref="X158:X160"/>
    <mergeCell ref="X161:X163"/>
    <mergeCell ref="X164:X166"/>
    <mergeCell ref="X113:X115"/>
    <mergeCell ref="X116:X118"/>
    <mergeCell ref="X119:X121"/>
    <mergeCell ref="X122:X124"/>
    <mergeCell ref="X125:X127"/>
    <mergeCell ref="X128:X130"/>
    <mergeCell ref="X131:X133"/>
    <mergeCell ref="X134:X136"/>
    <mergeCell ref="X5:X7"/>
    <mergeCell ref="X8:X10"/>
    <mergeCell ref="X11:X13"/>
    <mergeCell ref="X14:X16"/>
    <mergeCell ref="X17:X19"/>
    <mergeCell ref="X20:X22"/>
    <mergeCell ref="X23:X25"/>
    <mergeCell ref="X26:X28"/>
    <mergeCell ref="X29:X31"/>
    <mergeCell ref="X137:X139"/>
    <mergeCell ref="X86:X88"/>
    <mergeCell ref="X89:X91"/>
    <mergeCell ref="X92:X94"/>
    <mergeCell ref="X95:X97"/>
    <mergeCell ref="X98:X100"/>
    <mergeCell ref="X101:X103"/>
    <mergeCell ref="X104:X106"/>
    <mergeCell ref="X107:X109"/>
    <mergeCell ref="X110:X112"/>
    <mergeCell ref="X59:X61"/>
    <mergeCell ref="X62:X64"/>
    <mergeCell ref="X65:X67"/>
    <mergeCell ref="X68:X70"/>
    <mergeCell ref="X71:X73"/>
    <mergeCell ref="X74:X76"/>
    <mergeCell ref="X77:X79"/>
    <mergeCell ref="X80:X82"/>
    <mergeCell ref="X83:X85"/>
    <mergeCell ref="W71:W73"/>
    <mergeCell ref="W68:W70"/>
    <mergeCell ref="W65:W67"/>
    <mergeCell ref="W62:W64"/>
    <mergeCell ref="W59:W61"/>
    <mergeCell ref="W56:W58"/>
    <mergeCell ref="W53:W55"/>
    <mergeCell ref="W50:W52"/>
    <mergeCell ref="X32:X34"/>
    <mergeCell ref="X35:X37"/>
    <mergeCell ref="X38:X40"/>
    <mergeCell ref="X41:X43"/>
    <mergeCell ref="X44:X46"/>
    <mergeCell ref="X47:X49"/>
    <mergeCell ref="X50:X52"/>
    <mergeCell ref="X53:X55"/>
    <mergeCell ref="X56:X58"/>
    <mergeCell ref="W182:W184"/>
    <mergeCell ref="W179:W181"/>
    <mergeCell ref="W176:W178"/>
    <mergeCell ref="W173:W175"/>
    <mergeCell ref="W170:W172"/>
    <mergeCell ref="W167:W169"/>
    <mergeCell ref="W164:W166"/>
    <mergeCell ref="W161:W163"/>
    <mergeCell ref="W158:W160"/>
    <mergeCell ref="W101:W103"/>
    <mergeCell ref="W98:W100"/>
    <mergeCell ref="W95:W97"/>
    <mergeCell ref="W92:W94"/>
    <mergeCell ref="W89:W91"/>
    <mergeCell ref="W86:W88"/>
    <mergeCell ref="W83:W85"/>
    <mergeCell ref="W80:W82"/>
    <mergeCell ref="W128:W130"/>
    <mergeCell ref="W125:W127"/>
    <mergeCell ref="W122:W124"/>
    <mergeCell ref="W119:W121"/>
    <mergeCell ref="W116:W118"/>
    <mergeCell ref="W113:W115"/>
    <mergeCell ref="W110:W112"/>
    <mergeCell ref="W107:W109"/>
    <mergeCell ref="W104:W106"/>
    <mergeCell ref="P11:P13"/>
    <mergeCell ref="Q11:Q13"/>
    <mergeCell ref="J14:J16"/>
    <mergeCell ref="K14:K16"/>
    <mergeCell ref="L14:L16"/>
    <mergeCell ref="M14:M16"/>
    <mergeCell ref="J17:J19"/>
    <mergeCell ref="K17:K19"/>
    <mergeCell ref="L17:L19"/>
    <mergeCell ref="M17:M19"/>
    <mergeCell ref="J20:J22"/>
    <mergeCell ref="K20:K22"/>
    <mergeCell ref="W155:W157"/>
    <mergeCell ref="W152:W154"/>
    <mergeCell ref="W149:W151"/>
    <mergeCell ref="W146:W148"/>
    <mergeCell ref="W143:W145"/>
    <mergeCell ref="W140:W142"/>
    <mergeCell ref="W137:W139"/>
    <mergeCell ref="W134:W136"/>
    <mergeCell ref="W131:W133"/>
    <mergeCell ref="W77:W79"/>
    <mergeCell ref="W47:W49"/>
    <mergeCell ref="W44:W46"/>
    <mergeCell ref="W41:W43"/>
    <mergeCell ref="W38:W40"/>
    <mergeCell ref="W35:W37"/>
    <mergeCell ref="W32:W34"/>
    <mergeCell ref="W29:W31"/>
    <mergeCell ref="W26:W28"/>
    <mergeCell ref="W23:W25"/>
    <mergeCell ref="W74:W76"/>
    <mergeCell ref="K23:K25"/>
    <mergeCell ref="L23:L25"/>
    <mergeCell ref="M23:M25"/>
    <mergeCell ref="J26:J28"/>
    <mergeCell ref="K26:K28"/>
    <mergeCell ref="L26:L28"/>
    <mergeCell ref="M26:M28"/>
    <mergeCell ref="K5:K7"/>
    <mergeCell ref="L5:L7"/>
    <mergeCell ref="M5:M7"/>
    <mergeCell ref="J8:J10"/>
    <mergeCell ref="K8:K10"/>
    <mergeCell ref="L8:L10"/>
    <mergeCell ref="M8:M10"/>
    <mergeCell ref="J11:J13"/>
    <mergeCell ref="K11:K13"/>
    <mergeCell ref="L11:L13"/>
    <mergeCell ref="M11:M13"/>
    <mergeCell ref="M20:M22"/>
    <mergeCell ref="I182:I184"/>
    <mergeCell ref="N182:N184"/>
    <mergeCell ref="O182:O184"/>
    <mergeCell ref="P182:P184"/>
    <mergeCell ref="Q182:Q184"/>
    <mergeCell ref="N179:N181"/>
    <mergeCell ref="O179:O181"/>
    <mergeCell ref="P179:P181"/>
    <mergeCell ref="Q179:Q181"/>
    <mergeCell ref="I179:I181"/>
    <mergeCell ref="J179:J181"/>
    <mergeCell ref="K179:K181"/>
    <mergeCell ref="L179:L181"/>
    <mergeCell ref="M179:M181"/>
    <mergeCell ref="J182:J184"/>
    <mergeCell ref="K182:K184"/>
    <mergeCell ref="L182:L184"/>
    <mergeCell ref="M182:M184"/>
    <mergeCell ref="O170:O172"/>
    <mergeCell ref="N173:N175"/>
    <mergeCell ref="O173:O175"/>
    <mergeCell ref="P173:P175"/>
    <mergeCell ref="Q173:Q175"/>
    <mergeCell ref="I173:I175"/>
    <mergeCell ref="J173:J175"/>
    <mergeCell ref="K173:K175"/>
    <mergeCell ref="L173:L175"/>
    <mergeCell ref="M173:M175"/>
    <mergeCell ref="N155:N157"/>
    <mergeCell ref="O155:O157"/>
    <mergeCell ref="P155:P157"/>
    <mergeCell ref="J23:J25"/>
    <mergeCell ref="A182:A184"/>
    <mergeCell ref="B182:B184"/>
    <mergeCell ref="C182:C184"/>
    <mergeCell ref="E182:E184"/>
    <mergeCell ref="H182:H184"/>
    <mergeCell ref="A179:A181"/>
    <mergeCell ref="B179:B181"/>
    <mergeCell ref="C179:C181"/>
    <mergeCell ref="E179:E181"/>
    <mergeCell ref="H179:H181"/>
    <mergeCell ref="D179:D181"/>
    <mergeCell ref="D182:D184"/>
    <mergeCell ref="I176:I178"/>
    <mergeCell ref="N176:N178"/>
    <mergeCell ref="O176:O178"/>
    <mergeCell ref="P176:P178"/>
    <mergeCell ref="Q176:Q178"/>
    <mergeCell ref="J176:J178"/>
    <mergeCell ref="A170:A172"/>
    <mergeCell ref="B170:B172"/>
    <mergeCell ref="C170:C172"/>
    <mergeCell ref="E170:E172"/>
    <mergeCell ref="H170:H172"/>
    <mergeCell ref="A167:A169"/>
    <mergeCell ref="B167:B169"/>
    <mergeCell ref="C167:C169"/>
    <mergeCell ref="E167:E169"/>
    <mergeCell ref="H167:H169"/>
    <mergeCell ref="D167:D169"/>
    <mergeCell ref="D170:D172"/>
    <mergeCell ref="L176:L178"/>
    <mergeCell ref="M176:M178"/>
    <mergeCell ref="A176:A178"/>
    <mergeCell ref="B176:B178"/>
    <mergeCell ref="C176:C178"/>
    <mergeCell ref="E176:E178"/>
    <mergeCell ref="H176:H178"/>
    <mergeCell ref="A173:A175"/>
    <mergeCell ref="B173:B175"/>
    <mergeCell ref="C173:C175"/>
    <mergeCell ref="E173:E175"/>
    <mergeCell ref="H173:H175"/>
    <mergeCell ref="D173:D175"/>
    <mergeCell ref="D176:D178"/>
    <mergeCell ref="I170:I172"/>
    <mergeCell ref="K176:K178"/>
    <mergeCell ref="O164:O166"/>
    <mergeCell ref="P164:P166"/>
    <mergeCell ref="Q164:Q166"/>
    <mergeCell ref="N161:N163"/>
    <mergeCell ref="O161:O163"/>
    <mergeCell ref="P161:P163"/>
    <mergeCell ref="Q161:Q163"/>
    <mergeCell ref="I161:I163"/>
    <mergeCell ref="J161:J163"/>
    <mergeCell ref="K161:K163"/>
    <mergeCell ref="L161:L163"/>
    <mergeCell ref="M161:M163"/>
    <mergeCell ref="J164:J166"/>
    <mergeCell ref="K164:K166"/>
    <mergeCell ref="L164:L166"/>
    <mergeCell ref="M164:M166"/>
    <mergeCell ref="P170:P172"/>
    <mergeCell ref="Q170:Q172"/>
    <mergeCell ref="N167:N169"/>
    <mergeCell ref="O167:O169"/>
    <mergeCell ref="P167:P169"/>
    <mergeCell ref="Q167:Q169"/>
    <mergeCell ref="I167:I169"/>
    <mergeCell ref="J167:J169"/>
    <mergeCell ref="K167:K169"/>
    <mergeCell ref="L167:L169"/>
    <mergeCell ref="M167:M169"/>
    <mergeCell ref="J170:J172"/>
    <mergeCell ref="K170:K172"/>
    <mergeCell ref="L170:L172"/>
    <mergeCell ref="M170:M172"/>
    <mergeCell ref="N170:N172"/>
    <mergeCell ref="C152:C154"/>
    <mergeCell ref="E152:E154"/>
    <mergeCell ref="H152:H154"/>
    <mergeCell ref="A164:A166"/>
    <mergeCell ref="B164:B166"/>
    <mergeCell ref="C164:C166"/>
    <mergeCell ref="E164:E166"/>
    <mergeCell ref="H164:H166"/>
    <mergeCell ref="A161:A163"/>
    <mergeCell ref="B161:B163"/>
    <mergeCell ref="C161:C163"/>
    <mergeCell ref="E161:E163"/>
    <mergeCell ref="H161:H163"/>
    <mergeCell ref="D161:D163"/>
    <mergeCell ref="D164:D166"/>
    <mergeCell ref="I158:I160"/>
    <mergeCell ref="N158:N160"/>
    <mergeCell ref="I164:I166"/>
    <mergeCell ref="N164:N166"/>
    <mergeCell ref="Q155:Q157"/>
    <mergeCell ref="I155:I157"/>
    <mergeCell ref="J155:J157"/>
    <mergeCell ref="K155:K157"/>
    <mergeCell ref="L155:L157"/>
    <mergeCell ref="M155:M157"/>
    <mergeCell ref="J158:J160"/>
    <mergeCell ref="K158:K160"/>
    <mergeCell ref="L158:L160"/>
    <mergeCell ref="M158:M160"/>
    <mergeCell ref="A158:A160"/>
    <mergeCell ref="B158:B160"/>
    <mergeCell ref="C158:C160"/>
    <mergeCell ref="E158:E160"/>
    <mergeCell ref="H158:H160"/>
    <mergeCell ref="A155:A157"/>
    <mergeCell ref="B155:B157"/>
    <mergeCell ref="C155:C157"/>
    <mergeCell ref="E155:E157"/>
    <mergeCell ref="H155:H157"/>
    <mergeCell ref="D155:D157"/>
    <mergeCell ref="D158:D160"/>
    <mergeCell ref="O158:O160"/>
    <mergeCell ref="P158:P160"/>
    <mergeCell ref="Q158:Q160"/>
    <mergeCell ref="A149:A151"/>
    <mergeCell ref="B149:B151"/>
    <mergeCell ref="C149:C151"/>
    <mergeCell ref="E149:E151"/>
    <mergeCell ref="H149:H151"/>
    <mergeCell ref="D149:D151"/>
    <mergeCell ref="D152:D154"/>
    <mergeCell ref="I146:I148"/>
    <mergeCell ref="N146:N148"/>
    <mergeCell ref="O146:O148"/>
    <mergeCell ref="P146:P148"/>
    <mergeCell ref="Q146:Q148"/>
    <mergeCell ref="I152:I154"/>
    <mergeCell ref="N152:N154"/>
    <mergeCell ref="O152:O154"/>
    <mergeCell ref="P152:P154"/>
    <mergeCell ref="Q152:Q154"/>
    <mergeCell ref="N149:N151"/>
    <mergeCell ref="O149:O151"/>
    <mergeCell ref="P149:P151"/>
    <mergeCell ref="Q149:Q151"/>
    <mergeCell ref="I149:I151"/>
    <mergeCell ref="J149:J151"/>
    <mergeCell ref="K149:K151"/>
    <mergeCell ref="L149:L151"/>
    <mergeCell ref="M149:M151"/>
    <mergeCell ref="J152:J154"/>
    <mergeCell ref="K152:K154"/>
    <mergeCell ref="L152:L154"/>
    <mergeCell ref="M152:M154"/>
    <mergeCell ref="A152:A154"/>
    <mergeCell ref="B152:B154"/>
    <mergeCell ref="L140:L142"/>
    <mergeCell ref="M140:M142"/>
    <mergeCell ref="N143:N145"/>
    <mergeCell ref="O143:O145"/>
    <mergeCell ref="P143:P145"/>
    <mergeCell ref="Q143:Q145"/>
    <mergeCell ref="I143:I145"/>
    <mergeCell ref="J143:J145"/>
    <mergeCell ref="K143:K145"/>
    <mergeCell ref="L143:L145"/>
    <mergeCell ref="M143:M145"/>
    <mergeCell ref="J146:J148"/>
    <mergeCell ref="K146:K148"/>
    <mergeCell ref="L146:L148"/>
    <mergeCell ref="M146:M148"/>
    <mergeCell ref="A146:A148"/>
    <mergeCell ref="B146:B148"/>
    <mergeCell ref="C146:C148"/>
    <mergeCell ref="E146:E148"/>
    <mergeCell ref="H146:H148"/>
    <mergeCell ref="A143:A145"/>
    <mergeCell ref="B143:B145"/>
    <mergeCell ref="C143:C145"/>
    <mergeCell ref="E143:E145"/>
    <mergeCell ref="H143:H145"/>
    <mergeCell ref="D143:D145"/>
    <mergeCell ref="D146:D148"/>
    <mergeCell ref="A140:A142"/>
    <mergeCell ref="B140:B142"/>
    <mergeCell ref="C140:C142"/>
    <mergeCell ref="E140:E142"/>
    <mergeCell ref="B128:B130"/>
    <mergeCell ref="C128:C130"/>
    <mergeCell ref="E128:E130"/>
    <mergeCell ref="H140:H142"/>
    <mergeCell ref="A137:A139"/>
    <mergeCell ref="B137:B139"/>
    <mergeCell ref="C137:C139"/>
    <mergeCell ref="E137:E139"/>
    <mergeCell ref="H137:H139"/>
    <mergeCell ref="D137:D139"/>
    <mergeCell ref="D140:D142"/>
    <mergeCell ref="I134:I136"/>
    <mergeCell ref="N134:N136"/>
    <mergeCell ref="O134:O136"/>
    <mergeCell ref="P134:P136"/>
    <mergeCell ref="Q134:Q136"/>
    <mergeCell ref="I140:I142"/>
    <mergeCell ref="N140:N142"/>
    <mergeCell ref="O140:O142"/>
    <mergeCell ref="P140:P142"/>
    <mergeCell ref="Q140:Q142"/>
    <mergeCell ref="N137:N139"/>
    <mergeCell ref="O137:O139"/>
    <mergeCell ref="P137:P139"/>
    <mergeCell ref="Q137:Q139"/>
    <mergeCell ref="I137:I139"/>
    <mergeCell ref="J137:J139"/>
    <mergeCell ref="K137:K139"/>
    <mergeCell ref="L137:L139"/>
    <mergeCell ref="M137:M139"/>
    <mergeCell ref="J140:J142"/>
    <mergeCell ref="K140:K142"/>
    <mergeCell ref="N131:N133"/>
    <mergeCell ref="O131:O133"/>
    <mergeCell ref="P131:P133"/>
    <mergeCell ref="Q131:Q133"/>
    <mergeCell ref="I131:I133"/>
    <mergeCell ref="J131:J133"/>
    <mergeCell ref="K131:K133"/>
    <mergeCell ref="L131:L133"/>
    <mergeCell ref="M131:M133"/>
    <mergeCell ref="J134:J136"/>
    <mergeCell ref="K134:K136"/>
    <mergeCell ref="L134:L136"/>
    <mergeCell ref="M134:M136"/>
    <mergeCell ref="A134:A136"/>
    <mergeCell ref="B134:B136"/>
    <mergeCell ref="C134:C136"/>
    <mergeCell ref="E134:E136"/>
    <mergeCell ref="H134:H136"/>
    <mergeCell ref="A131:A133"/>
    <mergeCell ref="B131:B133"/>
    <mergeCell ref="C131:C133"/>
    <mergeCell ref="E131:E133"/>
    <mergeCell ref="H131:H133"/>
    <mergeCell ref="D131:D133"/>
    <mergeCell ref="D134:D136"/>
    <mergeCell ref="H128:H130"/>
    <mergeCell ref="A125:A127"/>
    <mergeCell ref="B125:B127"/>
    <mergeCell ref="C125:C127"/>
    <mergeCell ref="E125:E127"/>
    <mergeCell ref="H125:H127"/>
    <mergeCell ref="D125:D127"/>
    <mergeCell ref="D128:D130"/>
    <mergeCell ref="I122:I124"/>
    <mergeCell ref="N122:N124"/>
    <mergeCell ref="O122:O124"/>
    <mergeCell ref="P122:P124"/>
    <mergeCell ref="Q122:Q124"/>
    <mergeCell ref="I128:I130"/>
    <mergeCell ref="N128:N130"/>
    <mergeCell ref="O128:O130"/>
    <mergeCell ref="P128:P130"/>
    <mergeCell ref="Q128:Q130"/>
    <mergeCell ref="N125:N127"/>
    <mergeCell ref="O125:O127"/>
    <mergeCell ref="P125:P127"/>
    <mergeCell ref="Q125:Q127"/>
    <mergeCell ref="I125:I127"/>
    <mergeCell ref="J125:J127"/>
    <mergeCell ref="K125:K127"/>
    <mergeCell ref="L125:L127"/>
    <mergeCell ref="M125:M127"/>
    <mergeCell ref="J128:J130"/>
    <mergeCell ref="K128:K130"/>
    <mergeCell ref="L128:L130"/>
    <mergeCell ref="M128:M130"/>
    <mergeCell ref="A128:A130"/>
    <mergeCell ref="L116:L118"/>
    <mergeCell ref="M116:M118"/>
    <mergeCell ref="N119:N121"/>
    <mergeCell ref="O119:O121"/>
    <mergeCell ref="P119:P121"/>
    <mergeCell ref="Q119:Q121"/>
    <mergeCell ref="I119:I121"/>
    <mergeCell ref="J119:J121"/>
    <mergeCell ref="K119:K121"/>
    <mergeCell ref="L119:L121"/>
    <mergeCell ref="M119:M121"/>
    <mergeCell ref="J122:J124"/>
    <mergeCell ref="K122:K124"/>
    <mergeCell ref="L122:L124"/>
    <mergeCell ref="M122:M124"/>
    <mergeCell ref="A122:A124"/>
    <mergeCell ref="B122:B124"/>
    <mergeCell ref="C122:C124"/>
    <mergeCell ref="E122:E124"/>
    <mergeCell ref="H122:H124"/>
    <mergeCell ref="A119:A121"/>
    <mergeCell ref="B119:B121"/>
    <mergeCell ref="C119:C121"/>
    <mergeCell ref="E119:E121"/>
    <mergeCell ref="H119:H121"/>
    <mergeCell ref="D119:D121"/>
    <mergeCell ref="D122:D124"/>
    <mergeCell ref="A116:A118"/>
    <mergeCell ref="B116:B118"/>
    <mergeCell ref="C116:C118"/>
    <mergeCell ref="E116:E118"/>
    <mergeCell ref="B104:B106"/>
    <mergeCell ref="C104:C106"/>
    <mergeCell ref="E104:E106"/>
    <mergeCell ref="H116:H118"/>
    <mergeCell ref="A113:A115"/>
    <mergeCell ref="B113:B115"/>
    <mergeCell ref="C113:C115"/>
    <mergeCell ref="E113:E115"/>
    <mergeCell ref="H113:H115"/>
    <mergeCell ref="D113:D115"/>
    <mergeCell ref="D116:D118"/>
    <mergeCell ref="I110:I112"/>
    <mergeCell ref="N110:N112"/>
    <mergeCell ref="O110:O112"/>
    <mergeCell ref="P110:P112"/>
    <mergeCell ref="Q110:Q112"/>
    <mergeCell ref="I116:I118"/>
    <mergeCell ref="N116:N118"/>
    <mergeCell ref="O116:O118"/>
    <mergeCell ref="P116:P118"/>
    <mergeCell ref="Q116:Q118"/>
    <mergeCell ref="N113:N115"/>
    <mergeCell ref="O113:O115"/>
    <mergeCell ref="P113:P115"/>
    <mergeCell ref="Q113:Q115"/>
    <mergeCell ref="I113:I115"/>
    <mergeCell ref="J113:J115"/>
    <mergeCell ref="K113:K115"/>
    <mergeCell ref="L113:L115"/>
    <mergeCell ref="M113:M115"/>
    <mergeCell ref="J116:J118"/>
    <mergeCell ref="K116:K118"/>
    <mergeCell ref="N107:N109"/>
    <mergeCell ref="O107:O109"/>
    <mergeCell ref="P107:P109"/>
    <mergeCell ref="Q107:Q109"/>
    <mergeCell ref="I107:I109"/>
    <mergeCell ref="J107:J109"/>
    <mergeCell ref="K107:K109"/>
    <mergeCell ref="L107:L109"/>
    <mergeCell ref="M107:M109"/>
    <mergeCell ref="J110:J112"/>
    <mergeCell ref="K110:K112"/>
    <mergeCell ref="L110:L112"/>
    <mergeCell ref="M110:M112"/>
    <mergeCell ref="A110:A112"/>
    <mergeCell ref="B110:B112"/>
    <mergeCell ref="C110:C112"/>
    <mergeCell ref="E110:E112"/>
    <mergeCell ref="H110:H112"/>
    <mergeCell ref="A107:A109"/>
    <mergeCell ref="B107:B109"/>
    <mergeCell ref="C107:C109"/>
    <mergeCell ref="E107:E109"/>
    <mergeCell ref="H107:H109"/>
    <mergeCell ref="D107:D109"/>
    <mergeCell ref="D110:D112"/>
    <mergeCell ref="H104:H106"/>
    <mergeCell ref="A101:A103"/>
    <mergeCell ref="B101:B103"/>
    <mergeCell ref="C101:C103"/>
    <mergeCell ref="E101:E103"/>
    <mergeCell ref="H101:H103"/>
    <mergeCell ref="D101:D103"/>
    <mergeCell ref="D104:D106"/>
    <mergeCell ref="I98:I100"/>
    <mergeCell ref="N98:N100"/>
    <mergeCell ref="O98:O100"/>
    <mergeCell ref="P98:P100"/>
    <mergeCell ref="Q98:Q100"/>
    <mergeCell ref="I104:I106"/>
    <mergeCell ref="N104:N106"/>
    <mergeCell ref="O104:O106"/>
    <mergeCell ref="P104:P106"/>
    <mergeCell ref="Q104:Q106"/>
    <mergeCell ref="N101:N103"/>
    <mergeCell ref="O101:O103"/>
    <mergeCell ref="P101:P103"/>
    <mergeCell ref="Q101:Q103"/>
    <mergeCell ref="I101:I103"/>
    <mergeCell ref="J101:J103"/>
    <mergeCell ref="K101:K103"/>
    <mergeCell ref="L101:L103"/>
    <mergeCell ref="M101:M103"/>
    <mergeCell ref="J104:J106"/>
    <mergeCell ref="K104:K106"/>
    <mergeCell ref="L104:L106"/>
    <mergeCell ref="M104:M106"/>
    <mergeCell ref="A104:A106"/>
    <mergeCell ref="L92:L94"/>
    <mergeCell ref="M92:M94"/>
    <mergeCell ref="N95:N97"/>
    <mergeCell ref="O95:O97"/>
    <mergeCell ref="P95:P97"/>
    <mergeCell ref="Q95:Q97"/>
    <mergeCell ref="I95:I97"/>
    <mergeCell ref="J95:J97"/>
    <mergeCell ref="K95:K97"/>
    <mergeCell ref="L95:L97"/>
    <mergeCell ref="M95:M97"/>
    <mergeCell ref="J98:J100"/>
    <mergeCell ref="K98:K100"/>
    <mergeCell ref="L98:L100"/>
    <mergeCell ref="M98:M100"/>
    <mergeCell ref="A98:A100"/>
    <mergeCell ref="B98:B100"/>
    <mergeCell ref="C98:C100"/>
    <mergeCell ref="E98:E100"/>
    <mergeCell ref="H98:H100"/>
    <mergeCell ref="A95:A97"/>
    <mergeCell ref="B95:B97"/>
    <mergeCell ref="C95:C97"/>
    <mergeCell ref="E95:E97"/>
    <mergeCell ref="H95:H97"/>
    <mergeCell ref="D95:D97"/>
    <mergeCell ref="D98:D100"/>
    <mergeCell ref="A92:A94"/>
    <mergeCell ref="B92:B94"/>
    <mergeCell ref="C92:C94"/>
    <mergeCell ref="E92:E94"/>
    <mergeCell ref="B80:B82"/>
    <mergeCell ref="C80:C82"/>
    <mergeCell ref="E80:E82"/>
    <mergeCell ref="H92:H94"/>
    <mergeCell ref="A89:A91"/>
    <mergeCell ref="B89:B91"/>
    <mergeCell ref="C89:C91"/>
    <mergeCell ref="E89:E91"/>
    <mergeCell ref="H89:H91"/>
    <mergeCell ref="D89:D91"/>
    <mergeCell ref="D92:D94"/>
    <mergeCell ref="I86:I88"/>
    <mergeCell ref="N86:N88"/>
    <mergeCell ref="O86:O88"/>
    <mergeCell ref="P86:P88"/>
    <mergeCell ref="Q86:Q88"/>
    <mergeCell ref="I92:I94"/>
    <mergeCell ref="N92:N94"/>
    <mergeCell ref="O92:O94"/>
    <mergeCell ref="P92:P94"/>
    <mergeCell ref="Q92:Q94"/>
    <mergeCell ref="N89:N91"/>
    <mergeCell ref="O89:O91"/>
    <mergeCell ref="P89:P91"/>
    <mergeCell ref="Q89:Q91"/>
    <mergeCell ref="I89:I91"/>
    <mergeCell ref="J89:J91"/>
    <mergeCell ref="K89:K91"/>
    <mergeCell ref="L89:L91"/>
    <mergeCell ref="M89:M91"/>
    <mergeCell ref="J92:J94"/>
    <mergeCell ref="K92:K94"/>
    <mergeCell ref="N83:N85"/>
    <mergeCell ref="O83:O85"/>
    <mergeCell ref="P83:P85"/>
    <mergeCell ref="Q83:Q85"/>
    <mergeCell ref="I83:I85"/>
    <mergeCell ref="J83:J85"/>
    <mergeCell ref="K83:K85"/>
    <mergeCell ref="L83:L85"/>
    <mergeCell ref="M83:M85"/>
    <mergeCell ref="J86:J88"/>
    <mergeCell ref="K86:K88"/>
    <mergeCell ref="L86:L88"/>
    <mergeCell ref="M86:M88"/>
    <mergeCell ref="A86:A88"/>
    <mergeCell ref="B86:B88"/>
    <mergeCell ref="C86:C88"/>
    <mergeCell ref="E86:E88"/>
    <mergeCell ref="H86:H88"/>
    <mergeCell ref="A83:A85"/>
    <mergeCell ref="B83:B85"/>
    <mergeCell ref="C83:C85"/>
    <mergeCell ref="E83:E85"/>
    <mergeCell ref="H83:H85"/>
    <mergeCell ref="D83:D85"/>
    <mergeCell ref="D86:D88"/>
    <mergeCell ref="H80:H82"/>
    <mergeCell ref="A77:A79"/>
    <mergeCell ref="B77:B79"/>
    <mergeCell ref="C77:C79"/>
    <mergeCell ref="E77:E79"/>
    <mergeCell ref="H77:H79"/>
    <mergeCell ref="D77:D79"/>
    <mergeCell ref="D80:D82"/>
    <mergeCell ref="I74:I76"/>
    <mergeCell ref="N74:N76"/>
    <mergeCell ref="O74:O76"/>
    <mergeCell ref="P74:P76"/>
    <mergeCell ref="Q74:Q76"/>
    <mergeCell ref="I80:I82"/>
    <mergeCell ref="N80:N82"/>
    <mergeCell ref="O80:O82"/>
    <mergeCell ref="P80:P82"/>
    <mergeCell ref="Q80:Q82"/>
    <mergeCell ref="N77:N79"/>
    <mergeCell ref="O77:O79"/>
    <mergeCell ref="P77:P79"/>
    <mergeCell ref="Q77:Q79"/>
    <mergeCell ref="I77:I79"/>
    <mergeCell ref="J77:J79"/>
    <mergeCell ref="K77:K79"/>
    <mergeCell ref="L77:L79"/>
    <mergeCell ref="M77:M79"/>
    <mergeCell ref="J80:J82"/>
    <mergeCell ref="K80:K82"/>
    <mergeCell ref="L80:L82"/>
    <mergeCell ref="M80:M82"/>
    <mergeCell ref="A80:A82"/>
    <mergeCell ref="L68:L70"/>
    <mergeCell ref="M68:M70"/>
    <mergeCell ref="N71:N73"/>
    <mergeCell ref="O71:O73"/>
    <mergeCell ref="P71:P73"/>
    <mergeCell ref="Q71:Q73"/>
    <mergeCell ref="I71:I73"/>
    <mergeCell ref="J71:J73"/>
    <mergeCell ref="K71:K73"/>
    <mergeCell ref="L71:L73"/>
    <mergeCell ref="M71:M73"/>
    <mergeCell ref="J74:J76"/>
    <mergeCell ref="K74:K76"/>
    <mergeCell ref="L74:L76"/>
    <mergeCell ref="M74:M76"/>
    <mergeCell ref="A74:A76"/>
    <mergeCell ref="B74:B76"/>
    <mergeCell ref="C74:C76"/>
    <mergeCell ref="E74:E76"/>
    <mergeCell ref="H74:H76"/>
    <mergeCell ref="A71:A73"/>
    <mergeCell ref="B71:B73"/>
    <mergeCell ref="C71:C73"/>
    <mergeCell ref="E71:E73"/>
    <mergeCell ref="H71:H73"/>
    <mergeCell ref="D71:D73"/>
    <mergeCell ref="D74:D76"/>
    <mergeCell ref="A68:A70"/>
    <mergeCell ref="B68:B70"/>
    <mergeCell ref="C68:C70"/>
    <mergeCell ref="E68:E70"/>
    <mergeCell ref="B56:B58"/>
    <mergeCell ref="C56:C58"/>
    <mergeCell ref="E56:E58"/>
    <mergeCell ref="H68:H70"/>
    <mergeCell ref="A65:A67"/>
    <mergeCell ref="B65:B67"/>
    <mergeCell ref="C65:C67"/>
    <mergeCell ref="E65:E67"/>
    <mergeCell ref="H65:H67"/>
    <mergeCell ref="D65:D67"/>
    <mergeCell ref="D68:D70"/>
    <mergeCell ref="I62:I64"/>
    <mergeCell ref="N62:N64"/>
    <mergeCell ref="O62:O64"/>
    <mergeCell ref="P62:P64"/>
    <mergeCell ref="Q62:Q64"/>
    <mergeCell ref="I68:I70"/>
    <mergeCell ref="N68:N70"/>
    <mergeCell ref="O68:O70"/>
    <mergeCell ref="P68:P70"/>
    <mergeCell ref="Q68:Q70"/>
    <mergeCell ref="N65:N67"/>
    <mergeCell ref="O65:O67"/>
    <mergeCell ref="P65:P67"/>
    <mergeCell ref="Q65:Q67"/>
    <mergeCell ref="I65:I67"/>
    <mergeCell ref="J65:J67"/>
    <mergeCell ref="K65:K67"/>
    <mergeCell ref="L65:L67"/>
    <mergeCell ref="M65:M67"/>
    <mergeCell ref="J68:J70"/>
    <mergeCell ref="K68:K70"/>
    <mergeCell ref="N59:N61"/>
    <mergeCell ref="O59:O61"/>
    <mergeCell ref="P59:P61"/>
    <mergeCell ref="Q59:Q61"/>
    <mergeCell ref="I59:I61"/>
    <mergeCell ref="J59:J61"/>
    <mergeCell ref="K59:K61"/>
    <mergeCell ref="L59:L61"/>
    <mergeCell ref="M59:M61"/>
    <mergeCell ref="J62:J64"/>
    <mergeCell ref="K62:K64"/>
    <mergeCell ref="L62:L64"/>
    <mergeCell ref="M62:M64"/>
    <mergeCell ref="A62:A64"/>
    <mergeCell ref="B62:B64"/>
    <mergeCell ref="C62:C64"/>
    <mergeCell ref="E62:E64"/>
    <mergeCell ref="H62:H64"/>
    <mergeCell ref="A59:A61"/>
    <mergeCell ref="B59:B61"/>
    <mergeCell ref="C59:C61"/>
    <mergeCell ref="E59:E61"/>
    <mergeCell ref="H59:H61"/>
    <mergeCell ref="D59:D61"/>
    <mergeCell ref="D62:D64"/>
    <mergeCell ref="H56:H58"/>
    <mergeCell ref="A53:A55"/>
    <mergeCell ref="B53:B55"/>
    <mergeCell ref="C53:C55"/>
    <mergeCell ref="E53:E55"/>
    <mergeCell ref="H53:H55"/>
    <mergeCell ref="D53:D55"/>
    <mergeCell ref="D56:D58"/>
    <mergeCell ref="I50:I52"/>
    <mergeCell ref="N50:N52"/>
    <mergeCell ref="O50:O52"/>
    <mergeCell ref="P50:P52"/>
    <mergeCell ref="Q50:Q52"/>
    <mergeCell ref="I56:I58"/>
    <mergeCell ref="N56:N58"/>
    <mergeCell ref="O56:O58"/>
    <mergeCell ref="P56:P58"/>
    <mergeCell ref="Q56:Q58"/>
    <mergeCell ref="N53:N55"/>
    <mergeCell ref="O53:O55"/>
    <mergeCell ref="P53:P55"/>
    <mergeCell ref="Q53:Q55"/>
    <mergeCell ref="I53:I55"/>
    <mergeCell ref="J53:J55"/>
    <mergeCell ref="K53:K55"/>
    <mergeCell ref="L53:L55"/>
    <mergeCell ref="M53:M55"/>
    <mergeCell ref="J56:J58"/>
    <mergeCell ref="K56:K58"/>
    <mergeCell ref="L56:L58"/>
    <mergeCell ref="M56:M58"/>
    <mergeCell ref="A56:A58"/>
    <mergeCell ref="N47:N49"/>
    <mergeCell ref="O47:O49"/>
    <mergeCell ref="P47:P49"/>
    <mergeCell ref="Q47:Q49"/>
    <mergeCell ref="I47:I49"/>
    <mergeCell ref="J47:J49"/>
    <mergeCell ref="K47:K49"/>
    <mergeCell ref="L47:L49"/>
    <mergeCell ref="M47:M49"/>
    <mergeCell ref="J50:J52"/>
    <mergeCell ref="K50:K52"/>
    <mergeCell ref="L50:L52"/>
    <mergeCell ref="M50:M52"/>
    <mergeCell ref="A50:A52"/>
    <mergeCell ref="B50:B52"/>
    <mergeCell ref="C50:C52"/>
    <mergeCell ref="E50:E52"/>
    <mergeCell ref="H50:H52"/>
    <mergeCell ref="A47:A49"/>
    <mergeCell ref="B47:B49"/>
    <mergeCell ref="C47:C49"/>
    <mergeCell ref="E47:E49"/>
    <mergeCell ref="H47:H49"/>
    <mergeCell ref="D47:D49"/>
    <mergeCell ref="D50:D52"/>
    <mergeCell ref="N38:N40"/>
    <mergeCell ref="O38:O40"/>
    <mergeCell ref="P38:P40"/>
    <mergeCell ref="Q38:Q40"/>
    <mergeCell ref="I44:I46"/>
    <mergeCell ref="N44:N46"/>
    <mergeCell ref="O44:O46"/>
    <mergeCell ref="P44:P46"/>
    <mergeCell ref="Q44:Q46"/>
    <mergeCell ref="N41:N43"/>
    <mergeCell ref="O41:O43"/>
    <mergeCell ref="P41:P43"/>
    <mergeCell ref="Q41:Q43"/>
    <mergeCell ref="I41:I43"/>
    <mergeCell ref="J41:J43"/>
    <mergeCell ref="K41:K43"/>
    <mergeCell ref="L41:L43"/>
    <mergeCell ref="M41:M43"/>
    <mergeCell ref="J44:J46"/>
    <mergeCell ref="K44:K46"/>
    <mergeCell ref="L44:L46"/>
    <mergeCell ref="M44:M46"/>
    <mergeCell ref="J38:J40"/>
    <mergeCell ref="K38:K40"/>
    <mergeCell ref="L38:L40"/>
    <mergeCell ref="M38:M40"/>
    <mergeCell ref="I38:I40"/>
    <mergeCell ref="A38:A40"/>
    <mergeCell ref="B38:B40"/>
    <mergeCell ref="C38:C40"/>
    <mergeCell ref="E38:E40"/>
    <mergeCell ref="H38:H40"/>
    <mergeCell ref="A35:A37"/>
    <mergeCell ref="B35:B37"/>
    <mergeCell ref="C35:C37"/>
    <mergeCell ref="E35:E37"/>
    <mergeCell ref="H35:H37"/>
    <mergeCell ref="D35:D37"/>
    <mergeCell ref="D38:D40"/>
    <mergeCell ref="A44:A46"/>
    <mergeCell ref="B44:B46"/>
    <mergeCell ref="C44:C46"/>
    <mergeCell ref="E44:E46"/>
    <mergeCell ref="H44:H46"/>
    <mergeCell ref="A41:A43"/>
    <mergeCell ref="B41:B43"/>
    <mergeCell ref="C41:C43"/>
    <mergeCell ref="E41:E43"/>
    <mergeCell ref="H41:H43"/>
    <mergeCell ref="D41:D43"/>
    <mergeCell ref="D44:D46"/>
    <mergeCell ref="O32:O34"/>
    <mergeCell ref="P32:P34"/>
    <mergeCell ref="Q32:Q34"/>
    <mergeCell ref="N29:N31"/>
    <mergeCell ref="O29:O31"/>
    <mergeCell ref="P29:P31"/>
    <mergeCell ref="Q29:Q31"/>
    <mergeCell ref="I29:I31"/>
    <mergeCell ref="J32:J34"/>
    <mergeCell ref="K32:K34"/>
    <mergeCell ref="L32:L34"/>
    <mergeCell ref="M32:M34"/>
    <mergeCell ref="J29:J31"/>
    <mergeCell ref="K29:K31"/>
    <mergeCell ref="L29:L31"/>
    <mergeCell ref="M29:M31"/>
    <mergeCell ref="N35:N37"/>
    <mergeCell ref="O35:O37"/>
    <mergeCell ref="P35:P37"/>
    <mergeCell ref="Q35:Q37"/>
    <mergeCell ref="I35:I37"/>
    <mergeCell ref="J35:J37"/>
    <mergeCell ref="K35:K37"/>
    <mergeCell ref="L35:L37"/>
    <mergeCell ref="M35:M37"/>
    <mergeCell ref="A32:A34"/>
    <mergeCell ref="B32:B34"/>
    <mergeCell ref="C32:C34"/>
    <mergeCell ref="E32:E34"/>
    <mergeCell ref="H32:H34"/>
    <mergeCell ref="A29:A31"/>
    <mergeCell ref="B29:B31"/>
    <mergeCell ref="C29:C31"/>
    <mergeCell ref="E29:E31"/>
    <mergeCell ref="H29:H31"/>
    <mergeCell ref="I26:I28"/>
    <mergeCell ref="N26:N28"/>
    <mergeCell ref="O26:O28"/>
    <mergeCell ref="P26:P28"/>
    <mergeCell ref="Q26:Q28"/>
    <mergeCell ref="N23:N25"/>
    <mergeCell ref="O23:O25"/>
    <mergeCell ref="P23:P25"/>
    <mergeCell ref="Q23:Q25"/>
    <mergeCell ref="I23:I25"/>
    <mergeCell ref="A26:A28"/>
    <mergeCell ref="B26:B28"/>
    <mergeCell ref="C26:C28"/>
    <mergeCell ref="E26:E28"/>
    <mergeCell ref="H26:H28"/>
    <mergeCell ref="A23:A25"/>
    <mergeCell ref="B23:B25"/>
    <mergeCell ref="C23:C25"/>
    <mergeCell ref="E23:E25"/>
    <mergeCell ref="H23:H25"/>
    <mergeCell ref="I32:I34"/>
    <mergeCell ref="N32:N34"/>
    <mergeCell ref="N11:N13"/>
    <mergeCell ref="O11:O13"/>
    <mergeCell ref="A8:A10"/>
    <mergeCell ref="B8:B10"/>
    <mergeCell ref="C8:C10"/>
    <mergeCell ref="E8:E10"/>
    <mergeCell ref="H8:H10"/>
    <mergeCell ref="W11:W13"/>
    <mergeCell ref="I11:I13"/>
    <mergeCell ref="A20:A22"/>
    <mergeCell ref="B20:B22"/>
    <mergeCell ref="C20:C22"/>
    <mergeCell ref="E20:E22"/>
    <mergeCell ref="H20:H22"/>
    <mergeCell ref="A17:A19"/>
    <mergeCell ref="B17:B19"/>
    <mergeCell ref="C17:C19"/>
    <mergeCell ref="E17:E19"/>
    <mergeCell ref="H17:H19"/>
    <mergeCell ref="I20:I22"/>
    <mergeCell ref="N20:N22"/>
    <mergeCell ref="O20:O22"/>
    <mergeCell ref="P20:P22"/>
    <mergeCell ref="Q20:Q22"/>
    <mergeCell ref="W20:W22"/>
    <mergeCell ref="N17:N19"/>
    <mergeCell ref="O17:O19"/>
    <mergeCell ref="P17:P19"/>
    <mergeCell ref="Q17:Q19"/>
    <mergeCell ref="W17:W19"/>
    <mergeCell ref="I17:I19"/>
    <mergeCell ref="L20:L22"/>
    <mergeCell ref="I8:I10"/>
    <mergeCell ref="N8:N10"/>
    <mergeCell ref="O8:O10"/>
    <mergeCell ref="P8:P10"/>
    <mergeCell ref="Q8:Q10"/>
    <mergeCell ref="J4:K4"/>
    <mergeCell ref="L4:M4"/>
    <mergeCell ref="J5:J7"/>
    <mergeCell ref="D3:D4"/>
    <mergeCell ref="D5:D7"/>
    <mergeCell ref="W8:W10"/>
    <mergeCell ref="N5:N7"/>
    <mergeCell ref="O5:O7"/>
    <mergeCell ref="P5:P7"/>
    <mergeCell ref="Q5:Q7"/>
    <mergeCell ref="W5:W7"/>
    <mergeCell ref="A14:A16"/>
    <mergeCell ref="B14:B16"/>
    <mergeCell ref="C14:C16"/>
    <mergeCell ref="E14:E16"/>
    <mergeCell ref="H14:H16"/>
    <mergeCell ref="A11:A13"/>
    <mergeCell ref="B11:B13"/>
    <mergeCell ref="C11:C13"/>
    <mergeCell ref="E11:E13"/>
    <mergeCell ref="H11:H13"/>
    <mergeCell ref="I14:I16"/>
    <mergeCell ref="N14:N16"/>
    <mergeCell ref="O14:O16"/>
    <mergeCell ref="P14:P16"/>
    <mergeCell ref="Q14:Q16"/>
    <mergeCell ref="W14:W16"/>
    <mergeCell ref="A1:G1"/>
    <mergeCell ref="H1:I1"/>
    <mergeCell ref="A3:A4"/>
    <mergeCell ref="B3:B4"/>
    <mergeCell ref="C3:C4"/>
    <mergeCell ref="E3:E4"/>
    <mergeCell ref="F3:G3"/>
    <mergeCell ref="H3:H4"/>
    <mergeCell ref="I3:I4"/>
    <mergeCell ref="N4:O4"/>
    <mergeCell ref="P4:Q4"/>
    <mergeCell ref="R4:U4"/>
    <mergeCell ref="A5:A7"/>
    <mergeCell ref="B5:B7"/>
    <mergeCell ref="C5:C7"/>
    <mergeCell ref="E5:E7"/>
    <mergeCell ref="H5:H7"/>
    <mergeCell ref="I5:I7"/>
    <mergeCell ref="J3:Q3"/>
  </mergeCells>
  <phoneticPr fontId="3"/>
  <printOptions horizontalCentered="1"/>
  <pageMargins left="0.31496062992125984" right="0.31496062992125984" top="0.55118110236220474" bottom="0.55118110236220474" header="0.31496062992125984" footer="0.31496062992125984"/>
  <pageSetup paperSize="9" scale="80" fitToHeight="0" orientation="landscape" r:id="rId1"/>
  <rowBreaks count="2" manualBreakCount="2">
    <brk id="43" max="15" man="1"/>
    <brk id="82" max="1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L876"/>
  <sheetViews>
    <sheetView showGridLines="0" view="pageBreakPreview" zoomScaleNormal="100" zoomScaleSheetLayoutView="100" workbookViewId="0">
      <selection activeCell="R616" sqref="R616"/>
    </sheetView>
  </sheetViews>
  <sheetFormatPr defaultColWidth="2.6640625" defaultRowHeight="13.2"/>
  <cols>
    <col min="1" max="1" width="11.21875" style="9" customWidth="1"/>
    <col min="2" max="2" width="3" style="9" customWidth="1"/>
    <col min="3" max="3" width="14.6640625" style="9" customWidth="1"/>
    <col min="4" max="4" width="5.6640625" style="9" customWidth="1"/>
    <col min="5" max="6" width="24.109375" style="9" customWidth="1"/>
    <col min="7" max="27" width="2.6640625" style="3" customWidth="1"/>
    <col min="28" max="28" width="3.44140625" style="3" customWidth="1"/>
    <col min="29" max="31" width="2.6640625" style="9" customWidth="1"/>
    <col min="32" max="32" width="2.6640625" style="3"/>
    <col min="33" max="33" width="6.77734375" style="3" hidden="1" customWidth="1"/>
    <col min="34" max="34" width="14.44140625" style="3" hidden="1" customWidth="1"/>
    <col min="35" max="35" width="35.109375" style="3" hidden="1" customWidth="1"/>
    <col min="36" max="36" width="26" style="3" hidden="1" customWidth="1"/>
    <col min="37" max="37" width="11.6640625" style="3" hidden="1" customWidth="1"/>
    <col min="38" max="39" width="7.44140625" style="3" hidden="1" customWidth="1"/>
    <col min="40" max="41" width="13.88671875" style="3" hidden="1" customWidth="1"/>
    <col min="42" max="43" width="25" style="3" hidden="1" customWidth="1"/>
    <col min="44" max="44" width="3.44140625" style="3" hidden="1" customWidth="1"/>
    <col min="45" max="45" width="10.6640625" style="3" customWidth="1"/>
    <col min="46" max="50" width="4.33203125" style="3" customWidth="1"/>
    <col min="51" max="16384" width="2.6640625" style="3"/>
  </cols>
  <sheetData>
    <row r="1" spans="1:55" s="143" customFormat="1" ht="29.25" customHeight="1">
      <c r="B1" s="237"/>
      <c r="I1" s="1058" t="s">
        <v>7</v>
      </c>
      <c r="J1" s="1058"/>
      <c r="K1" s="1058"/>
      <c r="L1" s="1058"/>
      <c r="M1" s="1058"/>
      <c r="N1" s="1058"/>
      <c r="O1" s="1058"/>
      <c r="P1" s="1058"/>
      <c r="Q1" s="1059" t="str">
        <f>IF(表紙!H4="","",表紙!H4)</f>
        <v/>
      </c>
      <c r="R1" s="1059"/>
      <c r="S1" s="1059"/>
      <c r="T1" s="1059"/>
      <c r="U1" s="1059"/>
      <c r="V1" s="1059"/>
      <c r="W1" s="1059"/>
      <c r="X1" s="1059"/>
      <c r="Y1" s="1059"/>
      <c r="Z1" s="1059"/>
      <c r="AA1" s="1059"/>
      <c r="AB1" s="1059"/>
      <c r="AC1" s="1059"/>
      <c r="AD1" s="1059"/>
      <c r="AE1" s="1059"/>
      <c r="AT1" s="100"/>
      <c r="AU1" s="100"/>
      <c r="AV1" s="100"/>
      <c r="AW1" s="100"/>
      <c r="AX1" s="100"/>
      <c r="AY1" s="100"/>
      <c r="AZ1" s="100"/>
      <c r="BA1" s="100"/>
      <c r="BB1" s="100"/>
      <c r="BC1" s="100"/>
    </row>
    <row r="2" spans="1:55" s="143" customFormat="1" ht="29.25" customHeight="1">
      <c r="I2" s="1060" t="s">
        <v>8</v>
      </c>
      <c r="J2" s="1060"/>
      <c r="K2" s="1060"/>
      <c r="L2" s="1060"/>
      <c r="M2" s="1060"/>
      <c r="N2" s="1060"/>
      <c r="O2" s="1060"/>
      <c r="P2" s="1060"/>
      <c r="Q2" s="1060"/>
      <c r="R2" s="1060"/>
      <c r="S2" s="1060"/>
      <c r="T2" s="1060"/>
      <c r="U2" s="1060"/>
      <c r="V2" s="1060"/>
      <c r="W2" s="1060"/>
      <c r="X2" s="1060"/>
      <c r="Y2" s="1060"/>
      <c r="Z2" s="1060"/>
      <c r="AA2" s="1060"/>
      <c r="AB2" s="1060"/>
      <c r="AC2" s="1060"/>
      <c r="AD2" s="1060"/>
      <c r="AE2" s="1060"/>
      <c r="AT2" s="100"/>
      <c r="AU2" s="100"/>
      <c r="AV2" s="100"/>
      <c r="AW2" s="100"/>
      <c r="AX2" s="100"/>
      <c r="AY2" s="100"/>
      <c r="AZ2" s="100"/>
      <c r="BA2" s="100"/>
      <c r="BB2" s="100"/>
      <c r="BC2" s="100"/>
    </row>
    <row r="3" spans="1:55" s="143" customFormat="1" ht="102" customHeight="1">
      <c r="AT3" s="100"/>
      <c r="AU3" s="100"/>
      <c r="AV3" s="100"/>
      <c r="AW3" s="100"/>
      <c r="AX3" s="100"/>
      <c r="AY3" s="100"/>
      <c r="AZ3" s="100"/>
      <c r="BA3" s="100"/>
      <c r="BB3" s="100"/>
      <c r="BC3" s="100"/>
    </row>
    <row r="4" spans="1:55" s="143" customFormat="1" ht="102" customHeight="1"/>
    <row r="5" spans="1:55" s="11" customFormat="1" ht="105" customHeight="1">
      <c r="A5" s="1077" t="s">
        <v>1535</v>
      </c>
      <c r="B5" s="1077"/>
      <c r="C5" s="1077"/>
      <c r="D5" s="1077"/>
      <c r="E5" s="1077"/>
      <c r="F5" s="1077"/>
      <c r="G5" s="1077"/>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c r="AE5" s="1077"/>
    </row>
    <row r="6" spans="1:55" s="143" customFormat="1" ht="93" customHeight="1">
      <c r="B6" s="237"/>
      <c r="I6" s="10"/>
    </row>
    <row r="7" spans="1:55" s="143" customFormat="1" ht="93" customHeight="1">
      <c r="B7" s="237"/>
      <c r="I7" s="10"/>
    </row>
    <row r="8" spans="1:55">
      <c r="A8" s="12" t="s">
        <v>223</v>
      </c>
      <c r="B8" s="1078" t="s">
        <v>0</v>
      </c>
      <c r="C8" s="1079"/>
      <c r="D8" s="430" t="s">
        <v>349</v>
      </c>
      <c r="E8" s="1061" t="s">
        <v>1</v>
      </c>
      <c r="F8" s="1062"/>
      <c r="G8" s="1080" t="s">
        <v>3</v>
      </c>
      <c r="H8" s="681"/>
      <c r="I8" s="681"/>
      <c r="J8" s="681"/>
      <c r="K8" s="681"/>
      <c r="L8" s="681"/>
      <c r="M8" s="681"/>
      <c r="N8" s="681"/>
      <c r="O8" s="681"/>
      <c r="P8" s="681"/>
      <c r="Q8" s="681"/>
      <c r="R8" s="681"/>
      <c r="S8" s="681"/>
      <c r="T8" s="681"/>
      <c r="U8" s="681"/>
      <c r="V8" s="681"/>
      <c r="W8" s="681"/>
      <c r="X8" s="681"/>
      <c r="Y8" s="681"/>
      <c r="Z8" s="681"/>
      <c r="AA8" s="681"/>
      <c r="AB8" s="682"/>
      <c r="AC8" s="1081" t="s">
        <v>2</v>
      </c>
      <c r="AD8" s="1082"/>
      <c r="AE8" s="1083"/>
      <c r="AG8" s="13" t="s">
        <v>168</v>
      </c>
      <c r="AH8" s="14"/>
      <c r="AI8" s="14"/>
      <c r="AJ8" s="14"/>
      <c r="AK8" s="14"/>
      <c r="AL8" s="14"/>
      <c r="AM8" s="14"/>
      <c r="AN8" s="14"/>
      <c r="AO8" s="14"/>
      <c r="AP8" s="14"/>
      <c r="AQ8" s="14"/>
      <c r="AR8" s="15"/>
    </row>
    <row r="9" spans="1:55" ht="1.8" customHeight="1">
      <c r="A9" s="822" t="s">
        <v>1057</v>
      </c>
      <c r="B9" s="732">
        <v>1</v>
      </c>
      <c r="C9" s="814" t="s">
        <v>1058</v>
      </c>
      <c r="D9" s="815" t="s">
        <v>350</v>
      </c>
      <c r="E9" s="732" t="s">
        <v>1059</v>
      </c>
      <c r="F9" s="816"/>
      <c r="G9" s="18"/>
      <c r="AB9" s="128"/>
      <c r="AC9" s="62"/>
      <c r="AD9" s="63"/>
      <c r="AE9" s="64"/>
      <c r="AG9" s="16"/>
      <c r="AH9" s="143"/>
      <c r="AI9" s="143"/>
      <c r="AJ9" s="143"/>
      <c r="AK9" s="143"/>
      <c r="AL9" s="143"/>
      <c r="AM9" s="143"/>
      <c r="AN9" s="143"/>
      <c r="AO9" s="143"/>
      <c r="AP9" s="143"/>
      <c r="AR9" s="128"/>
    </row>
    <row r="10" spans="1:55" ht="13.5" customHeight="1">
      <c r="A10" s="822"/>
      <c r="B10" s="732"/>
      <c r="C10" s="814"/>
      <c r="D10" s="815"/>
      <c r="E10" s="732"/>
      <c r="F10" s="816"/>
      <c r="G10" s="18"/>
      <c r="H10" s="737" t="s">
        <v>71</v>
      </c>
      <c r="I10" s="737"/>
      <c r="J10" s="737"/>
      <c r="K10" s="737"/>
      <c r="L10" s="737"/>
      <c r="M10" s="737"/>
      <c r="N10" s="737"/>
      <c r="O10" s="696" t="s">
        <v>155</v>
      </c>
      <c r="P10" s="696"/>
      <c r="Q10" s="696"/>
      <c r="R10" s="696"/>
      <c r="S10" s="696"/>
      <c r="T10" s="696"/>
      <c r="U10" s="696"/>
      <c r="V10" s="696"/>
      <c r="W10" s="696"/>
      <c r="AB10" s="128"/>
      <c r="AC10" s="1063" t="s">
        <v>548</v>
      </c>
      <c r="AD10" s="1064"/>
      <c r="AE10" s="1065"/>
      <c r="AG10" s="17" t="s">
        <v>155</v>
      </c>
      <c r="AH10" s="389" t="s">
        <v>156</v>
      </c>
      <c r="AI10" s="389" t="s">
        <v>157</v>
      </c>
      <c r="AJ10" s="389" t="s">
        <v>158</v>
      </c>
      <c r="AK10" s="389" t="s">
        <v>159</v>
      </c>
      <c r="AL10" s="3" t="s">
        <v>160</v>
      </c>
      <c r="AM10" s="3" t="s">
        <v>161</v>
      </c>
      <c r="AN10" s="3" t="s">
        <v>162</v>
      </c>
      <c r="AO10" s="3" t="s">
        <v>163</v>
      </c>
      <c r="AP10" s="3" t="s">
        <v>164</v>
      </c>
      <c r="AQ10" s="389" t="s">
        <v>165</v>
      </c>
      <c r="AR10" s="128"/>
    </row>
    <row r="11" spans="1:55">
      <c r="A11" s="822"/>
      <c r="B11" s="732"/>
      <c r="C11" s="814"/>
      <c r="D11" s="815"/>
      <c r="E11" s="732"/>
      <c r="F11" s="816"/>
      <c r="G11" s="18"/>
      <c r="H11" s="737"/>
      <c r="I11" s="737"/>
      <c r="J11" s="737"/>
      <c r="K11" s="737"/>
      <c r="L11" s="737"/>
      <c r="M11" s="737"/>
      <c r="N11" s="737"/>
      <c r="O11" s="696"/>
      <c r="P11" s="696"/>
      <c r="Q11" s="696"/>
      <c r="R11" s="696"/>
      <c r="S11" s="696"/>
      <c r="T11" s="696"/>
      <c r="U11" s="696"/>
      <c r="V11" s="696"/>
      <c r="W11" s="696"/>
      <c r="AB11" s="128"/>
      <c r="AC11" s="1063"/>
      <c r="AD11" s="1064"/>
      <c r="AE11" s="1065"/>
      <c r="AG11" s="18" t="s">
        <v>69</v>
      </c>
      <c r="AH11" s="3" t="s">
        <v>61</v>
      </c>
      <c r="AI11" s="3" t="s">
        <v>69</v>
      </c>
      <c r="AJ11" s="3" t="s">
        <v>69</v>
      </c>
      <c r="AK11" s="3" t="s">
        <v>70</v>
      </c>
      <c r="AL11" s="3" t="s">
        <v>6</v>
      </c>
      <c r="AM11" s="3" t="s">
        <v>62</v>
      </c>
      <c r="AN11" s="3" t="s">
        <v>63</v>
      </c>
      <c r="AO11" s="3" t="s">
        <v>26</v>
      </c>
      <c r="AP11" s="3" t="s">
        <v>69</v>
      </c>
      <c r="AQ11" s="3" t="s">
        <v>69</v>
      </c>
      <c r="AR11" s="128" t="s">
        <v>104</v>
      </c>
    </row>
    <row r="12" spans="1:55" ht="1.8" customHeight="1">
      <c r="A12" s="822"/>
      <c r="B12" s="251"/>
      <c r="C12" s="814"/>
      <c r="D12" s="417"/>
      <c r="E12" s="732"/>
      <c r="F12" s="816"/>
      <c r="G12" s="18"/>
      <c r="AB12" s="128"/>
      <c r="AC12" s="125"/>
      <c r="AD12" s="63"/>
      <c r="AE12" s="64"/>
      <c r="AG12" s="18" t="s">
        <v>61</v>
      </c>
      <c r="AH12" s="3" t="s">
        <v>69</v>
      </c>
      <c r="AI12" s="3" t="s">
        <v>61</v>
      </c>
      <c r="AJ12" s="3" t="s">
        <v>61</v>
      </c>
      <c r="AK12" s="3" t="s">
        <v>64</v>
      </c>
      <c r="AL12" s="3" t="s">
        <v>65</v>
      </c>
      <c r="AM12" s="3" t="s">
        <v>66</v>
      </c>
      <c r="AN12" s="3" t="s">
        <v>67</v>
      </c>
      <c r="AO12" s="3" t="s">
        <v>27</v>
      </c>
      <c r="AP12" s="3" t="s">
        <v>61</v>
      </c>
      <c r="AQ12" s="3" t="s">
        <v>61</v>
      </c>
      <c r="AR12" s="128"/>
    </row>
    <row r="13" spans="1:55" ht="12.6" customHeight="1">
      <c r="A13" s="822"/>
      <c r="B13" s="251"/>
      <c r="C13" s="814"/>
      <c r="D13" s="417"/>
      <c r="E13" s="732"/>
      <c r="F13" s="816"/>
      <c r="G13" s="18"/>
      <c r="H13" s="3" t="s">
        <v>353</v>
      </c>
      <c r="AB13" s="128"/>
      <c r="AC13" s="125"/>
      <c r="AD13" s="63"/>
      <c r="AE13" s="64"/>
      <c r="AG13" s="19"/>
      <c r="AH13" s="27"/>
      <c r="AI13" s="3" t="s">
        <v>72</v>
      </c>
      <c r="AJ13" s="3" t="s">
        <v>68</v>
      </c>
      <c r="AP13" s="3" t="s">
        <v>112</v>
      </c>
      <c r="AQ13" s="3" t="s">
        <v>10</v>
      </c>
      <c r="AR13" s="128"/>
    </row>
    <row r="14" spans="1:55" ht="13.2" customHeight="1">
      <c r="A14" s="822"/>
      <c r="B14" s="251"/>
      <c r="C14" s="142"/>
      <c r="D14" s="417"/>
      <c r="E14" s="732"/>
      <c r="F14" s="816"/>
      <c r="G14" s="18"/>
      <c r="H14" s="746" t="s">
        <v>354</v>
      </c>
      <c r="I14" s="746"/>
      <c r="J14" s="746"/>
      <c r="K14" s="746"/>
      <c r="L14" s="1072" t="s">
        <v>355</v>
      </c>
      <c r="M14" s="1072"/>
      <c r="N14" s="714" t="s">
        <v>356</v>
      </c>
      <c r="O14" s="715"/>
      <c r="P14" s="131"/>
      <c r="Q14" s="101" t="s">
        <v>357</v>
      </c>
      <c r="R14" s="133"/>
      <c r="S14" s="101" t="s">
        <v>358</v>
      </c>
      <c r="T14" s="101" t="s">
        <v>359</v>
      </c>
      <c r="U14" s="715" t="s">
        <v>360</v>
      </c>
      <c r="V14" s="715"/>
      <c r="W14" s="131"/>
      <c r="X14" s="101" t="s">
        <v>357</v>
      </c>
      <c r="Y14" s="133"/>
      <c r="Z14" s="102" t="s">
        <v>358</v>
      </c>
      <c r="AB14" s="128"/>
      <c r="AC14" s="62"/>
      <c r="AD14" s="63"/>
      <c r="AE14" s="64"/>
      <c r="AG14" s="20"/>
      <c r="AH14" s="21"/>
      <c r="AI14" s="21"/>
      <c r="AJ14" s="21"/>
      <c r="AK14" s="21"/>
      <c r="AL14" s="21"/>
      <c r="AM14" s="21"/>
      <c r="AN14" s="21"/>
      <c r="AO14" s="21"/>
      <c r="AP14" s="21"/>
      <c r="AQ14" s="21"/>
      <c r="AR14" s="22"/>
    </row>
    <row r="15" spans="1:55" ht="13.2" customHeight="1">
      <c r="A15" s="822"/>
      <c r="B15" s="251"/>
      <c r="C15" s="142"/>
      <c r="D15" s="417"/>
      <c r="E15" s="732"/>
      <c r="F15" s="816"/>
      <c r="G15" s="18"/>
      <c r="H15" s="746"/>
      <c r="I15" s="746"/>
      <c r="J15" s="746"/>
      <c r="K15" s="746"/>
      <c r="L15" s="1073" t="s">
        <v>361</v>
      </c>
      <c r="M15" s="1073"/>
      <c r="N15" s="749" t="s">
        <v>356</v>
      </c>
      <c r="O15" s="1074"/>
      <c r="P15" s="132"/>
      <c r="Q15" s="103" t="s">
        <v>357</v>
      </c>
      <c r="R15" s="134"/>
      <c r="S15" s="103" t="s">
        <v>358</v>
      </c>
      <c r="T15" s="103" t="s">
        <v>359</v>
      </c>
      <c r="U15" s="1074" t="s">
        <v>360</v>
      </c>
      <c r="V15" s="1074"/>
      <c r="W15" s="132"/>
      <c r="X15" s="103" t="s">
        <v>357</v>
      </c>
      <c r="Y15" s="134"/>
      <c r="Z15" s="104" t="s">
        <v>358</v>
      </c>
      <c r="AB15" s="128"/>
      <c r="AC15" s="62"/>
      <c r="AD15" s="63"/>
      <c r="AE15" s="64"/>
    </row>
    <row r="16" spans="1:55" ht="13.2" customHeight="1">
      <c r="A16" s="822"/>
      <c r="B16" s="251"/>
      <c r="C16" s="142"/>
      <c r="D16" s="417"/>
      <c r="E16" s="732"/>
      <c r="F16" s="816"/>
      <c r="G16" s="18"/>
      <c r="H16" s="1095" t="s">
        <v>362</v>
      </c>
      <c r="I16" s="1096"/>
      <c r="J16" s="1096"/>
      <c r="K16" s="1096"/>
      <c r="L16" s="1072" t="s">
        <v>355</v>
      </c>
      <c r="M16" s="1072"/>
      <c r="N16" s="714" t="s">
        <v>356</v>
      </c>
      <c r="O16" s="715"/>
      <c r="P16" s="131"/>
      <c r="Q16" s="101" t="s">
        <v>357</v>
      </c>
      <c r="R16" s="133"/>
      <c r="S16" s="101" t="s">
        <v>358</v>
      </c>
      <c r="T16" s="101" t="s">
        <v>359</v>
      </c>
      <c r="U16" s="715" t="s">
        <v>360</v>
      </c>
      <c r="V16" s="715"/>
      <c r="W16" s="131"/>
      <c r="X16" s="101" t="s">
        <v>357</v>
      </c>
      <c r="Y16" s="133"/>
      <c r="Z16" s="102" t="s">
        <v>358</v>
      </c>
      <c r="AB16" s="128"/>
      <c r="AC16" s="62"/>
      <c r="AD16" s="63"/>
      <c r="AE16" s="64"/>
    </row>
    <row r="17" spans="1:31" ht="13.2" customHeight="1">
      <c r="A17" s="822"/>
      <c r="B17" s="251"/>
      <c r="C17" s="142"/>
      <c r="D17" s="417"/>
      <c r="E17" s="732"/>
      <c r="F17" s="816"/>
      <c r="G17" s="18"/>
      <c r="H17" s="1096"/>
      <c r="I17" s="1096"/>
      <c r="J17" s="1096"/>
      <c r="K17" s="1096"/>
      <c r="L17" s="1073" t="s">
        <v>361</v>
      </c>
      <c r="M17" s="1073"/>
      <c r="N17" s="749" t="s">
        <v>356</v>
      </c>
      <c r="O17" s="1074"/>
      <c r="P17" s="132"/>
      <c r="Q17" s="103" t="s">
        <v>357</v>
      </c>
      <c r="R17" s="134"/>
      <c r="S17" s="103" t="s">
        <v>358</v>
      </c>
      <c r="T17" s="103" t="s">
        <v>359</v>
      </c>
      <c r="U17" s="1074" t="s">
        <v>360</v>
      </c>
      <c r="V17" s="1074"/>
      <c r="W17" s="132"/>
      <c r="X17" s="103" t="s">
        <v>357</v>
      </c>
      <c r="Y17" s="134"/>
      <c r="Z17" s="104" t="s">
        <v>358</v>
      </c>
      <c r="AB17" s="128"/>
      <c r="AC17" s="62"/>
      <c r="AD17" s="63"/>
      <c r="AE17" s="64"/>
    </row>
    <row r="18" spans="1:31" ht="13.2" customHeight="1">
      <c r="A18" s="414"/>
      <c r="B18" s="251"/>
      <c r="C18" s="142"/>
      <c r="D18" s="417"/>
      <c r="E18" s="732"/>
      <c r="F18" s="816"/>
      <c r="G18" s="18"/>
      <c r="H18" s="697" t="s">
        <v>1529</v>
      </c>
      <c r="I18" s="698"/>
      <c r="J18" s="698"/>
      <c r="K18" s="699"/>
      <c r="L18" s="706" t="s">
        <v>355</v>
      </c>
      <c r="M18" s="707"/>
      <c r="N18" s="714" t="s">
        <v>356</v>
      </c>
      <c r="O18" s="715"/>
      <c r="P18" s="131"/>
      <c r="Q18" s="101" t="s">
        <v>357</v>
      </c>
      <c r="R18" s="133"/>
      <c r="S18" s="101" t="s">
        <v>358</v>
      </c>
      <c r="T18" s="101" t="s">
        <v>359</v>
      </c>
      <c r="U18" s="715" t="s">
        <v>356</v>
      </c>
      <c r="V18" s="715"/>
      <c r="W18" s="131"/>
      <c r="X18" s="101" t="s">
        <v>357</v>
      </c>
      <c r="Y18" s="133"/>
      <c r="Z18" s="102" t="s">
        <v>358</v>
      </c>
      <c r="AB18" s="128"/>
      <c r="AC18" s="62"/>
      <c r="AD18" s="63"/>
      <c r="AE18" s="64"/>
    </row>
    <row r="19" spans="1:31" ht="13.2" customHeight="1">
      <c r="A19" s="414"/>
      <c r="B19" s="251"/>
      <c r="C19" s="142"/>
      <c r="D19" s="417"/>
      <c r="E19" s="732"/>
      <c r="F19" s="816"/>
      <c r="G19" s="18"/>
      <c r="H19" s="700"/>
      <c r="I19" s="701"/>
      <c r="J19" s="701"/>
      <c r="K19" s="702"/>
      <c r="L19" s="708"/>
      <c r="M19" s="709"/>
      <c r="N19" s="716" t="s">
        <v>360</v>
      </c>
      <c r="O19" s="717"/>
      <c r="P19" s="592"/>
      <c r="Q19" s="593" t="s">
        <v>357</v>
      </c>
      <c r="R19" s="594"/>
      <c r="S19" s="593" t="s">
        <v>358</v>
      </c>
      <c r="T19" s="593" t="s">
        <v>359</v>
      </c>
      <c r="U19" s="717" t="s">
        <v>360</v>
      </c>
      <c r="V19" s="717"/>
      <c r="W19" s="592"/>
      <c r="X19" s="593" t="s">
        <v>357</v>
      </c>
      <c r="Y19" s="594"/>
      <c r="Z19" s="595" t="s">
        <v>358</v>
      </c>
      <c r="AB19" s="128"/>
      <c r="AC19" s="62"/>
      <c r="AD19" s="63"/>
      <c r="AE19" s="64"/>
    </row>
    <row r="20" spans="1:31" ht="13.2" customHeight="1">
      <c r="A20" s="414"/>
      <c r="B20" s="251"/>
      <c r="C20" s="142"/>
      <c r="D20" s="417"/>
      <c r="E20" s="732"/>
      <c r="F20" s="816"/>
      <c r="G20" s="18"/>
      <c r="H20" s="700"/>
      <c r="I20" s="701"/>
      <c r="J20" s="701"/>
      <c r="K20" s="702"/>
      <c r="L20" s="710" t="s">
        <v>1528</v>
      </c>
      <c r="M20" s="711"/>
      <c r="N20" s="1075" t="s">
        <v>356</v>
      </c>
      <c r="O20" s="1076"/>
      <c r="P20" s="596"/>
      <c r="Q20" s="597" t="s">
        <v>357</v>
      </c>
      <c r="R20" s="598"/>
      <c r="S20" s="597" t="s">
        <v>358</v>
      </c>
      <c r="T20" s="597" t="s">
        <v>359</v>
      </c>
      <c r="U20" s="1076" t="s">
        <v>356</v>
      </c>
      <c r="V20" s="1076"/>
      <c r="W20" s="596"/>
      <c r="X20" s="597" t="s">
        <v>357</v>
      </c>
      <c r="Y20" s="598"/>
      <c r="Z20" s="599" t="s">
        <v>358</v>
      </c>
      <c r="AB20" s="128"/>
      <c r="AC20" s="62"/>
      <c r="AD20" s="63"/>
      <c r="AE20" s="64"/>
    </row>
    <row r="21" spans="1:31" ht="13.2" customHeight="1">
      <c r="A21" s="414"/>
      <c r="B21" s="251"/>
      <c r="C21" s="142"/>
      <c r="D21" s="417"/>
      <c r="E21" s="732"/>
      <c r="F21" s="816"/>
      <c r="G21" s="18"/>
      <c r="H21" s="703"/>
      <c r="I21" s="704"/>
      <c r="J21" s="704"/>
      <c r="K21" s="705"/>
      <c r="L21" s="712"/>
      <c r="M21" s="713"/>
      <c r="N21" s="716" t="s">
        <v>360</v>
      </c>
      <c r="O21" s="717"/>
      <c r="P21" s="592"/>
      <c r="Q21" s="593" t="s">
        <v>357</v>
      </c>
      <c r="R21" s="594"/>
      <c r="S21" s="593" t="s">
        <v>358</v>
      </c>
      <c r="T21" s="593" t="s">
        <v>359</v>
      </c>
      <c r="U21" s="717" t="s">
        <v>360</v>
      </c>
      <c r="V21" s="717"/>
      <c r="W21" s="592"/>
      <c r="X21" s="593" t="s">
        <v>357</v>
      </c>
      <c r="Y21" s="594"/>
      <c r="Z21" s="595" t="s">
        <v>358</v>
      </c>
      <c r="AB21" s="128"/>
      <c r="AC21" s="62"/>
      <c r="AD21" s="63"/>
      <c r="AE21" s="64"/>
    </row>
    <row r="22" spans="1:31" ht="13.2" customHeight="1">
      <c r="A22" s="414"/>
      <c r="B22" s="251"/>
      <c r="C22" s="142"/>
      <c r="D22" s="417"/>
      <c r="E22" s="732"/>
      <c r="F22" s="816"/>
      <c r="G22" s="18"/>
      <c r="H22" s="1066" t="s">
        <v>1530</v>
      </c>
      <c r="I22" s="1067"/>
      <c r="J22" s="1067"/>
      <c r="K22" s="1068"/>
      <c r="L22" s="714" t="s">
        <v>355</v>
      </c>
      <c r="M22" s="731"/>
      <c r="N22" s="714" t="s">
        <v>356</v>
      </c>
      <c r="O22" s="715"/>
      <c r="P22" s="131"/>
      <c r="Q22" s="101" t="s">
        <v>357</v>
      </c>
      <c r="R22" s="133"/>
      <c r="S22" s="101" t="s">
        <v>358</v>
      </c>
      <c r="T22" s="101" t="s">
        <v>359</v>
      </c>
      <c r="U22" s="715" t="s">
        <v>360</v>
      </c>
      <c r="V22" s="715"/>
      <c r="W22" s="131"/>
      <c r="X22" s="101" t="s">
        <v>357</v>
      </c>
      <c r="Y22" s="133"/>
      <c r="Z22" s="102" t="s">
        <v>358</v>
      </c>
      <c r="AB22" s="128"/>
      <c r="AC22" s="62"/>
      <c r="AD22" s="63"/>
      <c r="AE22" s="64"/>
    </row>
    <row r="23" spans="1:31" ht="13.2" customHeight="1">
      <c r="A23" s="414"/>
      <c r="B23" s="251"/>
      <c r="C23" s="142"/>
      <c r="D23" s="417"/>
      <c r="E23" s="732"/>
      <c r="F23" s="816"/>
      <c r="G23" s="18"/>
      <c r="H23" s="1069"/>
      <c r="I23" s="1070"/>
      <c r="J23" s="1070"/>
      <c r="K23" s="1071"/>
      <c r="L23" s="749" t="s">
        <v>361</v>
      </c>
      <c r="M23" s="750"/>
      <c r="N23" s="749" t="s">
        <v>356</v>
      </c>
      <c r="O23" s="1074"/>
      <c r="P23" s="132"/>
      <c r="Q23" s="103" t="s">
        <v>357</v>
      </c>
      <c r="R23" s="134"/>
      <c r="S23" s="103" t="s">
        <v>358</v>
      </c>
      <c r="T23" s="103" t="s">
        <v>359</v>
      </c>
      <c r="U23" s="1074" t="s">
        <v>360</v>
      </c>
      <c r="V23" s="1074"/>
      <c r="W23" s="132"/>
      <c r="X23" s="103" t="s">
        <v>357</v>
      </c>
      <c r="Y23" s="134"/>
      <c r="Z23" s="104" t="s">
        <v>358</v>
      </c>
      <c r="AB23" s="128"/>
      <c r="AC23" s="62"/>
      <c r="AD23" s="63"/>
      <c r="AE23" s="64"/>
    </row>
    <row r="24" spans="1:31" ht="13.2" customHeight="1">
      <c r="A24" s="414"/>
      <c r="B24" s="251"/>
      <c r="C24" s="142"/>
      <c r="D24" s="417"/>
      <c r="E24" s="732"/>
      <c r="F24" s="816"/>
      <c r="G24" s="18"/>
      <c r="H24" s="697" t="s">
        <v>1531</v>
      </c>
      <c r="I24" s="698"/>
      <c r="J24" s="698"/>
      <c r="K24" s="699"/>
      <c r="L24" s="706" t="s">
        <v>355</v>
      </c>
      <c r="M24" s="707"/>
      <c r="N24" s="714" t="s">
        <v>356</v>
      </c>
      <c r="O24" s="715"/>
      <c r="P24" s="131"/>
      <c r="Q24" s="101" t="s">
        <v>357</v>
      </c>
      <c r="R24" s="133"/>
      <c r="S24" s="101" t="s">
        <v>358</v>
      </c>
      <c r="T24" s="101" t="s">
        <v>359</v>
      </c>
      <c r="U24" s="715" t="s">
        <v>356</v>
      </c>
      <c r="V24" s="715"/>
      <c r="W24" s="131"/>
      <c r="X24" s="101" t="s">
        <v>357</v>
      </c>
      <c r="Y24" s="133"/>
      <c r="Z24" s="102" t="s">
        <v>358</v>
      </c>
      <c r="AB24" s="128"/>
      <c r="AC24" s="62"/>
      <c r="AD24" s="63"/>
      <c r="AE24" s="64"/>
    </row>
    <row r="25" spans="1:31" ht="13.2" customHeight="1">
      <c r="A25" s="414"/>
      <c r="B25" s="251"/>
      <c r="C25" s="142"/>
      <c r="D25" s="417"/>
      <c r="E25" s="732"/>
      <c r="F25" s="816"/>
      <c r="G25" s="18"/>
      <c r="H25" s="700"/>
      <c r="I25" s="701"/>
      <c r="J25" s="701"/>
      <c r="K25" s="702"/>
      <c r="L25" s="708"/>
      <c r="M25" s="709"/>
      <c r="N25" s="716" t="s">
        <v>360</v>
      </c>
      <c r="O25" s="717"/>
      <c r="P25" s="592"/>
      <c r="Q25" s="593" t="s">
        <v>357</v>
      </c>
      <c r="R25" s="594"/>
      <c r="S25" s="593" t="s">
        <v>358</v>
      </c>
      <c r="T25" s="593" t="s">
        <v>359</v>
      </c>
      <c r="U25" s="717" t="s">
        <v>360</v>
      </c>
      <c r="V25" s="717"/>
      <c r="W25" s="592"/>
      <c r="X25" s="593" t="s">
        <v>357</v>
      </c>
      <c r="Y25" s="594"/>
      <c r="Z25" s="595" t="s">
        <v>358</v>
      </c>
      <c r="AB25" s="128"/>
      <c r="AC25" s="62"/>
      <c r="AD25" s="63"/>
      <c r="AE25" s="64"/>
    </row>
    <row r="26" spans="1:31" ht="13.2" customHeight="1">
      <c r="A26" s="414"/>
      <c r="B26" s="251"/>
      <c r="C26" s="142"/>
      <c r="D26" s="417"/>
      <c r="E26" s="3"/>
      <c r="F26" s="252"/>
      <c r="G26" s="18"/>
      <c r="H26" s="700"/>
      <c r="I26" s="701"/>
      <c r="J26" s="701"/>
      <c r="K26" s="702"/>
      <c r="L26" s="710" t="s">
        <v>1528</v>
      </c>
      <c r="M26" s="711"/>
      <c r="N26" s="1075" t="s">
        <v>356</v>
      </c>
      <c r="O26" s="1076"/>
      <c r="P26" s="596"/>
      <c r="Q26" s="597" t="s">
        <v>357</v>
      </c>
      <c r="R26" s="598"/>
      <c r="S26" s="597" t="s">
        <v>358</v>
      </c>
      <c r="T26" s="597" t="s">
        <v>359</v>
      </c>
      <c r="U26" s="1076" t="s">
        <v>356</v>
      </c>
      <c r="V26" s="1076"/>
      <c r="W26" s="596"/>
      <c r="X26" s="597" t="s">
        <v>357</v>
      </c>
      <c r="Y26" s="598"/>
      <c r="Z26" s="599" t="s">
        <v>358</v>
      </c>
      <c r="AB26" s="128"/>
      <c r="AC26" s="62"/>
      <c r="AD26" s="63"/>
      <c r="AE26" s="64"/>
    </row>
    <row r="27" spans="1:31" ht="13.2" customHeight="1">
      <c r="A27" s="414"/>
      <c r="B27" s="251"/>
      <c r="C27" s="142"/>
      <c r="D27" s="417"/>
      <c r="E27" s="251"/>
      <c r="F27" s="252"/>
      <c r="G27" s="18"/>
      <c r="H27" s="703"/>
      <c r="I27" s="704"/>
      <c r="J27" s="704"/>
      <c r="K27" s="705"/>
      <c r="L27" s="712"/>
      <c r="M27" s="713"/>
      <c r="N27" s="716" t="s">
        <v>360</v>
      </c>
      <c r="O27" s="717"/>
      <c r="P27" s="592"/>
      <c r="Q27" s="593" t="s">
        <v>357</v>
      </c>
      <c r="R27" s="594"/>
      <c r="S27" s="593" t="s">
        <v>358</v>
      </c>
      <c r="T27" s="593" t="s">
        <v>359</v>
      </c>
      <c r="U27" s="717" t="s">
        <v>360</v>
      </c>
      <c r="V27" s="717"/>
      <c r="W27" s="592"/>
      <c r="X27" s="593" t="s">
        <v>357</v>
      </c>
      <c r="Y27" s="594"/>
      <c r="Z27" s="595" t="s">
        <v>358</v>
      </c>
      <c r="AB27" s="128"/>
      <c r="AC27" s="62"/>
      <c r="AD27" s="63"/>
      <c r="AE27" s="64"/>
    </row>
    <row r="28" spans="1:31" ht="13.2" customHeight="1">
      <c r="A28" s="414"/>
      <c r="B28" s="251"/>
      <c r="C28" s="142"/>
      <c r="D28" s="417"/>
      <c r="E28" s="251"/>
      <c r="F28" s="252"/>
      <c r="G28" s="18"/>
      <c r="H28" s="1478" t="s">
        <v>363</v>
      </c>
      <c r="I28" s="1479"/>
      <c r="J28" s="1479"/>
      <c r="K28" s="1479"/>
      <c r="L28" s="1072" t="s">
        <v>355</v>
      </c>
      <c r="M28" s="1072"/>
      <c r="N28" s="714" t="s">
        <v>356</v>
      </c>
      <c r="O28" s="715"/>
      <c r="P28" s="131"/>
      <c r="Q28" s="101" t="s">
        <v>357</v>
      </c>
      <c r="R28" s="133"/>
      <c r="S28" s="101" t="s">
        <v>358</v>
      </c>
      <c r="T28" s="101" t="s">
        <v>359</v>
      </c>
      <c r="U28" s="715" t="s">
        <v>360</v>
      </c>
      <c r="V28" s="715"/>
      <c r="W28" s="131"/>
      <c r="X28" s="101" t="s">
        <v>357</v>
      </c>
      <c r="Y28" s="133"/>
      <c r="Z28" s="102" t="s">
        <v>358</v>
      </c>
      <c r="AB28" s="128"/>
      <c r="AC28" s="62"/>
      <c r="AD28" s="63"/>
      <c r="AE28" s="64"/>
    </row>
    <row r="29" spans="1:31" ht="13.2" customHeight="1">
      <c r="A29" s="414"/>
      <c r="B29" s="251"/>
      <c r="C29" s="142"/>
      <c r="D29" s="417"/>
      <c r="E29" s="251"/>
      <c r="F29" s="252"/>
      <c r="G29" s="18"/>
      <c r="H29" s="1479"/>
      <c r="I29" s="1479"/>
      <c r="J29" s="1479"/>
      <c r="K29" s="1479"/>
      <c r="L29" s="1073" t="s">
        <v>361</v>
      </c>
      <c r="M29" s="1073"/>
      <c r="N29" s="749" t="s">
        <v>356</v>
      </c>
      <c r="O29" s="1074"/>
      <c r="P29" s="132"/>
      <c r="Q29" s="103" t="s">
        <v>357</v>
      </c>
      <c r="R29" s="134"/>
      <c r="S29" s="103" t="s">
        <v>358</v>
      </c>
      <c r="T29" s="103" t="s">
        <v>359</v>
      </c>
      <c r="U29" s="1074" t="s">
        <v>360</v>
      </c>
      <c r="V29" s="1074"/>
      <c r="W29" s="132"/>
      <c r="X29" s="103" t="s">
        <v>357</v>
      </c>
      <c r="Y29" s="134"/>
      <c r="Z29" s="104" t="s">
        <v>358</v>
      </c>
      <c r="AB29" s="128"/>
      <c r="AC29" s="62"/>
      <c r="AD29" s="63"/>
      <c r="AE29" s="64"/>
    </row>
    <row r="30" spans="1:31" ht="13.2" customHeight="1">
      <c r="A30" s="414"/>
      <c r="B30" s="251"/>
      <c r="C30" s="142"/>
      <c r="D30" s="417"/>
      <c r="E30" s="251"/>
      <c r="F30" s="252"/>
      <c r="G30" s="18"/>
      <c r="H30" s="697" t="s">
        <v>1532</v>
      </c>
      <c r="I30" s="1480"/>
      <c r="J30" s="1480"/>
      <c r="K30" s="1481"/>
      <c r="L30" s="706" t="s">
        <v>355</v>
      </c>
      <c r="M30" s="707"/>
      <c r="N30" s="714" t="s">
        <v>356</v>
      </c>
      <c r="O30" s="715"/>
      <c r="P30" s="131"/>
      <c r="Q30" s="101" t="s">
        <v>357</v>
      </c>
      <c r="R30" s="133"/>
      <c r="S30" s="101" t="s">
        <v>358</v>
      </c>
      <c r="T30" s="101" t="s">
        <v>359</v>
      </c>
      <c r="U30" s="715" t="s">
        <v>356</v>
      </c>
      <c r="V30" s="715"/>
      <c r="W30" s="131"/>
      <c r="X30" s="101" t="s">
        <v>357</v>
      </c>
      <c r="Y30" s="133"/>
      <c r="Z30" s="102" t="s">
        <v>358</v>
      </c>
      <c r="AB30" s="128"/>
      <c r="AC30" s="62"/>
      <c r="AD30" s="63"/>
      <c r="AE30" s="64"/>
    </row>
    <row r="31" spans="1:31" ht="13.2" customHeight="1">
      <c r="A31" s="414"/>
      <c r="B31" s="251"/>
      <c r="C31" s="142"/>
      <c r="D31" s="417"/>
      <c r="E31" s="251"/>
      <c r="F31" s="252"/>
      <c r="G31" s="18"/>
      <c r="H31" s="700"/>
      <c r="I31" s="1482"/>
      <c r="J31" s="1482"/>
      <c r="K31" s="1483"/>
      <c r="L31" s="708"/>
      <c r="M31" s="709"/>
      <c r="N31" s="716" t="s">
        <v>360</v>
      </c>
      <c r="O31" s="717"/>
      <c r="P31" s="592"/>
      <c r="Q31" s="593" t="s">
        <v>357</v>
      </c>
      <c r="R31" s="594"/>
      <c r="S31" s="593" t="s">
        <v>358</v>
      </c>
      <c r="T31" s="593" t="s">
        <v>359</v>
      </c>
      <c r="U31" s="717" t="s">
        <v>360</v>
      </c>
      <c r="V31" s="717"/>
      <c r="W31" s="592"/>
      <c r="X31" s="593" t="s">
        <v>357</v>
      </c>
      <c r="Y31" s="594"/>
      <c r="Z31" s="595" t="s">
        <v>358</v>
      </c>
      <c r="AB31" s="128"/>
      <c r="AC31" s="62"/>
      <c r="AD31" s="63"/>
      <c r="AE31" s="64"/>
    </row>
    <row r="32" spans="1:31" ht="13.2" customHeight="1">
      <c r="A32" s="414"/>
      <c r="B32" s="251"/>
      <c r="C32" s="142"/>
      <c r="D32" s="417"/>
      <c r="E32" s="251"/>
      <c r="F32" s="252"/>
      <c r="G32" s="18"/>
      <c r="H32" s="700"/>
      <c r="I32" s="1482"/>
      <c r="J32" s="1482"/>
      <c r="K32" s="1483"/>
      <c r="L32" s="710" t="s">
        <v>1528</v>
      </c>
      <c r="M32" s="711"/>
      <c r="N32" s="1075" t="s">
        <v>356</v>
      </c>
      <c r="O32" s="1076"/>
      <c r="P32" s="596"/>
      <c r="Q32" s="597" t="s">
        <v>357</v>
      </c>
      <c r="R32" s="598"/>
      <c r="S32" s="597" t="s">
        <v>358</v>
      </c>
      <c r="T32" s="597" t="s">
        <v>359</v>
      </c>
      <c r="U32" s="1076" t="s">
        <v>356</v>
      </c>
      <c r="V32" s="1076"/>
      <c r="W32" s="596"/>
      <c r="X32" s="597" t="s">
        <v>357</v>
      </c>
      <c r="Y32" s="598"/>
      <c r="Z32" s="599" t="s">
        <v>358</v>
      </c>
      <c r="AB32" s="128"/>
      <c r="AC32" s="62"/>
      <c r="AD32" s="63"/>
      <c r="AE32" s="64"/>
    </row>
    <row r="33" spans="1:31" ht="13.2" customHeight="1">
      <c r="A33" s="414"/>
      <c r="B33" s="251"/>
      <c r="C33" s="142"/>
      <c r="D33" s="417"/>
      <c r="E33" s="251"/>
      <c r="F33" s="252"/>
      <c r="G33" s="18"/>
      <c r="H33" s="1484"/>
      <c r="I33" s="1485"/>
      <c r="J33" s="1485"/>
      <c r="K33" s="1486"/>
      <c r="L33" s="712"/>
      <c r="M33" s="713"/>
      <c r="N33" s="716" t="s">
        <v>360</v>
      </c>
      <c r="O33" s="717"/>
      <c r="P33" s="592"/>
      <c r="Q33" s="593" t="s">
        <v>357</v>
      </c>
      <c r="R33" s="594"/>
      <c r="S33" s="593" t="s">
        <v>358</v>
      </c>
      <c r="T33" s="593" t="s">
        <v>359</v>
      </c>
      <c r="U33" s="717" t="s">
        <v>360</v>
      </c>
      <c r="V33" s="717"/>
      <c r="W33" s="592"/>
      <c r="X33" s="593" t="s">
        <v>357</v>
      </c>
      <c r="Y33" s="594"/>
      <c r="Z33" s="595" t="s">
        <v>358</v>
      </c>
      <c r="AB33" s="128"/>
      <c r="AC33" s="62"/>
      <c r="AD33" s="63"/>
      <c r="AE33" s="64"/>
    </row>
    <row r="34" spans="1:31" ht="13.2" customHeight="1">
      <c r="A34" s="414"/>
      <c r="B34" s="251"/>
      <c r="C34" s="142"/>
      <c r="D34" s="417"/>
      <c r="E34" s="251"/>
      <c r="F34" s="252"/>
      <c r="G34" s="18"/>
      <c r="H34" s="1084" t="s">
        <v>364</v>
      </c>
      <c r="I34" s="1085"/>
      <c r="J34" s="1085"/>
      <c r="K34" s="1085"/>
      <c r="L34" s="1085"/>
      <c r="M34" s="1086"/>
      <c r="N34" s="1090"/>
      <c r="O34" s="1091"/>
      <c r="P34" s="1091"/>
      <c r="Q34" s="1091"/>
      <c r="R34" s="1091"/>
      <c r="S34" s="1091"/>
      <c r="T34" s="1091"/>
      <c r="U34" s="1091"/>
      <c r="V34" s="1091"/>
      <c r="W34" s="1091"/>
      <c r="X34" s="1091"/>
      <c r="Y34" s="1091"/>
      <c r="Z34" s="1092"/>
      <c r="AB34" s="128"/>
      <c r="AC34" s="62"/>
      <c r="AD34" s="63"/>
      <c r="AE34" s="64"/>
    </row>
    <row r="35" spans="1:31" ht="13.2" customHeight="1">
      <c r="A35" s="414"/>
      <c r="B35" s="251"/>
      <c r="C35" s="142"/>
      <c r="D35" s="417"/>
      <c r="E35" s="251"/>
      <c r="F35" s="252"/>
      <c r="G35" s="18"/>
      <c r="H35" s="1087"/>
      <c r="I35" s="1088"/>
      <c r="J35" s="1088"/>
      <c r="K35" s="1088"/>
      <c r="L35" s="1088"/>
      <c r="M35" s="1089"/>
      <c r="N35" s="1093"/>
      <c r="O35" s="903"/>
      <c r="P35" s="903"/>
      <c r="Q35" s="903"/>
      <c r="R35" s="903"/>
      <c r="S35" s="903"/>
      <c r="T35" s="903"/>
      <c r="U35" s="903"/>
      <c r="V35" s="903"/>
      <c r="W35" s="903"/>
      <c r="X35" s="903"/>
      <c r="Y35" s="903"/>
      <c r="Z35" s="1094"/>
      <c r="AB35" s="128"/>
      <c r="AC35" s="62"/>
      <c r="AD35" s="63"/>
      <c r="AE35" s="64"/>
    </row>
    <row r="36" spans="1:31" ht="1.8" customHeight="1">
      <c r="A36" s="414"/>
      <c r="B36" s="251"/>
      <c r="C36" s="142"/>
      <c r="D36" s="417"/>
      <c r="E36" s="251"/>
      <c r="F36" s="252"/>
      <c r="G36" s="18"/>
      <c r="H36" s="126"/>
      <c r="I36" s="126"/>
      <c r="J36" s="126"/>
      <c r="K36" s="126"/>
      <c r="L36" s="126"/>
      <c r="M36" s="126"/>
      <c r="N36" s="379"/>
      <c r="O36" s="379"/>
      <c r="P36" s="379"/>
      <c r="Q36" s="379"/>
      <c r="R36" s="379"/>
      <c r="S36" s="379"/>
      <c r="T36" s="379"/>
      <c r="U36" s="379"/>
      <c r="V36" s="379"/>
      <c r="W36" s="379"/>
      <c r="X36" s="379"/>
      <c r="Y36" s="379"/>
      <c r="Z36" s="379"/>
      <c r="AB36" s="128"/>
      <c r="AC36" s="62"/>
      <c r="AD36" s="63"/>
      <c r="AE36" s="64"/>
    </row>
    <row r="37" spans="1:31" ht="12" customHeight="1">
      <c r="A37" s="414"/>
      <c r="B37" s="251"/>
      <c r="C37" s="142"/>
      <c r="D37" s="417"/>
      <c r="E37" s="251"/>
      <c r="F37" s="252"/>
      <c r="G37" s="18"/>
      <c r="H37" s="890" t="s">
        <v>535</v>
      </c>
      <c r="I37" s="890"/>
      <c r="J37" s="890"/>
      <c r="K37" s="890"/>
      <c r="L37" s="893"/>
      <c r="M37" s="663" t="s">
        <v>11</v>
      </c>
      <c r="N37" s="664"/>
      <c r="O37" s="664"/>
      <c r="P37" s="665"/>
      <c r="Q37" s="959"/>
      <c r="R37" s="960"/>
      <c r="S37" s="960"/>
      <c r="T37" s="667" t="s">
        <v>549</v>
      </c>
      <c r="U37" s="667"/>
      <c r="V37" s="667"/>
      <c r="W37" s="668"/>
      <c r="X37" s="379"/>
      <c r="Y37" s="379"/>
      <c r="Z37" s="379"/>
      <c r="AB37" s="128"/>
      <c r="AC37" s="62"/>
      <c r="AD37" s="63"/>
      <c r="AE37" s="64"/>
    </row>
    <row r="38" spans="1:31" ht="12" customHeight="1">
      <c r="A38" s="414"/>
      <c r="B38" s="251"/>
      <c r="C38" s="142"/>
      <c r="D38" s="417"/>
      <c r="E38" s="251"/>
      <c r="F38" s="252"/>
      <c r="G38" s="18"/>
      <c r="M38" s="663" t="s">
        <v>4</v>
      </c>
      <c r="N38" s="664"/>
      <c r="O38" s="664"/>
      <c r="P38" s="665"/>
      <c r="Q38" s="959"/>
      <c r="R38" s="960"/>
      <c r="S38" s="960"/>
      <c r="T38" s="667" t="s">
        <v>536</v>
      </c>
      <c r="U38" s="667"/>
      <c r="V38" s="667"/>
      <c r="W38" s="668"/>
      <c r="X38" s="233"/>
      <c r="Y38" s="233"/>
      <c r="Z38" s="233"/>
      <c r="AB38" s="128"/>
      <c r="AC38" s="62"/>
      <c r="AD38" s="63"/>
      <c r="AE38" s="64"/>
    </row>
    <row r="39" spans="1:31" ht="15" customHeight="1">
      <c r="A39" s="414"/>
      <c r="B39" s="251"/>
      <c r="C39" s="142"/>
      <c r="D39" s="417"/>
      <c r="E39" s="251"/>
      <c r="F39" s="252"/>
      <c r="G39" s="18"/>
      <c r="M39" s="25"/>
      <c r="N39" s="25"/>
      <c r="O39" s="25"/>
      <c r="P39" s="25"/>
      <c r="Q39" s="25"/>
      <c r="R39" s="25"/>
      <c r="S39" s="25"/>
      <c r="T39" s="25"/>
      <c r="U39" s="25"/>
      <c r="V39" s="25"/>
      <c r="W39" s="25"/>
      <c r="X39" s="233"/>
      <c r="Y39" s="233"/>
      <c r="Z39" s="233"/>
      <c r="AB39" s="128"/>
      <c r="AC39" s="62"/>
      <c r="AD39" s="63"/>
      <c r="AE39" s="64"/>
    </row>
    <row r="40" spans="1:31" ht="13.5" customHeight="1">
      <c r="A40" s="822" t="s">
        <v>1060</v>
      </c>
      <c r="B40" s="251">
        <v>2</v>
      </c>
      <c r="C40" s="814" t="s">
        <v>1061</v>
      </c>
      <c r="D40" s="815" t="s">
        <v>351</v>
      </c>
      <c r="E40" s="732" t="s">
        <v>352</v>
      </c>
      <c r="F40" s="816"/>
      <c r="G40" s="18"/>
      <c r="H40" s="737" t="s">
        <v>71</v>
      </c>
      <c r="I40" s="737"/>
      <c r="J40" s="737"/>
      <c r="K40" s="737"/>
      <c r="L40" s="737"/>
      <c r="M40" s="737"/>
      <c r="N40" s="737"/>
      <c r="O40" s="696" t="s">
        <v>1215</v>
      </c>
      <c r="P40" s="696"/>
      <c r="Q40" s="696"/>
      <c r="R40" s="696"/>
      <c r="S40" s="696"/>
      <c r="T40" s="696"/>
      <c r="U40" s="696"/>
      <c r="V40" s="696"/>
      <c r="W40" s="696"/>
      <c r="X40" s="233"/>
      <c r="Y40" s="233"/>
      <c r="Z40" s="233"/>
      <c r="AB40" s="128"/>
      <c r="AC40" s="1063" t="s">
        <v>548</v>
      </c>
      <c r="AD40" s="1064"/>
      <c r="AE40" s="1065"/>
    </row>
    <row r="41" spans="1:31" ht="13.5" customHeight="1">
      <c r="A41" s="822"/>
      <c r="B41" s="251"/>
      <c r="C41" s="814"/>
      <c r="D41" s="815"/>
      <c r="E41" s="732"/>
      <c r="F41" s="816"/>
      <c r="G41" s="18"/>
      <c r="H41" s="737"/>
      <c r="I41" s="737"/>
      <c r="J41" s="737"/>
      <c r="K41" s="737"/>
      <c r="L41" s="737"/>
      <c r="M41" s="737"/>
      <c r="N41" s="737"/>
      <c r="O41" s="696"/>
      <c r="P41" s="696"/>
      <c r="Q41" s="696"/>
      <c r="R41" s="696"/>
      <c r="S41" s="696"/>
      <c r="T41" s="696"/>
      <c r="U41" s="696"/>
      <c r="V41" s="696"/>
      <c r="W41" s="696"/>
      <c r="X41" s="233"/>
      <c r="Y41" s="233"/>
      <c r="Z41" s="233"/>
      <c r="AB41" s="128"/>
      <c r="AC41" s="1063"/>
      <c r="AD41" s="1064"/>
      <c r="AE41" s="1065"/>
    </row>
    <row r="42" spans="1:31" ht="1.8" customHeight="1" thickBot="1">
      <c r="A42" s="822"/>
      <c r="B42" s="251"/>
      <c r="C42" s="814"/>
      <c r="D42" s="417"/>
      <c r="E42" s="732"/>
      <c r="F42" s="816"/>
      <c r="G42" s="18"/>
      <c r="AB42" s="128"/>
      <c r="AC42" s="62"/>
      <c r="AD42" s="63"/>
      <c r="AE42" s="64"/>
    </row>
    <row r="43" spans="1:31" ht="13.2" customHeight="1" thickBot="1">
      <c r="A43" s="822"/>
      <c r="B43" s="251"/>
      <c r="C43" s="814"/>
      <c r="D43" s="417"/>
      <c r="E43" s="732"/>
      <c r="F43" s="816"/>
      <c r="G43" s="18"/>
      <c r="H43" s="330" t="s">
        <v>365</v>
      </c>
      <c r="I43" s="330"/>
      <c r="J43" s="330"/>
      <c r="K43" s="330"/>
      <c r="L43" s="105"/>
      <c r="M43" s="885"/>
      <c r="N43" s="886"/>
      <c r="O43" s="886"/>
      <c r="P43" s="886"/>
      <c r="Q43" s="886"/>
      <c r="R43" s="887"/>
      <c r="S43" s="330" t="s">
        <v>89</v>
      </c>
      <c r="T43" s="6"/>
      <c r="U43" s="6"/>
      <c r="V43" s="6"/>
      <c r="W43" s="6"/>
      <c r="AB43" s="128"/>
      <c r="AC43" s="62"/>
      <c r="AD43" s="63"/>
      <c r="AE43" s="64"/>
    </row>
    <row r="44" spans="1:31" ht="13.8" customHeight="1">
      <c r="A44" s="414"/>
      <c r="B44" s="251"/>
      <c r="C44" s="142"/>
      <c r="D44" s="417"/>
      <c r="E44" s="251"/>
      <c r="F44" s="252"/>
      <c r="G44" s="18"/>
      <c r="L44" s="34"/>
      <c r="M44" s="34"/>
      <c r="N44" s="34"/>
      <c r="O44" s="34"/>
      <c r="P44" s="34"/>
      <c r="Q44" s="34"/>
      <c r="R44" s="34"/>
      <c r="S44" s="34"/>
      <c r="T44" s="6"/>
      <c r="U44" s="6"/>
      <c r="V44" s="6"/>
      <c r="W44" s="6"/>
      <c r="AB44" s="128"/>
      <c r="AC44" s="62"/>
      <c r="AD44" s="63"/>
      <c r="AE44" s="64"/>
    </row>
    <row r="45" spans="1:31" ht="1.8" customHeight="1" thickBot="1">
      <c r="A45" s="414"/>
      <c r="B45" s="251"/>
      <c r="C45" s="142"/>
      <c r="D45" s="417"/>
      <c r="E45" s="251"/>
      <c r="F45" s="252"/>
      <c r="G45" s="18"/>
      <c r="L45" s="34"/>
      <c r="M45" s="34"/>
      <c r="N45" s="34"/>
      <c r="O45" s="34"/>
      <c r="P45" s="34"/>
      <c r="Q45" s="34"/>
      <c r="R45" s="34"/>
      <c r="S45" s="34"/>
      <c r="T45" s="6"/>
      <c r="U45" s="6"/>
      <c r="V45" s="6"/>
      <c r="W45" s="6"/>
      <c r="AB45" s="128"/>
      <c r="AC45" s="62"/>
      <c r="AD45" s="63"/>
      <c r="AE45" s="64"/>
    </row>
    <row r="46" spans="1:31" ht="14.25" customHeight="1" thickBot="1">
      <c r="A46" s="414"/>
      <c r="B46" s="251">
        <v>3</v>
      </c>
      <c r="C46" s="814" t="s">
        <v>1062</v>
      </c>
      <c r="D46" s="815" t="s">
        <v>351</v>
      </c>
      <c r="E46" s="735" t="s">
        <v>1533</v>
      </c>
      <c r="F46" s="806"/>
      <c r="G46" s="18"/>
      <c r="H46" s="3" t="s">
        <v>384</v>
      </c>
      <c r="I46" s="885"/>
      <c r="J46" s="887"/>
      <c r="K46" s="99" t="s">
        <v>308</v>
      </c>
      <c r="L46" s="609">
        <v>1</v>
      </c>
      <c r="M46" s="609"/>
      <c r="N46" s="99" t="s">
        <v>309</v>
      </c>
      <c r="O46" s="799" t="s">
        <v>385</v>
      </c>
      <c r="P46" s="799"/>
      <c r="Q46" s="34"/>
      <c r="R46" s="34"/>
      <c r="S46" s="788" t="s">
        <v>154</v>
      </c>
      <c r="T46" s="789"/>
      <c r="U46" s="789"/>
      <c r="V46" s="789"/>
      <c r="W46" s="789"/>
      <c r="X46" s="789"/>
      <c r="Y46" s="790"/>
      <c r="AB46" s="128"/>
      <c r="AC46" s="1063" t="s">
        <v>548</v>
      </c>
      <c r="AD46" s="1064"/>
      <c r="AE46" s="1065"/>
    </row>
    <row r="47" spans="1:31" ht="13.5" customHeight="1">
      <c r="A47" s="414"/>
      <c r="B47" s="251"/>
      <c r="C47" s="814"/>
      <c r="D47" s="815"/>
      <c r="E47" s="735"/>
      <c r="F47" s="806"/>
      <c r="G47" s="18"/>
      <c r="H47" s="719" t="s">
        <v>366</v>
      </c>
      <c r="I47" s="719"/>
      <c r="J47" s="719"/>
      <c r="K47" s="719"/>
      <c r="L47" s="719"/>
      <c r="M47" s="719"/>
      <c r="N47" s="719"/>
      <c r="O47" s="719"/>
      <c r="P47" s="719"/>
      <c r="Q47" s="719"/>
      <c r="R47" s="719"/>
      <c r="S47" s="719"/>
      <c r="T47" s="719"/>
      <c r="U47" s="719"/>
      <c r="V47" s="719"/>
      <c r="W47" s="719"/>
      <c r="X47" s="719"/>
      <c r="Y47" s="719"/>
      <c r="Z47" s="719"/>
      <c r="AA47" s="719"/>
      <c r="AB47" s="720"/>
      <c r="AC47" s="1063"/>
      <c r="AD47" s="1064"/>
      <c r="AE47" s="1065"/>
    </row>
    <row r="48" spans="1:31" ht="1.2" customHeight="1">
      <c r="A48" s="414"/>
      <c r="B48" s="251"/>
      <c r="C48" s="814"/>
      <c r="D48" s="417"/>
      <c r="E48" s="735"/>
      <c r="F48" s="806"/>
      <c r="G48" s="18"/>
      <c r="L48" s="34"/>
      <c r="M48" s="34"/>
      <c r="N48" s="34"/>
      <c r="O48" s="34"/>
      <c r="P48" s="34"/>
      <c r="Q48" s="34"/>
      <c r="R48" s="34"/>
      <c r="S48" s="34"/>
      <c r="T48" s="6"/>
      <c r="U48" s="6"/>
      <c r="V48" s="6"/>
      <c r="W48" s="6"/>
      <c r="AB48" s="128"/>
      <c r="AC48" s="62"/>
      <c r="AD48" s="63"/>
      <c r="AE48" s="64"/>
    </row>
    <row r="49" spans="1:31" ht="14.25" customHeight="1">
      <c r="A49" s="414"/>
      <c r="B49" s="251"/>
      <c r="C49" s="814"/>
      <c r="D49" s="417"/>
      <c r="E49" s="735"/>
      <c r="F49" s="806"/>
      <c r="G49" s="18"/>
      <c r="H49" s="1032" t="s">
        <v>182</v>
      </c>
      <c r="I49" s="1032"/>
      <c r="J49" s="1032"/>
      <c r="K49" s="1032"/>
      <c r="L49" s="1032"/>
      <c r="M49" s="1032"/>
      <c r="N49" s="1032"/>
      <c r="O49" s="1032"/>
      <c r="P49" s="1032"/>
      <c r="Q49" s="1032"/>
      <c r="R49" s="877" t="s">
        <v>154</v>
      </c>
      <c r="S49" s="878"/>
      <c r="T49" s="878"/>
      <c r="U49" s="878"/>
      <c r="V49" s="878"/>
      <c r="W49" s="879"/>
      <c r="AB49" s="128"/>
      <c r="AC49" s="62"/>
      <c r="AD49" s="63"/>
      <c r="AE49" s="64"/>
    </row>
    <row r="50" spans="1:31" ht="4.8" customHeight="1">
      <c r="A50" s="257"/>
      <c r="B50" s="368"/>
      <c r="C50" s="348"/>
      <c r="D50" s="262"/>
      <c r="E50" s="368"/>
      <c r="F50" s="386"/>
      <c r="G50" s="59"/>
      <c r="H50" s="23"/>
      <c r="I50" s="23"/>
      <c r="J50" s="23"/>
      <c r="K50" s="23"/>
      <c r="L50" s="217"/>
      <c r="M50" s="217"/>
      <c r="N50" s="217"/>
      <c r="O50" s="217"/>
      <c r="P50" s="217"/>
      <c r="Q50" s="217"/>
      <c r="R50" s="217"/>
      <c r="S50" s="217"/>
      <c r="T50" s="330"/>
      <c r="U50" s="330"/>
      <c r="V50" s="330"/>
      <c r="W50" s="330"/>
      <c r="X50" s="23"/>
      <c r="Y50" s="23"/>
      <c r="Z50" s="23"/>
      <c r="AA50" s="23"/>
      <c r="AB50" s="29"/>
      <c r="AC50" s="65"/>
      <c r="AD50" s="66"/>
      <c r="AE50" s="67"/>
    </row>
    <row r="51" spans="1:31" ht="12" customHeight="1">
      <c r="A51" s="414"/>
      <c r="B51" s="251"/>
      <c r="C51" s="142"/>
      <c r="D51" s="417"/>
      <c r="E51" s="735" t="s">
        <v>1534</v>
      </c>
      <c r="F51" s="806"/>
      <c r="G51" s="18"/>
      <c r="H51" s="3" t="s">
        <v>367</v>
      </c>
      <c r="I51" s="235"/>
      <c r="J51" s="235"/>
      <c r="K51" s="235"/>
      <c r="L51" s="235"/>
      <c r="M51" s="235"/>
      <c r="N51" s="235"/>
      <c r="O51" s="235"/>
      <c r="P51" s="235"/>
      <c r="Q51" s="235"/>
      <c r="R51" s="235"/>
      <c r="S51" s="235"/>
      <c r="T51" s="235"/>
      <c r="U51" s="235"/>
      <c r="V51" s="235"/>
      <c r="W51" s="235"/>
      <c r="X51" s="235"/>
      <c r="Y51" s="235"/>
      <c r="Z51" s="235"/>
      <c r="AA51" s="34" t="s">
        <v>110</v>
      </c>
      <c r="AB51" s="128"/>
      <c r="AC51" s="62"/>
      <c r="AD51" s="63"/>
      <c r="AE51" s="64"/>
    </row>
    <row r="52" spans="1:31" ht="13.2" customHeight="1">
      <c r="A52" s="414"/>
      <c r="B52" s="251"/>
      <c r="C52" s="142"/>
      <c r="D52" s="417"/>
      <c r="E52" s="735"/>
      <c r="F52" s="806"/>
      <c r="G52" s="18"/>
      <c r="H52" s="978" t="s">
        <v>17</v>
      </c>
      <c r="I52" s="978"/>
      <c r="J52" s="1097" t="s">
        <v>368</v>
      </c>
      <c r="K52" s="1097"/>
      <c r="L52" s="1097"/>
      <c r="M52" s="1097"/>
      <c r="N52" s="1097"/>
      <c r="O52" s="1097"/>
      <c r="P52" s="1097"/>
      <c r="Q52" s="1097"/>
      <c r="R52" s="1097"/>
      <c r="S52" s="1097" t="s">
        <v>369</v>
      </c>
      <c r="T52" s="1097"/>
      <c r="U52" s="1097"/>
      <c r="V52" s="1097"/>
      <c r="W52" s="1097"/>
      <c r="X52" s="1097"/>
      <c r="Y52" s="1097"/>
      <c r="Z52" s="1097"/>
      <c r="AA52" s="1097"/>
      <c r="AB52" s="128"/>
      <c r="AC52" s="62"/>
      <c r="AD52" s="63"/>
      <c r="AE52" s="64"/>
    </row>
    <row r="53" spans="1:31" ht="13.2" customHeight="1">
      <c r="A53" s="414"/>
      <c r="B53" s="251"/>
      <c r="C53" s="142"/>
      <c r="D53" s="417"/>
      <c r="E53" s="735"/>
      <c r="F53" s="806"/>
      <c r="G53" s="18"/>
      <c r="H53" s="978"/>
      <c r="I53" s="978"/>
      <c r="J53" s="978" t="s">
        <v>235</v>
      </c>
      <c r="K53" s="978"/>
      <c r="L53" s="978"/>
      <c r="M53" s="978" t="s">
        <v>244</v>
      </c>
      <c r="N53" s="978"/>
      <c r="O53" s="978"/>
      <c r="P53" s="978" t="s">
        <v>252</v>
      </c>
      <c r="Q53" s="978"/>
      <c r="R53" s="978"/>
      <c r="S53" s="978" t="s">
        <v>235</v>
      </c>
      <c r="T53" s="978"/>
      <c r="U53" s="978"/>
      <c r="V53" s="978" t="s">
        <v>244</v>
      </c>
      <c r="W53" s="978"/>
      <c r="X53" s="978"/>
      <c r="Y53" s="978" t="s">
        <v>252</v>
      </c>
      <c r="Z53" s="978"/>
      <c r="AA53" s="978"/>
      <c r="AB53" s="128"/>
      <c r="AC53" s="62"/>
      <c r="AD53" s="63"/>
      <c r="AE53" s="64"/>
    </row>
    <row r="54" spans="1:31" ht="13.2" customHeight="1">
      <c r="A54" s="414"/>
      <c r="B54" s="251"/>
      <c r="C54" s="142"/>
      <c r="D54" s="417"/>
      <c r="E54" s="735"/>
      <c r="F54" s="806"/>
      <c r="G54" s="18"/>
      <c r="H54" s="746" t="s">
        <v>276</v>
      </c>
      <c r="I54" s="746"/>
      <c r="J54" s="1102"/>
      <c r="K54" s="1102"/>
      <c r="L54" s="1102"/>
      <c r="M54" s="1102"/>
      <c r="N54" s="1102"/>
      <c r="O54" s="1102"/>
      <c r="P54" s="1098"/>
      <c r="Q54" s="1098"/>
      <c r="R54" s="1098"/>
      <c r="S54" s="1102"/>
      <c r="T54" s="1102"/>
      <c r="U54" s="1102"/>
      <c r="V54" s="1102"/>
      <c r="W54" s="1102"/>
      <c r="X54" s="1102"/>
      <c r="Y54" s="1098"/>
      <c r="Z54" s="1098"/>
      <c r="AA54" s="1098"/>
      <c r="AB54" s="128"/>
      <c r="AC54" s="62"/>
      <c r="AD54" s="63"/>
      <c r="AE54" s="64"/>
    </row>
    <row r="55" spans="1:31" ht="13.2" customHeight="1">
      <c r="A55" s="414"/>
      <c r="B55" s="251"/>
      <c r="C55" s="142"/>
      <c r="D55" s="417"/>
      <c r="E55" s="251"/>
      <c r="F55" s="252"/>
      <c r="G55" s="18"/>
      <c r="H55" s="746" t="s">
        <v>236</v>
      </c>
      <c r="I55" s="746"/>
      <c r="J55" s="1102"/>
      <c r="K55" s="1102"/>
      <c r="L55" s="1102"/>
      <c r="M55" s="1102"/>
      <c r="N55" s="1102"/>
      <c r="O55" s="1102"/>
      <c r="P55" s="1103"/>
      <c r="Q55" s="1103"/>
      <c r="R55" s="1103"/>
      <c r="S55" s="1102"/>
      <c r="T55" s="1102"/>
      <c r="U55" s="1102"/>
      <c r="V55" s="1102"/>
      <c r="W55" s="1102"/>
      <c r="X55" s="1102"/>
      <c r="Y55" s="1103"/>
      <c r="Z55" s="1103"/>
      <c r="AA55" s="1103"/>
      <c r="AB55" s="128"/>
      <c r="AC55" s="62"/>
      <c r="AD55" s="63"/>
      <c r="AE55" s="64"/>
    </row>
    <row r="56" spans="1:31" ht="13.2" customHeight="1">
      <c r="A56" s="414"/>
      <c r="B56" s="251"/>
      <c r="C56" s="142"/>
      <c r="D56" s="417"/>
      <c r="E56" s="251"/>
      <c r="F56" s="252"/>
      <c r="G56" s="18"/>
      <c r="H56" s="746" t="s">
        <v>245</v>
      </c>
      <c r="I56" s="746"/>
      <c r="J56" s="1102"/>
      <c r="K56" s="1102"/>
      <c r="L56" s="1102"/>
      <c r="M56" s="1102"/>
      <c r="N56" s="1102"/>
      <c r="O56" s="1102"/>
      <c r="P56" s="1104"/>
      <c r="Q56" s="1104"/>
      <c r="R56" s="1104"/>
      <c r="S56" s="1102"/>
      <c r="T56" s="1102"/>
      <c r="U56" s="1102"/>
      <c r="V56" s="1102"/>
      <c r="W56" s="1102"/>
      <c r="X56" s="1102"/>
      <c r="Y56" s="1104"/>
      <c r="Z56" s="1104"/>
      <c r="AA56" s="1104"/>
      <c r="AB56" s="128"/>
      <c r="AC56" s="62"/>
      <c r="AD56" s="63"/>
      <c r="AE56" s="64"/>
    </row>
    <row r="57" spans="1:31" ht="13.2" customHeight="1">
      <c r="A57" s="414"/>
      <c r="B57" s="251"/>
      <c r="C57" s="142"/>
      <c r="D57" s="417"/>
      <c r="E57" s="251"/>
      <c r="F57" s="252"/>
      <c r="G57" s="18"/>
      <c r="H57" s="746" t="s">
        <v>253</v>
      </c>
      <c r="I57" s="746"/>
      <c r="J57" s="1103"/>
      <c r="K57" s="1103"/>
      <c r="L57" s="1103"/>
      <c r="M57" s="1103"/>
      <c r="N57" s="1103"/>
      <c r="O57" s="1103"/>
      <c r="P57" s="1102"/>
      <c r="Q57" s="1102"/>
      <c r="R57" s="1102"/>
      <c r="S57" s="1103"/>
      <c r="T57" s="1103"/>
      <c r="U57" s="1103"/>
      <c r="V57" s="1105"/>
      <c r="W57" s="1105"/>
      <c r="X57" s="1105"/>
      <c r="Y57" s="1102"/>
      <c r="Z57" s="1102"/>
      <c r="AA57" s="1102"/>
      <c r="AB57" s="128"/>
      <c r="AC57" s="62"/>
      <c r="AD57" s="63"/>
      <c r="AE57" s="64"/>
    </row>
    <row r="58" spans="1:31" ht="13.2" customHeight="1">
      <c r="A58" s="414"/>
      <c r="B58" s="251"/>
      <c r="C58" s="142"/>
      <c r="D58" s="417"/>
      <c r="E58" s="251"/>
      <c r="F58" s="252"/>
      <c r="G58" s="18"/>
      <c r="H58" s="746" t="s">
        <v>267</v>
      </c>
      <c r="I58" s="746"/>
      <c r="J58" s="1106"/>
      <c r="K58" s="1106"/>
      <c r="L58" s="1106"/>
      <c r="M58" s="1106"/>
      <c r="N58" s="1106"/>
      <c r="O58" s="1106"/>
      <c r="P58" s="1102"/>
      <c r="Q58" s="1102"/>
      <c r="R58" s="1102"/>
      <c r="S58" s="1107"/>
      <c r="T58" s="1107"/>
      <c r="U58" s="1107"/>
      <c r="V58" s="1108"/>
      <c r="W58" s="1109"/>
      <c r="X58" s="1110"/>
      <c r="Y58" s="1102"/>
      <c r="Z58" s="1102"/>
      <c r="AA58" s="1102"/>
      <c r="AB58" s="128"/>
      <c r="AC58" s="62"/>
      <c r="AD58" s="63"/>
      <c r="AE58" s="64"/>
    </row>
    <row r="59" spans="1:31" ht="13.2" customHeight="1" thickBot="1">
      <c r="A59" s="414"/>
      <c r="B59" s="251"/>
      <c r="C59" s="142"/>
      <c r="D59" s="417"/>
      <c r="E59" s="251"/>
      <c r="F59" s="252"/>
      <c r="G59" s="18"/>
      <c r="H59" s="746" t="s">
        <v>270</v>
      </c>
      <c r="I59" s="746"/>
      <c r="J59" s="1111"/>
      <c r="K59" s="1111"/>
      <c r="L59" s="1111"/>
      <c r="M59" s="1111"/>
      <c r="N59" s="1111"/>
      <c r="O59" s="1111"/>
      <c r="P59" s="1102"/>
      <c r="Q59" s="1102"/>
      <c r="R59" s="1102"/>
      <c r="S59" s="1111"/>
      <c r="T59" s="1111"/>
      <c r="U59" s="1111"/>
      <c r="V59" s="1112"/>
      <c r="W59" s="1112"/>
      <c r="X59" s="1112"/>
      <c r="Y59" s="1102"/>
      <c r="Z59" s="1102"/>
      <c r="AA59" s="1102"/>
      <c r="AB59" s="128"/>
      <c r="AC59" s="62"/>
      <c r="AD59" s="63"/>
      <c r="AE59" s="64"/>
    </row>
    <row r="60" spans="1:31" ht="13.2" customHeight="1" thickTop="1">
      <c r="A60" s="414"/>
      <c r="B60" s="251"/>
      <c r="C60" s="142"/>
      <c r="D60" s="417"/>
      <c r="E60" s="251"/>
      <c r="F60" s="252"/>
      <c r="G60" s="18"/>
      <c r="H60" s="1113" t="s">
        <v>109</v>
      </c>
      <c r="I60" s="1114"/>
      <c r="J60" s="1099">
        <f>SUM(J57:L59)</f>
        <v>0</v>
      </c>
      <c r="K60" s="1100"/>
      <c r="L60" s="1101"/>
      <c r="M60" s="1099">
        <f>SUM(M57:O59)</f>
        <v>0</v>
      </c>
      <c r="N60" s="1100"/>
      <c r="O60" s="1101"/>
      <c r="P60" s="1099">
        <f>SUM(P54:R56)</f>
        <v>0</v>
      </c>
      <c r="Q60" s="1100"/>
      <c r="R60" s="1101"/>
      <c r="S60" s="1099">
        <f>SUM(S57:U59)</f>
        <v>0</v>
      </c>
      <c r="T60" s="1100"/>
      <c r="U60" s="1101"/>
      <c r="V60" s="1099">
        <f>SUM(V57:X59)</f>
        <v>0</v>
      </c>
      <c r="W60" s="1100"/>
      <c r="X60" s="1101"/>
      <c r="Y60" s="1099">
        <f>SUM(Y54:AA56)</f>
        <v>0</v>
      </c>
      <c r="Z60" s="1100"/>
      <c r="AA60" s="1101"/>
      <c r="AB60" s="128"/>
      <c r="AC60" s="62"/>
      <c r="AD60" s="63"/>
      <c r="AE60" s="64"/>
    </row>
    <row r="61" spans="1:31" ht="3.6" customHeight="1">
      <c r="A61" s="414"/>
      <c r="B61" s="251"/>
      <c r="C61" s="142"/>
      <c r="D61" s="417"/>
      <c r="E61" s="251"/>
      <c r="F61" s="252"/>
      <c r="G61" s="18"/>
      <c r="L61" s="34"/>
      <c r="M61" s="34"/>
      <c r="N61" s="34"/>
      <c r="O61" s="34"/>
      <c r="P61" s="34"/>
      <c r="Q61" s="34"/>
      <c r="R61" s="34"/>
      <c r="S61" s="34"/>
      <c r="T61" s="6"/>
      <c r="U61" s="6"/>
      <c r="V61" s="6"/>
      <c r="W61" s="6"/>
      <c r="AB61" s="128"/>
      <c r="AC61" s="62"/>
      <c r="AD61" s="63"/>
      <c r="AE61" s="64"/>
    </row>
    <row r="62" spans="1:31" ht="8.4" customHeight="1">
      <c r="A62" s="414"/>
      <c r="B62" s="251"/>
      <c r="C62" s="142"/>
      <c r="D62" s="417"/>
      <c r="E62" s="251"/>
      <c r="F62" s="252"/>
      <c r="G62" s="18"/>
      <c r="L62" s="34"/>
      <c r="M62" s="34"/>
      <c r="N62" s="34"/>
      <c r="O62" s="34"/>
      <c r="P62" s="34"/>
      <c r="Q62" s="34"/>
      <c r="R62" s="34"/>
      <c r="S62" s="34"/>
      <c r="T62" s="6"/>
      <c r="U62" s="6"/>
      <c r="V62" s="6"/>
      <c r="W62" s="6"/>
      <c r="AB62" s="128"/>
      <c r="AC62" s="62"/>
      <c r="AD62" s="63"/>
      <c r="AE62" s="64"/>
    </row>
    <row r="63" spans="1:31" ht="13.5" customHeight="1">
      <c r="A63" s="414"/>
      <c r="B63" s="251"/>
      <c r="C63" s="142"/>
      <c r="D63" s="417"/>
      <c r="E63" s="251"/>
      <c r="F63" s="252"/>
      <c r="G63" s="18"/>
      <c r="H63" s="3" t="s">
        <v>370</v>
      </c>
      <c r="I63" s="235"/>
      <c r="J63" s="235"/>
      <c r="K63" s="235"/>
      <c r="L63" s="235"/>
      <c r="M63" s="235"/>
      <c r="N63" s="235"/>
      <c r="O63" s="235"/>
      <c r="P63" s="235"/>
      <c r="Q63" s="235"/>
      <c r="R63" s="235"/>
      <c r="S63" s="235"/>
      <c r="T63" s="235"/>
      <c r="U63" s="235"/>
      <c r="V63" s="235"/>
      <c r="W63" s="235"/>
      <c r="X63" s="235"/>
      <c r="Y63" s="235"/>
      <c r="Z63" s="235"/>
      <c r="AA63" s="34" t="s">
        <v>110</v>
      </c>
      <c r="AB63" s="128"/>
      <c r="AC63" s="62"/>
      <c r="AD63" s="63"/>
      <c r="AE63" s="64"/>
    </row>
    <row r="64" spans="1:31">
      <c r="A64" s="414"/>
      <c r="B64" s="251"/>
      <c r="C64" s="142"/>
      <c r="D64" s="417"/>
      <c r="E64" s="251"/>
      <c r="F64" s="252"/>
      <c r="G64" s="18"/>
      <c r="H64" s="978" t="s">
        <v>17</v>
      </c>
      <c r="I64" s="978"/>
      <c r="J64" s="1097" t="s">
        <v>368</v>
      </c>
      <c r="K64" s="1097"/>
      <c r="L64" s="1097"/>
      <c r="M64" s="1097"/>
      <c r="N64" s="1097"/>
      <c r="O64" s="1097"/>
      <c r="P64" s="1097"/>
      <c r="Q64" s="1097"/>
      <c r="R64" s="1097"/>
      <c r="S64" s="1097" t="s">
        <v>369</v>
      </c>
      <c r="T64" s="1097"/>
      <c r="U64" s="1097"/>
      <c r="V64" s="1097"/>
      <c r="W64" s="1097"/>
      <c r="X64" s="1097"/>
      <c r="Y64" s="1097"/>
      <c r="Z64" s="1097"/>
      <c r="AA64" s="1097"/>
      <c r="AB64" s="128"/>
      <c r="AC64" s="62"/>
      <c r="AD64" s="63"/>
      <c r="AE64" s="64"/>
    </row>
    <row r="65" spans="1:31">
      <c r="A65" s="414"/>
      <c r="B65" s="251"/>
      <c r="C65" s="142"/>
      <c r="D65" s="417"/>
      <c r="E65" s="251"/>
      <c r="F65" s="252"/>
      <c r="G65" s="18"/>
      <c r="H65" s="978"/>
      <c r="I65" s="978"/>
      <c r="J65" s="978" t="s">
        <v>371</v>
      </c>
      <c r="K65" s="978"/>
      <c r="L65" s="978"/>
      <c r="M65" s="978" t="s">
        <v>372</v>
      </c>
      <c r="N65" s="978"/>
      <c r="O65" s="978"/>
      <c r="P65" s="978"/>
      <c r="Q65" s="978"/>
      <c r="R65" s="978"/>
      <c r="S65" s="978" t="s">
        <v>371</v>
      </c>
      <c r="T65" s="978"/>
      <c r="U65" s="978"/>
      <c r="V65" s="978" t="s">
        <v>372</v>
      </c>
      <c r="W65" s="978"/>
      <c r="X65" s="978"/>
      <c r="Y65" s="978"/>
      <c r="Z65" s="978"/>
      <c r="AA65" s="978"/>
      <c r="AB65" s="128"/>
      <c r="AC65" s="62"/>
      <c r="AD65" s="63"/>
      <c r="AE65" s="64"/>
    </row>
    <row r="66" spans="1:31">
      <c r="A66" s="414"/>
      <c r="B66" s="251"/>
      <c r="C66" s="142"/>
      <c r="D66" s="417"/>
      <c r="E66" s="251"/>
      <c r="F66" s="252"/>
      <c r="G66" s="18"/>
      <c r="H66" s="978"/>
      <c r="I66" s="978"/>
      <c r="J66" s="978"/>
      <c r="K66" s="978"/>
      <c r="L66" s="978"/>
      <c r="M66" s="1115" t="s">
        <v>373</v>
      </c>
      <c r="N66" s="1115"/>
      <c r="O66" s="1115"/>
      <c r="P66" s="1115" t="s">
        <v>374</v>
      </c>
      <c r="Q66" s="1115"/>
      <c r="R66" s="1115"/>
      <c r="S66" s="978"/>
      <c r="T66" s="978"/>
      <c r="U66" s="978"/>
      <c r="V66" s="1115" t="s">
        <v>373</v>
      </c>
      <c r="W66" s="1115"/>
      <c r="X66" s="1115"/>
      <c r="Y66" s="1115" t="s">
        <v>374</v>
      </c>
      <c r="Z66" s="1115"/>
      <c r="AA66" s="1115"/>
      <c r="AB66" s="128"/>
      <c r="AC66" s="62"/>
      <c r="AD66" s="63"/>
      <c r="AE66" s="64"/>
    </row>
    <row r="67" spans="1:31">
      <c r="A67" s="414"/>
      <c r="B67" s="251"/>
      <c r="C67" s="142"/>
      <c r="D67" s="417"/>
      <c r="E67" s="251"/>
      <c r="F67" s="252"/>
      <c r="G67" s="18"/>
      <c r="H67" s="978"/>
      <c r="I67" s="978"/>
      <c r="J67" s="978"/>
      <c r="K67" s="978"/>
      <c r="L67" s="978"/>
      <c r="M67" s="1115"/>
      <c r="N67" s="1115"/>
      <c r="O67" s="1115"/>
      <c r="P67" s="1115"/>
      <c r="Q67" s="1115"/>
      <c r="R67" s="1115"/>
      <c r="S67" s="978"/>
      <c r="T67" s="978"/>
      <c r="U67" s="978"/>
      <c r="V67" s="1115"/>
      <c r="W67" s="1115"/>
      <c r="X67" s="1115"/>
      <c r="Y67" s="1115"/>
      <c r="Z67" s="1115"/>
      <c r="AA67" s="1115"/>
      <c r="AB67" s="128"/>
      <c r="AC67" s="62"/>
      <c r="AD67" s="63"/>
      <c r="AE67" s="64"/>
    </row>
    <row r="68" spans="1:31">
      <c r="A68" s="414"/>
      <c r="B68" s="251"/>
      <c r="C68" s="142"/>
      <c r="D68" s="417"/>
      <c r="E68" s="251"/>
      <c r="F68" s="252"/>
      <c r="G68" s="18"/>
      <c r="H68" s="746" t="s">
        <v>276</v>
      </c>
      <c r="I68" s="746"/>
      <c r="J68" s="1102"/>
      <c r="K68" s="1102"/>
      <c r="L68" s="1102"/>
      <c r="M68" s="1098"/>
      <c r="N68" s="1098"/>
      <c r="O68" s="1098"/>
      <c r="P68" s="1098"/>
      <c r="Q68" s="1098"/>
      <c r="R68" s="1098"/>
      <c r="S68" s="1102"/>
      <c r="T68" s="1102"/>
      <c r="U68" s="1102"/>
      <c r="V68" s="1098"/>
      <c r="W68" s="1098"/>
      <c r="X68" s="1098"/>
      <c r="Y68" s="1098"/>
      <c r="Z68" s="1098"/>
      <c r="AA68" s="1098"/>
      <c r="AB68" s="128"/>
      <c r="AC68" s="62"/>
      <c r="AD68" s="63"/>
      <c r="AE68" s="64"/>
    </row>
    <row r="69" spans="1:31">
      <c r="A69" s="414"/>
      <c r="B69" s="251"/>
      <c r="C69" s="142"/>
      <c r="D69" s="417"/>
      <c r="E69" s="251"/>
      <c r="F69" s="252"/>
      <c r="G69" s="18"/>
      <c r="H69" s="746" t="s">
        <v>236</v>
      </c>
      <c r="I69" s="746"/>
      <c r="J69" s="1102"/>
      <c r="K69" s="1102"/>
      <c r="L69" s="1102"/>
      <c r="M69" s="1098"/>
      <c r="N69" s="1098"/>
      <c r="O69" s="1098"/>
      <c r="P69" s="1098"/>
      <c r="Q69" s="1098"/>
      <c r="R69" s="1098"/>
      <c r="S69" s="1102"/>
      <c r="T69" s="1102"/>
      <c r="U69" s="1102"/>
      <c r="V69" s="1098"/>
      <c r="W69" s="1098"/>
      <c r="X69" s="1098"/>
      <c r="Y69" s="1098"/>
      <c r="Z69" s="1098"/>
      <c r="AA69" s="1098"/>
      <c r="AB69" s="128"/>
      <c r="AC69" s="62"/>
      <c r="AD69" s="63"/>
      <c r="AE69" s="64"/>
    </row>
    <row r="70" spans="1:31">
      <c r="A70" s="414"/>
      <c r="B70" s="251"/>
      <c r="C70" s="142"/>
      <c r="D70" s="417"/>
      <c r="E70" s="251"/>
      <c r="F70" s="252"/>
      <c r="G70" s="18"/>
      <c r="H70" s="746" t="s">
        <v>245</v>
      </c>
      <c r="I70" s="746"/>
      <c r="J70" s="1102"/>
      <c r="K70" s="1102"/>
      <c r="L70" s="1102"/>
      <c r="M70" s="1098"/>
      <c r="N70" s="1098"/>
      <c r="O70" s="1098"/>
      <c r="P70" s="1098"/>
      <c r="Q70" s="1098"/>
      <c r="R70" s="1098"/>
      <c r="S70" s="1102"/>
      <c r="T70" s="1102"/>
      <c r="U70" s="1102"/>
      <c r="V70" s="1098"/>
      <c r="W70" s="1098"/>
      <c r="X70" s="1098"/>
      <c r="Y70" s="1098"/>
      <c r="Z70" s="1098"/>
      <c r="AA70" s="1098"/>
      <c r="AB70" s="128"/>
      <c r="AC70" s="62"/>
      <c r="AD70" s="63"/>
      <c r="AE70" s="64"/>
    </row>
    <row r="71" spans="1:31">
      <c r="A71" s="414"/>
      <c r="B71" s="251"/>
      <c r="C71" s="142"/>
      <c r="D71" s="417"/>
      <c r="E71" s="251"/>
      <c r="F71" s="252"/>
      <c r="G71" s="18"/>
      <c r="H71" s="746" t="s">
        <v>375</v>
      </c>
      <c r="I71" s="746"/>
      <c r="J71" s="1098"/>
      <c r="K71" s="1098"/>
      <c r="L71" s="1098"/>
      <c r="M71" s="1102"/>
      <c r="N71" s="1102"/>
      <c r="O71" s="1102"/>
      <c r="P71" s="1102"/>
      <c r="Q71" s="1102"/>
      <c r="R71" s="1102"/>
      <c r="S71" s="1098"/>
      <c r="T71" s="1098"/>
      <c r="U71" s="1098"/>
      <c r="V71" s="1102"/>
      <c r="W71" s="1102"/>
      <c r="X71" s="1102"/>
      <c r="Y71" s="1102"/>
      <c r="Z71" s="1102"/>
      <c r="AA71" s="1102"/>
      <c r="AB71" s="128"/>
      <c r="AC71" s="62"/>
      <c r="AD71" s="63"/>
      <c r="AE71" s="64"/>
    </row>
    <row r="72" spans="1:31">
      <c r="A72" s="414"/>
      <c r="B72" s="251"/>
      <c r="C72" s="142"/>
      <c r="D72" s="417"/>
      <c r="E72" s="251"/>
      <c r="F72" s="252"/>
      <c r="G72" s="18"/>
      <c r="H72" s="746" t="s">
        <v>253</v>
      </c>
      <c r="I72" s="746"/>
      <c r="J72" s="1098"/>
      <c r="K72" s="1098"/>
      <c r="L72" s="1098"/>
      <c r="M72" s="1098"/>
      <c r="N72" s="1098"/>
      <c r="O72" s="1098"/>
      <c r="P72" s="1098"/>
      <c r="Q72" s="1098"/>
      <c r="R72" s="1098"/>
      <c r="S72" s="1098"/>
      <c r="T72" s="1098"/>
      <c r="U72" s="1098"/>
      <c r="V72" s="1098"/>
      <c r="W72" s="1098"/>
      <c r="X72" s="1098"/>
      <c r="Y72" s="1098"/>
      <c r="Z72" s="1098"/>
      <c r="AA72" s="1098"/>
      <c r="AB72" s="128"/>
      <c r="AC72" s="62"/>
      <c r="AD72" s="63"/>
      <c r="AE72" s="64"/>
    </row>
    <row r="73" spans="1:31">
      <c r="A73" s="414"/>
      <c r="B73" s="251"/>
      <c r="C73" s="142"/>
      <c r="D73" s="417"/>
      <c r="E73" s="251"/>
      <c r="F73" s="252"/>
      <c r="G73" s="18"/>
      <c r="H73" s="746" t="s">
        <v>267</v>
      </c>
      <c r="I73" s="746"/>
      <c r="J73" s="1098"/>
      <c r="K73" s="1098"/>
      <c r="L73" s="1098"/>
      <c r="M73" s="1098"/>
      <c r="N73" s="1098"/>
      <c r="O73" s="1098"/>
      <c r="P73" s="1098"/>
      <c r="Q73" s="1098"/>
      <c r="R73" s="1098"/>
      <c r="S73" s="1098"/>
      <c r="T73" s="1098"/>
      <c r="U73" s="1098"/>
      <c r="V73" s="1098"/>
      <c r="W73" s="1098"/>
      <c r="X73" s="1098"/>
      <c r="Y73" s="1098"/>
      <c r="Z73" s="1098"/>
      <c r="AA73" s="1098"/>
      <c r="AB73" s="128"/>
      <c r="AC73" s="62"/>
      <c r="AD73" s="63"/>
      <c r="AE73" s="64"/>
    </row>
    <row r="74" spans="1:31" ht="13.8" thickBot="1">
      <c r="A74" s="414"/>
      <c r="B74" s="251"/>
      <c r="C74" s="142"/>
      <c r="D74" s="417"/>
      <c r="E74" s="251"/>
      <c r="F74" s="252"/>
      <c r="G74" s="18"/>
      <c r="H74" s="746" t="s">
        <v>270</v>
      </c>
      <c r="I74" s="746"/>
      <c r="J74" s="1098"/>
      <c r="K74" s="1098"/>
      <c r="L74" s="1098"/>
      <c r="M74" s="1098"/>
      <c r="N74" s="1098"/>
      <c r="O74" s="1098"/>
      <c r="P74" s="1098"/>
      <c r="Q74" s="1098"/>
      <c r="R74" s="1098"/>
      <c r="S74" s="1098"/>
      <c r="T74" s="1098"/>
      <c r="U74" s="1098"/>
      <c r="V74" s="1098"/>
      <c r="W74" s="1098"/>
      <c r="X74" s="1098"/>
      <c r="Y74" s="1098"/>
      <c r="Z74" s="1098"/>
      <c r="AA74" s="1098"/>
      <c r="AB74" s="128"/>
      <c r="AC74" s="62"/>
      <c r="AD74" s="63"/>
      <c r="AE74" s="64"/>
    </row>
    <row r="75" spans="1:31" ht="13.8" thickTop="1">
      <c r="A75" s="414"/>
      <c r="B75" s="251"/>
      <c r="C75" s="142"/>
      <c r="D75" s="417"/>
      <c r="E75" s="251"/>
      <c r="F75" s="252"/>
      <c r="G75" s="18"/>
      <c r="H75" s="1113" t="s">
        <v>109</v>
      </c>
      <c r="I75" s="1114"/>
      <c r="J75" s="1099">
        <f>SUM(J71:L74)</f>
        <v>0</v>
      </c>
      <c r="K75" s="1100"/>
      <c r="L75" s="1101"/>
      <c r="M75" s="1099">
        <f>SUM(M68:O70)+SUM(M72:O74)</f>
        <v>0</v>
      </c>
      <c r="N75" s="1100"/>
      <c r="O75" s="1101"/>
      <c r="P75" s="1099">
        <f>SUM(P68:R70)+SUM(P72:R74)</f>
        <v>0</v>
      </c>
      <c r="Q75" s="1100"/>
      <c r="R75" s="1101"/>
      <c r="S75" s="1099">
        <f>SUM(S71:U74)</f>
        <v>0</v>
      </c>
      <c r="T75" s="1100"/>
      <c r="U75" s="1101"/>
      <c r="V75" s="1099">
        <f>SUM(V68:X70)+SUM(V72:X74)</f>
        <v>0</v>
      </c>
      <c r="W75" s="1100"/>
      <c r="X75" s="1101"/>
      <c r="Y75" s="1099">
        <f>SUM(Y68:AA70)+SUM(Y72:AA74)</f>
        <v>0</v>
      </c>
      <c r="Z75" s="1100"/>
      <c r="AA75" s="1101"/>
      <c r="AB75" s="128"/>
      <c r="AC75" s="62"/>
      <c r="AD75" s="63"/>
      <c r="AE75" s="64"/>
    </row>
    <row r="76" spans="1:31" ht="4.2" customHeight="1">
      <c r="A76" s="414"/>
      <c r="B76" s="251"/>
      <c r="C76" s="142"/>
      <c r="D76" s="417"/>
      <c r="E76" s="251"/>
      <c r="F76" s="252"/>
      <c r="G76" s="18"/>
      <c r="AB76" s="128"/>
      <c r="AC76" s="62"/>
      <c r="AD76" s="63"/>
      <c r="AE76" s="64"/>
    </row>
    <row r="77" spans="1:31">
      <c r="A77" s="414"/>
      <c r="B77" s="251"/>
      <c r="C77" s="142"/>
      <c r="D77" s="417"/>
      <c r="E77" s="251"/>
      <c r="F77" s="252"/>
      <c r="G77" s="18"/>
      <c r="H77" s="1116"/>
      <c r="I77" s="1116"/>
      <c r="J77" s="1116"/>
      <c r="K77" s="1116"/>
      <c r="L77" s="1116"/>
      <c r="M77" s="1116"/>
      <c r="N77" s="1116"/>
      <c r="O77" s="1116"/>
      <c r="P77" s="1118" t="s">
        <v>386</v>
      </c>
      <c r="Q77" s="1118"/>
      <c r="R77" s="1118"/>
      <c r="S77" s="1118"/>
      <c r="T77" s="1118" t="s">
        <v>382</v>
      </c>
      <c r="U77" s="1118"/>
      <c r="V77" s="1118"/>
      <c r="W77" s="1118"/>
      <c r="X77" s="1119" t="s">
        <v>376</v>
      </c>
      <c r="Y77" s="1119"/>
      <c r="Z77" s="1119"/>
      <c r="AA77" s="1119"/>
      <c r="AB77" s="128"/>
      <c r="AC77" s="62"/>
      <c r="AD77" s="63"/>
      <c r="AE77" s="64"/>
    </row>
    <row r="78" spans="1:31">
      <c r="A78" s="414"/>
      <c r="B78" s="251"/>
      <c r="C78" s="142"/>
      <c r="D78" s="417"/>
      <c r="E78" s="251"/>
      <c r="F78" s="252"/>
      <c r="G78" s="18"/>
      <c r="H78" s="642" t="s">
        <v>383</v>
      </c>
      <c r="I78" s="642"/>
      <c r="J78" s="642"/>
      <c r="K78" s="642"/>
      <c r="L78" s="642"/>
      <c r="M78" s="642"/>
      <c r="N78" s="1116" t="s">
        <v>235</v>
      </c>
      <c r="O78" s="1116"/>
      <c r="P78" s="1117">
        <f>J60</f>
        <v>0</v>
      </c>
      <c r="Q78" s="1117"/>
      <c r="R78" s="1117"/>
      <c r="S78" s="1117"/>
      <c r="T78" s="1117">
        <f>J75</f>
        <v>0</v>
      </c>
      <c r="U78" s="1117"/>
      <c r="V78" s="1117"/>
      <c r="W78" s="1117"/>
      <c r="X78" s="795" t="str">
        <f>IFERROR(T78/P78*100,"")</f>
        <v/>
      </c>
      <c r="Y78" s="796"/>
      <c r="Z78" s="796"/>
      <c r="AA78" s="106" t="s">
        <v>378</v>
      </c>
      <c r="AB78" s="128"/>
      <c r="AC78" s="62"/>
      <c r="AD78" s="63"/>
      <c r="AE78" s="64"/>
    </row>
    <row r="79" spans="1:31">
      <c r="A79" s="414"/>
      <c r="B79" s="251"/>
      <c r="C79" s="142"/>
      <c r="D79" s="417"/>
      <c r="E79" s="251"/>
      <c r="F79" s="252"/>
      <c r="G79" s="18"/>
      <c r="H79" s="642"/>
      <c r="I79" s="642"/>
      <c r="J79" s="642"/>
      <c r="K79" s="642"/>
      <c r="L79" s="642"/>
      <c r="M79" s="642"/>
      <c r="N79" s="797" t="s">
        <v>244</v>
      </c>
      <c r="O79" s="797"/>
      <c r="P79" s="782">
        <f>SUM(M60:R60)</f>
        <v>0</v>
      </c>
      <c r="Q79" s="783"/>
      <c r="R79" s="783"/>
      <c r="S79" s="784"/>
      <c r="T79" s="782">
        <f>SUM(M75:R75)</f>
        <v>0</v>
      </c>
      <c r="U79" s="783"/>
      <c r="V79" s="783"/>
      <c r="W79" s="784"/>
      <c r="X79" s="778" t="str">
        <f>IFERROR(T79/P79*100,"")</f>
        <v/>
      </c>
      <c r="Y79" s="779"/>
      <c r="Z79" s="779"/>
      <c r="AA79" s="677" t="s">
        <v>378</v>
      </c>
      <c r="AB79" s="128"/>
      <c r="AC79" s="62"/>
      <c r="AD79" s="63"/>
      <c r="AE79" s="64"/>
    </row>
    <row r="80" spans="1:31">
      <c r="A80" s="414"/>
      <c r="B80" s="251"/>
      <c r="C80" s="142"/>
      <c r="D80" s="417"/>
      <c r="E80" s="251"/>
      <c r="F80" s="252"/>
      <c r="G80" s="18"/>
      <c r="H80" s="642"/>
      <c r="I80" s="642"/>
      <c r="J80" s="642"/>
      <c r="K80" s="642"/>
      <c r="L80" s="642"/>
      <c r="M80" s="642"/>
      <c r="N80" s="798" t="s">
        <v>252</v>
      </c>
      <c r="O80" s="798"/>
      <c r="P80" s="785"/>
      <c r="Q80" s="786"/>
      <c r="R80" s="786"/>
      <c r="S80" s="787"/>
      <c r="T80" s="785"/>
      <c r="U80" s="786"/>
      <c r="V80" s="786"/>
      <c r="W80" s="787"/>
      <c r="X80" s="780"/>
      <c r="Y80" s="781"/>
      <c r="Z80" s="781"/>
      <c r="AA80" s="680"/>
      <c r="AB80" s="128"/>
      <c r="AC80" s="62"/>
      <c r="AD80" s="63"/>
      <c r="AE80" s="64"/>
    </row>
    <row r="81" spans="1:31">
      <c r="A81" s="414"/>
      <c r="B81" s="251"/>
      <c r="C81" s="142"/>
      <c r="D81" s="417"/>
      <c r="E81" s="251"/>
      <c r="F81" s="252"/>
      <c r="G81" s="18"/>
      <c r="H81" s="642" t="s">
        <v>379</v>
      </c>
      <c r="I81" s="642"/>
      <c r="J81" s="642"/>
      <c r="K81" s="642"/>
      <c r="L81" s="642"/>
      <c r="M81" s="642"/>
      <c r="N81" s="1116" t="s">
        <v>235</v>
      </c>
      <c r="O81" s="1116"/>
      <c r="P81" s="1117">
        <f>S60</f>
        <v>0</v>
      </c>
      <c r="Q81" s="1117"/>
      <c r="R81" s="1117"/>
      <c r="S81" s="1117"/>
      <c r="T81" s="1117">
        <f>S75</f>
        <v>0</v>
      </c>
      <c r="U81" s="1117"/>
      <c r="V81" s="1117"/>
      <c r="W81" s="1117"/>
      <c r="X81" s="1121" t="str">
        <f t="shared" ref="X81:X84" si="0">IFERROR(T81/P81*100,"")</f>
        <v/>
      </c>
      <c r="Y81" s="1122"/>
      <c r="Z81" s="1122"/>
      <c r="AA81" s="28" t="s">
        <v>377</v>
      </c>
      <c r="AB81" s="128"/>
      <c r="AC81" s="62"/>
      <c r="AD81" s="63"/>
      <c r="AE81" s="64"/>
    </row>
    <row r="82" spans="1:31">
      <c r="A82" s="414"/>
      <c r="B82" s="251"/>
      <c r="C82" s="142"/>
      <c r="D82" s="417"/>
      <c r="E82" s="251"/>
      <c r="F82" s="252"/>
      <c r="G82" s="18"/>
      <c r="H82" s="642"/>
      <c r="I82" s="642"/>
      <c r="J82" s="642"/>
      <c r="K82" s="642"/>
      <c r="L82" s="642"/>
      <c r="M82" s="642"/>
      <c r="N82" s="836" t="s">
        <v>537</v>
      </c>
      <c r="O82" s="837"/>
      <c r="P82" s="782">
        <f>SUM(V60:AA60)</f>
        <v>0</v>
      </c>
      <c r="Q82" s="783"/>
      <c r="R82" s="783"/>
      <c r="S82" s="784"/>
      <c r="T82" s="782">
        <f>SUM(V75:AA75)</f>
        <v>0</v>
      </c>
      <c r="U82" s="783"/>
      <c r="V82" s="783"/>
      <c r="W82" s="784"/>
      <c r="X82" s="778" t="str">
        <f t="shared" si="0"/>
        <v/>
      </c>
      <c r="Y82" s="779"/>
      <c r="Z82" s="779"/>
      <c r="AA82" s="677" t="s">
        <v>377</v>
      </c>
      <c r="AB82" s="128"/>
      <c r="AC82" s="62"/>
      <c r="AD82" s="63"/>
      <c r="AE82" s="64"/>
    </row>
    <row r="83" spans="1:31">
      <c r="A83" s="414"/>
      <c r="B83" s="251"/>
      <c r="C83" s="142"/>
      <c r="D83" s="417"/>
      <c r="E83" s="251"/>
      <c r="F83" s="252"/>
      <c r="G83" s="18"/>
      <c r="H83" s="642"/>
      <c r="I83" s="642"/>
      <c r="J83" s="642"/>
      <c r="K83" s="642"/>
      <c r="L83" s="642"/>
      <c r="M83" s="642"/>
      <c r="N83" s="838"/>
      <c r="O83" s="839"/>
      <c r="P83" s="785"/>
      <c r="Q83" s="786"/>
      <c r="R83" s="786"/>
      <c r="S83" s="787"/>
      <c r="T83" s="785"/>
      <c r="U83" s="786"/>
      <c r="V83" s="786"/>
      <c r="W83" s="787"/>
      <c r="X83" s="780"/>
      <c r="Y83" s="781"/>
      <c r="Z83" s="781"/>
      <c r="AA83" s="680"/>
      <c r="AB83" s="128"/>
      <c r="AC83" s="62"/>
      <c r="AD83" s="63"/>
      <c r="AE83" s="64"/>
    </row>
    <row r="84" spans="1:31">
      <c r="A84" s="414"/>
      <c r="B84" s="251"/>
      <c r="C84" s="142"/>
      <c r="D84" s="417"/>
      <c r="E84" s="251"/>
      <c r="F84" s="252"/>
      <c r="G84" s="18"/>
      <c r="H84" s="1118" t="s">
        <v>380</v>
      </c>
      <c r="I84" s="1118"/>
      <c r="J84" s="1118"/>
      <c r="K84" s="1118"/>
      <c r="L84" s="1118"/>
      <c r="M84" s="1118"/>
      <c r="N84" s="1116" t="s">
        <v>235</v>
      </c>
      <c r="O84" s="1116"/>
      <c r="P84" s="1117">
        <f>IFERROR(P78+P81,P78)</f>
        <v>0</v>
      </c>
      <c r="Q84" s="1117"/>
      <c r="R84" s="1117"/>
      <c r="S84" s="1117"/>
      <c r="T84" s="1117">
        <f>IFERROR(T78+T81,T78)</f>
        <v>0</v>
      </c>
      <c r="U84" s="1117"/>
      <c r="V84" s="1117"/>
      <c r="W84" s="1117"/>
      <c r="X84" s="795" t="str">
        <f t="shared" si="0"/>
        <v/>
      </c>
      <c r="Y84" s="796"/>
      <c r="Z84" s="796"/>
      <c r="AA84" s="106" t="s">
        <v>377</v>
      </c>
      <c r="AB84" s="128"/>
      <c r="AC84" s="62"/>
      <c r="AD84" s="63"/>
      <c r="AE84" s="64"/>
    </row>
    <row r="85" spans="1:31">
      <c r="A85" s="414"/>
      <c r="B85" s="251"/>
      <c r="C85" s="142"/>
      <c r="D85" s="417"/>
      <c r="E85" s="251"/>
      <c r="F85" s="252"/>
      <c r="G85" s="18"/>
      <c r="H85" s="1118"/>
      <c r="I85" s="1118"/>
      <c r="J85" s="1118"/>
      <c r="K85" s="1118"/>
      <c r="L85" s="1118"/>
      <c r="M85" s="1118"/>
      <c r="N85" s="797" t="s">
        <v>244</v>
      </c>
      <c r="O85" s="797"/>
      <c r="P85" s="782">
        <f>IFERROR(P79+P82,P79)</f>
        <v>0</v>
      </c>
      <c r="Q85" s="783"/>
      <c r="R85" s="783"/>
      <c r="S85" s="784"/>
      <c r="T85" s="782">
        <f>IFERROR(T79+T82,T79)</f>
        <v>0</v>
      </c>
      <c r="U85" s="783"/>
      <c r="V85" s="783"/>
      <c r="W85" s="784"/>
      <c r="X85" s="778" t="str">
        <f>IFERROR(T85/P85*100,"")</f>
        <v/>
      </c>
      <c r="Y85" s="779"/>
      <c r="Z85" s="779"/>
      <c r="AA85" s="677" t="s">
        <v>377</v>
      </c>
      <c r="AB85" s="128"/>
      <c r="AC85" s="62"/>
      <c r="AD85" s="63"/>
      <c r="AE85" s="64"/>
    </row>
    <row r="86" spans="1:31">
      <c r="A86" s="414"/>
      <c r="B86" s="251"/>
      <c r="C86" s="142"/>
      <c r="D86" s="417"/>
      <c r="E86" s="251"/>
      <c r="F86" s="252"/>
      <c r="G86" s="18"/>
      <c r="H86" s="1118"/>
      <c r="I86" s="1118"/>
      <c r="J86" s="1118"/>
      <c r="K86" s="1118"/>
      <c r="L86" s="1118"/>
      <c r="M86" s="1118"/>
      <c r="N86" s="798" t="s">
        <v>252</v>
      </c>
      <c r="O86" s="798"/>
      <c r="P86" s="785"/>
      <c r="Q86" s="786"/>
      <c r="R86" s="786"/>
      <c r="S86" s="787"/>
      <c r="T86" s="785"/>
      <c r="U86" s="786"/>
      <c r="V86" s="786"/>
      <c r="W86" s="787"/>
      <c r="X86" s="780"/>
      <c r="Y86" s="781"/>
      <c r="Z86" s="781"/>
      <c r="AA86" s="680"/>
      <c r="AB86" s="128"/>
      <c r="AC86" s="62"/>
      <c r="AD86" s="63"/>
      <c r="AE86" s="64"/>
    </row>
    <row r="87" spans="1:31" ht="5.4" customHeight="1">
      <c r="A87" s="414"/>
      <c r="B87" s="251"/>
      <c r="C87" s="142"/>
      <c r="D87" s="417"/>
      <c r="E87" s="251"/>
      <c r="F87" s="252"/>
      <c r="G87" s="18"/>
      <c r="V87" s="6"/>
      <c r="W87" s="6"/>
      <c r="AB87" s="128"/>
      <c r="AC87" s="62"/>
      <c r="AD87" s="63"/>
      <c r="AE87" s="64"/>
    </row>
    <row r="88" spans="1:31">
      <c r="A88" s="414"/>
      <c r="B88" s="251"/>
      <c r="C88" s="142"/>
      <c r="D88" s="417"/>
      <c r="E88" s="251"/>
      <c r="F88" s="252"/>
      <c r="G88" s="18"/>
      <c r="H88" s="746" t="s">
        <v>17</v>
      </c>
      <c r="I88" s="746"/>
      <c r="J88" s="1120" t="s">
        <v>381</v>
      </c>
      <c r="K88" s="1120"/>
      <c r="L88" s="1120"/>
      <c r="M88" s="1120"/>
      <c r="N88" s="1120"/>
      <c r="O88" s="1120"/>
      <c r="P88" s="1120"/>
      <c r="Q88" s="1120"/>
      <c r="R88" s="1120"/>
      <c r="S88" s="1120"/>
      <c r="T88" s="1120"/>
      <c r="U88" s="1120"/>
      <c r="V88" s="6"/>
      <c r="W88" s="6"/>
      <c r="AB88" s="128"/>
      <c r="AC88" s="62"/>
      <c r="AD88" s="63"/>
      <c r="AE88" s="64"/>
    </row>
    <row r="89" spans="1:31">
      <c r="A89" s="414"/>
      <c r="B89" s="251"/>
      <c r="C89" s="142"/>
      <c r="D89" s="417"/>
      <c r="E89" s="251"/>
      <c r="F89" s="252"/>
      <c r="G89" s="18"/>
      <c r="H89" s="746"/>
      <c r="I89" s="746"/>
      <c r="J89" s="1120" t="s">
        <v>105</v>
      </c>
      <c r="K89" s="1120"/>
      <c r="L89" s="1120"/>
      <c r="M89" s="1120"/>
      <c r="N89" s="1120"/>
      <c r="O89" s="1120"/>
      <c r="P89" s="1120" t="s">
        <v>113</v>
      </c>
      <c r="Q89" s="1120"/>
      <c r="R89" s="1120"/>
      <c r="S89" s="1120"/>
      <c r="T89" s="1120"/>
      <c r="U89" s="1120"/>
      <c r="V89" s="6"/>
      <c r="W89" s="6"/>
      <c r="AB89" s="128"/>
      <c r="AC89" s="62"/>
      <c r="AD89" s="63"/>
      <c r="AE89" s="64"/>
    </row>
    <row r="90" spans="1:31">
      <c r="A90" s="414"/>
      <c r="B90" s="251"/>
      <c r="C90" s="142"/>
      <c r="D90" s="417"/>
      <c r="E90" s="251"/>
      <c r="F90" s="252"/>
      <c r="G90" s="18"/>
      <c r="H90" s="746" t="s">
        <v>276</v>
      </c>
      <c r="I90" s="746"/>
      <c r="J90" s="794"/>
      <c r="K90" s="794"/>
      <c r="L90" s="794"/>
      <c r="M90" s="794"/>
      <c r="N90" s="794"/>
      <c r="O90" s="794"/>
      <c r="P90" s="794"/>
      <c r="Q90" s="794"/>
      <c r="R90" s="794"/>
      <c r="S90" s="794"/>
      <c r="T90" s="794"/>
      <c r="U90" s="794"/>
      <c r="V90" s="6"/>
      <c r="W90" s="6"/>
      <c r="AB90" s="128"/>
      <c r="AC90" s="62"/>
      <c r="AD90" s="63"/>
      <c r="AE90" s="64"/>
    </row>
    <row r="91" spans="1:31">
      <c r="A91" s="414"/>
      <c r="B91" s="251"/>
      <c r="C91" s="142"/>
      <c r="D91" s="417"/>
      <c r="E91" s="251"/>
      <c r="F91" s="252"/>
      <c r="G91" s="18"/>
      <c r="H91" s="746" t="s">
        <v>236</v>
      </c>
      <c r="I91" s="746"/>
      <c r="J91" s="794"/>
      <c r="K91" s="794"/>
      <c r="L91" s="794"/>
      <c r="M91" s="794"/>
      <c r="N91" s="794"/>
      <c r="O91" s="794"/>
      <c r="P91" s="794"/>
      <c r="Q91" s="794"/>
      <c r="R91" s="794"/>
      <c r="S91" s="794"/>
      <c r="T91" s="794"/>
      <c r="U91" s="794"/>
      <c r="V91" s="6"/>
      <c r="W91" s="6"/>
      <c r="AB91" s="128"/>
      <c r="AC91" s="62"/>
      <c r="AD91" s="63"/>
      <c r="AE91" s="64"/>
    </row>
    <row r="92" spans="1:31">
      <c r="A92" s="414"/>
      <c r="B92" s="251"/>
      <c r="C92" s="142"/>
      <c r="D92" s="417"/>
      <c r="E92" s="251"/>
      <c r="F92" s="252"/>
      <c r="G92" s="18"/>
      <c r="H92" s="746" t="s">
        <v>245</v>
      </c>
      <c r="I92" s="746"/>
      <c r="J92" s="794"/>
      <c r="K92" s="794"/>
      <c r="L92" s="794"/>
      <c r="M92" s="794"/>
      <c r="N92" s="794"/>
      <c r="O92" s="794"/>
      <c r="P92" s="794"/>
      <c r="Q92" s="794"/>
      <c r="R92" s="794"/>
      <c r="S92" s="794"/>
      <c r="T92" s="794"/>
      <c r="U92" s="794"/>
      <c r="V92" s="6"/>
      <c r="W92" s="6"/>
      <c r="AB92" s="128"/>
      <c r="AC92" s="62"/>
      <c r="AD92" s="63"/>
      <c r="AE92" s="64"/>
    </row>
    <row r="93" spans="1:31">
      <c r="A93" s="414"/>
      <c r="B93" s="251"/>
      <c r="C93" s="142"/>
      <c r="D93" s="417"/>
      <c r="E93" s="251"/>
      <c r="F93" s="252"/>
      <c r="G93" s="18"/>
      <c r="H93" s="746" t="s">
        <v>253</v>
      </c>
      <c r="I93" s="746"/>
      <c r="J93" s="794"/>
      <c r="K93" s="794"/>
      <c r="L93" s="794"/>
      <c r="M93" s="794"/>
      <c r="N93" s="794"/>
      <c r="O93" s="794"/>
      <c r="P93" s="794"/>
      <c r="Q93" s="794"/>
      <c r="R93" s="794"/>
      <c r="S93" s="794"/>
      <c r="T93" s="794"/>
      <c r="U93" s="794"/>
      <c r="V93" s="6"/>
      <c r="W93" s="6"/>
      <c r="AB93" s="128"/>
      <c r="AC93" s="62"/>
      <c r="AD93" s="63"/>
      <c r="AE93" s="64"/>
    </row>
    <row r="94" spans="1:31">
      <c r="A94" s="414"/>
      <c r="B94" s="251"/>
      <c r="C94" s="142"/>
      <c r="D94" s="417"/>
      <c r="E94" s="251"/>
      <c r="F94" s="252"/>
      <c r="G94" s="18"/>
      <c r="H94" s="746" t="s">
        <v>267</v>
      </c>
      <c r="I94" s="746"/>
      <c r="J94" s="794"/>
      <c r="K94" s="794"/>
      <c r="L94" s="794"/>
      <c r="M94" s="794"/>
      <c r="N94" s="794"/>
      <c r="O94" s="794"/>
      <c r="P94" s="794"/>
      <c r="Q94" s="794"/>
      <c r="R94" s="794"/>
      <c r="S94" s="794"/>
      <c r="T94" s="794"/>
      <c r="U94" s="794"/>
      <c r="V94" s="6"/>
      <c r="W94" s="6"/>
      <c r="AB94" s="128"/>
      <c r="AC94" s="62"/>
      <c r="AD94" s="63"/>
      <c r="AE94" s="64"/>
    </row>
    <row r="95" spans="1:31">
      <c r="A95" s="414"/>
      <c r="B95" s="251"/>
      <c r="C95" s="142"/>
      <c r="D95" s="417"/>
      <c r="E95" s="251"/>
      <c r="F95" s="252"/>
      <c r="G95" s="18"/>
      <c r="H95" s="746" t="s">
        <v>270</v>
      </c>
      <c r="I95" s="746"/>
      <c r="J95" s="794"/>
      <c r="K95" s="794"/>
      <c r="L95" s="794"/>
      <c r="M95" s="794"/>
      <c r="N95" s="794"/>
      <c r="O95" s="794"/>
      <c r="P95" s="794"/>
      <c r="Q95" s="794"/>
      <c r="R95" s="794"/>
      <c r="S95" s="794"/>
      <c r="T95" s="794"/>
      <c r="U95" s="794"/>
      <c r="V95" s="6"/>
      <c r="W95" s="6"/>
      <c r="AB95" s="128"/>
      <c r="AC95" s="62"/>
      <c r="AD95" s="63"/>
      <c r="AE95" s="64"/>
    </row>
    <row r="96" spans="1:31" ht="3" customHeight="1">
      <c r="A96" s="257"/>
      <c r="B96" s="368"/>
      <c r="C96" s="348"/>
      <c r="D96" s="262"/>
      <c r="E96" s="368"/>
      <c r="F96" s="386"/>
      <c r="G96" s="59"/>
      <c r="H96" s="23"/>
      <c r="I96" s="23"/>
      <c r="J96" s="23"/>
      <c r="K96" s="23"/>
      <c r="L96" s="23"/>
      <c r="M96" s="23"/>
      <c r="N96" s="23"/>
      <c r="O96" s="23"/>
      <c r="P96" s="23"/>
      <c r="Q96" s="23"/>
      <c r="R96" s="23"/>
      <c r="S96" s="23"/>
      <c r="T96" s="23"/>
      <c r="U96" s="23"/>
      <c r="V96" s="330"/>
      <c r="W96" s="330"/>
      <c r="X96" s="23"/>
      <c r="Y96" s="23"/>
      <c r="Z96" s="23"/>
      <c r="AA96" s="23"/>
      <c r="AB96" s="29"/>
      <c r="AC96" s="65"/>
      <c r="AD96" s="66"/>
      <c r="AE96" s="67"/>
    </row>
    <row r="97" spans="1:31" ht="13.5" customHeight="1">
      <c r="A97" s="414"/>
      <c r="B97" s="251">
        <v>4</v>
      </c>
      <c r="C97" s="814" t="s">
        <v>387</v>
      </c>
      <c r="D97" s="815" t="s">
        <v>351</v>
      </c>
      <c r="E97" s="735" t="s">
        <v>1063</v>
      </c>
      <c r="F97" s="806"/>
      <c r="G97" s="18"/>
      <c r="AB97" s="128"/>
      <c r="AC97" s="62"/>
      <c r="AD97" s="63"/>
      <c r="AE97" s="64"/>
    </row>
    <row r="98" spans="1:31" ht="13.5" customHeight="1">
      <c r="A98" s="414"/>
      <c r="B98" s="251"/>
      <c r="C98" s="814"/>
      <c r="D98" s="815"/>
      <c r="E98" s="735"/>
      <c r="F98" s="806"/>
      <c r="G98" s="18"/>
      <c r="H98" s="737" t="s">
        <v>71</v>
      </c>
      <c r="I98" s="737"/>
      <c r="J98" s="737"/>
      <c r="K98" s="737"/>
      <c r="L98" s="737"/>
      <c r="M98" s="737"/>
      <c r="N98" s="737"/>
      <c r="O98" s="696" t="s">
        <v>291</v>
      </c>
      <c r="P98" s="696"/>
      <c r="Q98" s="696"/>
      <c r="R98" s="696"/>
      <c r="S98" s="696"/>
      <c r="T98" s="696"/>
      <c r="U98" s="696"/>
      <c r="V98" s="696"/>
      <c r="W98" s="696"/>
      <c r="AB98" s="128"/>
      <c r="AC98" s="1063" t="s">
        <v>548</v>
      </c>
      <c r="AD98" s="1064"/>
      <c r="AE98" s="1065"/>
    </row>
    <row r="99" spans="1:31">
      <c r="A99" s="414"/>
      <c r="B99" s="251"/>
      <c r="C99" s="142"/>
      <c r="D99" s="417"/>
      <c r="E99" s="735"/>
      <c r="F99" s="806"/>
      <c r="G99" s="18"/>
      <c r="H99" s="737"/>
      <c r="I99" s="737"/>
      <c r="J99" s="737"/>
      <c r="K99" s="737"/>
      <c r="L99" s="737"/>
      <c r="M99" s="737"/>
      <c r="N99" s="737"/>
      <c r="O99" s="696"/>
      <c r="P99" s="696"/>
      <c r="Q99" s="696"/>
      <c r="R99" s="696"/>
      <c r="S99" s="696"/>
      <c r="T99" s="696"/>
      <c r="U99" s="696"/>
      <c r="V99" s="696"/>
      <c r="W99" s="696"/>
      <c r="AB99" s="128"/>
      <c r="AC99" s="1063"/>
      <c r="AD99" s="1064"/>
      <c r="AE99" s="1065"/>
    </row>
    <row r="100" spans="1:31">
      <c r="A100" s="414"/>
      <c r="B100" s="251"/>
      <c r="C100" s="142"/>
      <c r="D100" s="417"/>
      <c r="E100" s="735"/>
      <c r="F100" s="806"/>
      <c r="G100" s="18"/>
      <c r="AB100" s="128"/>
      <c r="AC100" s="62"/>
      <c r="AD100" s="63"/>
      <c r="AE100" s="64"/>
    </row>
    <row r="101" spans="1:31">
      <c r="A101" s="414"/>
      <c r="B101" s="251"/>
      <c r="C101" s="142"/>
      <c r="D101" s="417"/>
      <c r="E101" s="735"/>
      <c r="F101" s="806"/>
      <c r="G101" s="18"/>
      <c r="H101" s="3" t="s">
        <v>388</v>
      </c>
      <c r="AB101" s="128"/>
      <c r="AC101" s="62"/>
      <c r="AD101" s="63"/>
      <c r="AE101" s="64"/>
    </row>
    <row r="102" spans="1:31" ht="12" customHeight="1">
      <c r="A102" s="414"/>
      <c r="B102" s="251"/>
      <c r="C102" s="142"/>
      <c r="D102" s="417"/>
      <c r="E102" s="735"/>
      <c r="F102" s="806"/>
      <c r="G102" s="18"/>
      <c r="H102" s="3" t="s">
        <v>791</v>
      </c>
      <c r="AB102" s="128"/>
      <c r="AC102" s="62"/>
      <c r="AD102" s="63"/>
      <c r="AE102" s="64"/>
    </row>
    <row r="103" spans="1:31" ht="13.2" customHeight="1">
      <c r="A103" s="414"/>
      <c r="B103" s="251"/>
      <c r="C103" s="142"/>
      <c r="D103" s="417"/>
      <c r="E103" s="735" t="s">
        <v>1347</v>
      </c>
      <c r="F103" s="806"/>
      <c r="G103" s="18"/>
      <c r="H103" s="760"/>
      <c r="I103" s="761"/>
      <c r="J103" s="761"/>
      <c r="K103" s="761"/>
      <c r="L103" s="761"/>
      <c r="M103" s="761"/>
      <c r="N103" s="761"/>
      <c r="O103" s="761"/>
      <c r="P103" s="761"/>
      <c r="Q103" s="761"/>
      <c r="R103" s="761"/>
      <c r="S103" s="761"/>
      <c r="T103" s="761"/>
      <c r="U103" s="761"/>
      <c r="V103" s="761"/>
      <c r="W103" s="761"/>
      <c r="X103" s="761"/>
      <c r="Y103" s="761"/>
      <c r="Z103" s="761"/>
      <c r="AA103" s="762"/>
      <c r="AB103" s="128"/>
      <c r="AC103" s="62"/>
      <c r="AD103" s="63"/>
      <c r="AE103" s="64"/>
    </row>
    <row r="104" spans="1:31">
      <c r="A104" s="414"/>
      <c r="B104" s="251"/>
      <c r="C104" s="142"/>
      <c r="D104" s="417"/>
      <c r="E104" s="735"/>
      <c r="F104" s="806"/>
      <c r="G104" s="18"/>
      <c r="H104" s="819"/>
      <c r="I104" s="820"/>
      <c r="J104" s="820"/>
      <c r="K104" s="820"/>
      <c r="L104" s="820"/>
      <c r="M104" s="820"/>
      <c r="N104" s="820"/>
      <c r="O104" s="820"/>
      <c r="P104" s="820"/>
      <c r="Q104" s="820"/>
      <c r="R104" s="820"/>
      <c r="S104" s="820"/>
      <c r="T104" s="820"/>
      <c r="U104" s="820"/>
      <c r="V104" s="820"/>
      <c r="W104" s="820"/>
      <c r="X104" s="820"/>
      <c r="Y104" s="820"/>
      <c r="Z104" s="820"/>
      <c r="AA104" s="821"/>
      <c r="AB104" s="128"/>
      <c r="AC104" s="62"/>
      <c r="AD104" s="63"/>
      <c r="AE104" s="64"/>
    </row>
    <row r="105" spans="1:31" ht="13.5" customHeight="1">
      <c r="A105" s="414"/>
      <c r="B105" s="251"/>
      <c r="C105" s="142"/>
      <c r="D105" s="417"/>
      <c r="E105" s="735"/>
      <c r="F105" s="806"/>
      <c r="G105" s="18"/>
      <c r="H105" s="819"/>
      <c r="I105" s="820"/>
      <c r="J105" s="820"/>
      <c r="K105" s="820"/>
      <c r="L105" s="820"/>
      <c r="M105" s="820"/>
      <c r="N105" s="820"/>
      <c r="O105" s="820"/>
      <c r="P105" s="820"/>
      <c r="Q105" s="820"/>
      <c r="R105" s="820"/>
      <c r="S105" s="820"/>
      <c r="T105" s="820"/>
      <c r="U105" s="820"/>
      <c r="V105" s="820"/>
      <c r="W105" s="820"/>
      <c r="X105" s="820"/>
      <c r="Y105" s="820"/>
      <c r="Z105" s="820"/>
      <c r="AA105" s="821"/>
      <c r="AB105" s="128"/>
      <c r="AC105" s="62"/>
      <c r="AD105" s="63"/>
      <c r="AE105" s="64"/>
    </row>
    <row r="106" spans="1:31">
      <c r="A106" s="414"/>
      <c r="B106" s="251"/>
      <c r="C106" s="142"/>
      <c r="D106" s="417"/>
      <c r="E106" s="735"/>
      <c r="F106" s="806"/>
      <c r="G106" s="18"/>
      <c r="H106" s="819"/>
      <c r="I106" s="820"/>
      <c r="J106" s="820"/>
      <c r="K106" s="820"/>
      <c r="L106" s="820"/>
      <c r="M106" s="820"/>
      <c r="N106" s="820"/>
      <c r="O106" s="820"/>
      <c r="P106" s="820"/>
      <c r="Q106" s="820"/>
      <c r="R106" s="820"/>
      <c r="S106" s="820"/>
      <c r="T106" s="820"/>
      <c r="U106" s="820"/>
      <c r="V106" s="820"/>
      <c r="W106" s="820"/>
      <c r="X106" s="820"/>
      <c r="Y106" s="820"/>
      <c r="Z106" s="820"/>
      <c r="AA106" s="821"/>
      <c r="AB106" s="128"/>
      <c r="AC106" s="62"/>
      <c r="AD106" s="63"/>
      <c r="AE106" s="64"/>
    </row>
    <row r="107" spans="1:31">
      <c r="A107" s="414"/>
      <c r="B107" s="251"/>
      <c r="C107" s="142"/>
      <c r="D107" s="417"/>
      <c r="E107" s="735"/>
      <c r="F107" s="806"/>
      <c r="G107" s="18"/>
      <c r="H107" s="763"/>
      <c r="I107" s="764"/>
      <c r="J107" s="764"/>
      <c r="K107" s="764"/>
      <c r="L107" s="764"/>
      <c r="M107" s="764"/>
      <c r="N107" s="764"/>
      <c r="O107" s="764"/>
      <c r="P107" s="764"/>
      <c r="Q107" s="764"/>
      <c r="R107" s="764"/>
      <c r="S107" s="764"/>
      <c r="T107" s="764"/>
      <c r="U107" s="764"/>
      <c r="V107" s="764"/>
      <c r="W107" s="764"/>
      <c r="X107" s="764"/>
      <c r="Y107" s="764"/>
      <c r="Z107" s="764"/>
      <c r="AA107" s="765"/>
      <c r="AB107" s="128"/>
      <c r="AC107" s="62"/>
      <c r="AD107" s="63"/>
      <c r="AE107" s="64"/>
    </row>
    <row r="108" spans="1:31" ht="13.5" customHeight="1">
      <c r="A108" s="414"/>
      <c r="B108" s="251"/>
      <c r="C108" s="142"/>
      <c r="D108" s="417"/>
      <c r="E108" s="735"/>
      <c r="F108" s="806"/>
      <c r="G108" s="18"/>
      <c r="AB108" s="128"/>
      <c r="AC108" s="62"/>
      <c r="AD108" s="63"/>
      <c r="AE108" s="64"/>
    </row>
    <row r="109" spans="1:31">
      <c r="A109" s="414"/>
      <c r="B109" s="251"/>
      <c r="C109" s="142"/>
      <c r="D109" s="417"/>
      <c r="E109" s="735"/>
      <c r="F109" s="806"/>
      <c r="G109" s="18"/>
      <c r="H109" s="3" t="s">
        <v>792</v>
      </c>
      <c r="AB109" s="128"/>
      <c r="AC109" s="62"/>
      <c r="AD109" s="63"/>
      <c r="AE109" s="64"/>
    </row>
    <row r="110" spans="1:31">
      <c r="A110" s="414"/>
      <c r="B110" s="251"/>
      <c r="C110" s="142"/>
      <c r="D110" s="417"/>
      <c r="E110" s="735"/>
      <c r="F110" s="806"/>
      <c r="G110" s="18"/>
      <c r="H110" s="760"/>
      <c r="I110" s="761"/>
      <c r="J110" s="761"/>
      <c r="K110" s="761"/>
      <c r="L110" s="761"/>
      <c r="M110" s="761"/>
      <c r="N110" s="761"/>
      <c r="O110" s="761"/>
      <c r="P110" s="761"/>
      <c r="Q110" s="761"/>
      <c r="R110" s="761"/>
      <c r="S110" s="761"/>
      <c r="T110" s="761"/>
      <c r="U110" s="761"/>
      <c r="V110" s="761"/>
      <c r="W110" s="761"/>
      <c r="X110" s="761"/>
      <c r="Y110" s="761"/>
      <c r="Z110" s="761"/>
      <c r="AA110" s="762"/>
      <c r="AB110" s="128"/>
      <c r="AC110" s="62"/>
      <c r="AD110" s="63"/>
      <c r="AE110" s="64"/>
    </row>
    <row r="111" spans="1:31">
      <c r="A111" s="414"/>
      <c r="B111" s="251"/>
      <c r="C111" s="142"/>
      <c r="D111" s="417"/>
      <c r="E111" s="735"/>
      <c r="F111" s="806"/>
      <c r="G111" s="18"/>
      <c r="H111" s="819"/>
      <c r="I111" s="820"/>
      <c r="J111" s="820"/>
      <c r="K111" s="820"/>
      <c r="L111" s="820"/>
      <c r="M111" s="820"/>
      <c r="N111" s="820"/>
      <c r="O111" s="820"/>
      <c r="P111" s="820"/>
      <c r="Q111" s="820"/>
      <c r="R111" s="820"/>
      <c r="S111" s="820"/>
      <c r="T111" s="820"/>
      <c r="U111" s="820"/>
      <c r="V111" s="820"/>
      <c r="W111" s="820"/>
      <c r="X111" s="820"/>
      <c r="Y111" s="820"/>
      <c r="Z111" s="820"/>
      <c r="AA111" s="821"/>
      <c r="AB111" s="128"/>
      <c r="AC111" s="62"/>
      <c r="AD111" s="63"/>
      <c r="AE111" s="64"/>
    </row>
    <row r="112" spans="1:31">
      <c r="A112" s="414"/>
      <c r="B112" s="251"/>
      <c r="C112" s="142"/>
      <c r="D112" s="417"/>
      <c r="E112" s="735"/>
      <c r="F112" s="806"/>
      <c r="G112" s="18"/>
      <c r="H112" s="819"/>
      <c r="I112" s="820"/>
      <c r="J112" s="820"/>
      <c r="K112" s="820"/>
      <c r="L112" s="820"/>
      <c r="M112" s="820"/>
      <c r="N112" s="820"/>
      <c r="O112" s="820"/>
      <c r="P112" s="820"/>
      <c r="Q112" s="820"/>
      <c r="R112" s="820"/>
      <c r="S112" s="820"/>
      <c r="T112" s="820"/>
      <c r="U112" s="820"/>
      <c r="V112" s="820"/>
      <c r="W112" s="820"/>
      <c r="X112" s="820"/>
      <c r="Y112" s="820"/>
      <c r="Z112" s="820"/>
      <c r="AA112" s="821"/>
      <c r="AB112" s="128"/>
      <c r="AC112" s="62"/>
      <c r="AD112" s="63"/>
      <c r="AE112" s="64"/>
    </row>
    <row r="113" spans="1:31">
      <c r="A113" s="414"/>
      <c r="B113" s="251"/>
      <c r="C113" s="142"/>
      <c r="D113" s="417"/>
      <c r="E113" s="735"/>
      <c r="F113" s="806"/>
      <c r="G113" s="18"/>
      <c r="H113" s="819"/>
      <c r="I113" s="820"/>
      <c r="J113" s="820"/>
      <c r="K113" s="820"/>
      <c r="L113" s="820"/>
      <c r="M113" s="820"/>
      <c r="N113" s="820"/>
      <c r="O113" s="820"/>
      <c r="P113" s="820"/>
      <c r="Q113" s="820"/>
      <c r="R113" s="820"/>
      <c r="S113" s="820"/>
      <c r="T113" s="820"/>
      <c r="U113" s="820"/>
      <c r="V113" s="820"/>
      <c r="W113" s="820"/>
      <c r="X113" s="820"/>
      <c r="Y113" s="820"/>
      <c r="Z113" s="820"/>
      <c r="AA113" s="821"/>
      <c r="AB113" s="128"/>
      <c r="AC113" s="62"/>
      <c r="AD113" s="63"/>
      <c r="AE113" s="64"/>
    </row>
    <row r="114" spans="1:31">
      <c r="A114" s="414"/>
      <c r="B114" s="251"/>
      <c r="C114" s="142"/>
      <c r="D114" s="417"/>
      <c r="E114" s="735"/>
      <c r="F114" s="806"/>
      <c r="G114" s="18"/>
      <c r="H114" s="763"/>
      <c r="I114" s="764"/>
      <c r="J114" s="764"/>
      <c r="K114" s="764"/>
      <c r="L114" s="764"/>
      <c r="M114" s="764"/>
      <c r="N114" s="764"/>
      <c r="O114" s="764"/>
      <c r="P114" s="764"/>
      <c r="Q114" s="764"/>
      <c r="R114" s="764"/>
      <c r="S114" s="764"/>
      <c r="T114" s="764"/>
      <c r="U114" s="764"/>
      <c r="V114" s="764"/>
      <c r="W114" s="764"/>
      <c r="X114" s="764"/>
      <c r="Y114" s="764"/>
      <c r="Z114" s="764"/>
      <c r="AA114" s="765"/>
      <c r="AB114" s="128"/>
      <c r="AC114" s="62"/>
      <c r="AD114" s="63"/>
      <c r="AE114" s="64"/>
    </row>
    <row r="115" spans="1:31">
      <c r="A115" s="414"/>
      <c r="B115" s="251"/>
      <c r="C115" s="142"/>
      <c r="D115" s="417"/>
      <c r="E115" s="735"/>
      <c r="F115" s="806"/>
      <c r="G115" s="18"/>
      <c r="AB115" s="128"/>
      <c r="AC115" s="62"/>
      <c r="AD115" s="63"/>
      <c r="AE115" s="64"/>
    </row>
    <row r="116" spans="1:31">
      <c r="A116" s="414"/>
      <c r="B116" s="251"/>
      <c r="C116" s="142"/>
      <c r="D116" s="417"/>
      <c r="E116" s="735"/>
      <c r="F116" s="806"/>
      <c r="G116" s="18"/>
      <c r="AB116" s="128"/>
      <c r="AC116" s="62"/>
      <c r="AD116" s="63"/>
      <c r="AE116" s="64"/>
    </row>
    <row r="117" spans="1:31">
      <c r="A117" s="414"/>
      <c r="B117" s="251"/>
      <c r="C117" s="142"/>
      <c r="D117" s="417"/>
      <c r="E117" s="735"/>
      <c r="F117" s="806"/>
      <c r="G117" s="18"/>
      <c r="AB117" s="128"/>
      <c r="AC117" s="62"/>
      <c r="AD117" s="63"/>
      <c r="AE117" s="64"/>
    </row>
    <row r="118" spans="1:31">
      <c r="A118" s="414"/>
      <c r="B118" s="251"/>
      <c r="C118" s="142"/>
      <c r="D118" s="417"/>
      <c r="E118" s="735"/>
      <c r="F118" s="806"/>
      <c r="G118" s="18"/>
      <c r="AB118" s="128"/>
      <c r="AC118" s="62"/>
      <c r="AD118" s="63"/>
      <c r="AE118" s="64"/>
    </row>
    <row r="119" spans="1:31" ht="4.8" customHeight="1">
      <c r="A119" s="414"/>
      <c r="B119" s="251"/>
      <c r="C119" s="142"/>
      <c r="D119" s="417"/>
      <c r="E119" s="735"/>
      <c r="F119" s="806"/>
      <c r="G119" s="18"/>
      <c r="AB119" s="128"/>
      <c r="AC119" s="62"/>
      <c r="AD119" s="63"/>
      <c r="AE119" s="64"/>
    </row>
    <row r="120" spans="1:31" ht="6.6" customHeight="1">
      <c r="A120" s="414"/>
      <c r="B120" s="251"/>
      <c r="C120" s="142"/>
      <c r="D120" s="417"/>
      <c r="E120" s="251"/>
      <c r="F120" s="252"/>
      <c r="G120" s="18"/>
      <c r="AB120" s="128"/>
      <c r="AC120" s="62"/>
      <c r="AD120" s="63"/>
      <c r="AE120" s="64"/>
    </row>
    <row r="121" spans="1:31">
      <c r="A121" s="414"/>
      <c r="B121" s="251"/>
      <c r="C121" s="142"/>
      <c r="D121" s="417"/>
      <c r="E121" s="732" t="s">
        <v>1341</v>
      </c>
      <c r="F121" s="814"/>
      <c r="G121" s="814"/>
      <c r="H121" s="814"/>
      <c r="I121" s="814"/>
      <c r="J121" s="814"/>
      <c r="K121" s="814"/>
      <c r="L121" s="814"/>
      <c r="M121" s="814"/>
      <c r="N121" s="814"/>
      <c r="O121" s="814"/>
      <c r="P121" s="814"/>
      <c r="Q121" s="814"/>
      <c r="R121" s="814"/>
      <c r="S121" s="814"/>
      <c r="T121" s="814"/>
      <c r="U121" s="814"/>
      <c r="V121" s="814"/>
      <c r="W121" s="814"/>
      <c r="X121" s="814"/>
      <c r="Y121" s="814"/>
      <c r="AB121" s="128"/>
      <c r="AC121" s="62"/>
      <c r="AD121" s="63"/>
      <c r="AE121" s="64"/>
    </row>
    <row r="122" spans="1:31">
      <c r="A122" s="414"/>
      <c r="B122" s="251"/>
      <c r="C122" s="142"/>
      <c r="D122" s="417"/>
      <c r="E122" s="732"/>
      <c r="F122" s="814"/>
      <c r="G122" s="814"/>
      <c r="H122" s="814"/>
      <c r="I122" s="814"/>
      <c r="J122" s="814"/>
      <c r="K122" s="814"/>
      <c r="L122" s="814"/>
      <c r="M122" s="814"/>
      <c r="N122" s="814"/>
      <c r="O122" s="814"/>
      <c r="P122" s="814"/>
      <c r="Q122" s="814"/>
      <c r="R122" s="814"/>
      <c r="S122" s="814"/>
      <c r="T122" s="814"/>
      <c r="U122" s="814"/>
      <c r="V122" s="814"/>
      <c r="W122" s="814"/>
      <c r="X122" s="814"/>
      <c r="Y122" s="814"/>
      <c r="AB122" s="128"/>
      <c r="AC122" s="62"/>
      <c r="AD122" s="63"/>
      <c r="AE122" s="64"/>
    </row>
    <row r="123" spans="1:31" ht="19.8" customHeight="1">
      <c r="A123" s="414"/>
      <c r="B123" s="251"/>
      <c r="C123" s="142"/>
      <c r="D123" s="417"/>
      <c r="E123" s="732"/>
      <c r="F123" s="814"/>
      <c r="G123" s="814"/>
      <c r="H123" s="814"/>
      <c r="I123" s="814"/>
      <c r="J123" s="814"/>
      <c r="K123" s="814"/>
      <c r="L123" s="814"/>
      <c r="M123" s="814"/>
      <c r="N123" s="814"/>
      <c r="O123" s="814"/>
      <c r="P123" s="814"/>
      <c r="Q123" s="814"/>
      <c r="R123" s="814"/>
      <c r="S123" s="814"/>
      <c r="T123" s="814"/>
      <c r="U123" s="814"/>
      <c r="V123" s="814"/>
      <c r="W123" s="814"/>
      <c r="X123" s="814"/>
      <c r="Y123" s="814"/>
      <c r="AB123" s="128"/>
      <c r="AC123" s="62"/>
      <c r="AD123" s="63"/>
      <c r="AE123" s="64"/>
    </row>
    <row r="124" spans="1:31">
      <c r="A124" s="414"/>
      <c r="B124" s="251"/>
      <c r="C124" s="142"/>
      <c r="D124" s="417"/>
      <c r="E124" s="735" t="s">
        <v>1344</v>
      </c>
      <c r="F124" s="953"/>
      <c r="G124" s="953"/>
      <c r="H124" s="953"/>
      <c r="I124" s="953"/>
      <c r="J124" s="953"/>
      <c r="K124" s="953"/>
      <c r="L124" s="953"/>
      <c r="M124" s="953"/>
      <c r="N124" s="953"/>
      <c r="O124" s="953"/>
      <c r="P124" s="953"/>
      <c r="Q124" s="953"/>
      <c r="R124" s="953"/>
      <c r="S124" s="953"/>
      <c r="T124" s="953"/>
      <c r="U124" s="953"/>
      <c r="V124" s="953"/>
      <c r="W124" s="953"/>
      <c r="X124" s="953"/>
      <c r="Y124" s="953"/>
      <c r="AB124" s="128"/>
      <c r="AC124" s="62"/>
      <c r="AD124" s="63"/>
      <c r="AE124" s="64"/>
    </row>
    <row r="125" spans="1:31">
      <c r="A125" s="414"/>
      <c r="B125" s="251"/>
      <c r="C125" s="142"/>
      <c r="D125" s="417"/>
      <c r="E125" s="735"/>
      <c r="F125" s="953"/>
      <c r="G125" s="953"/>
      <c r="H125" s="953"/>
      <c r="I125" s="953"/>
      <c r="J125" s="953"/>
      <c r="K125" s="953"/>
      <c r="L125" s="953"/>
      <c r="M125" s="953"/>
      <c r="N125" s="953"/>
      <c r="O125" s="953"/>
      <c r="P125" s="953"/>
      <c r="Q125" s="953"/>
      <c r="R125" s="953"/>
      <c r="S125" s="953"/>
      <c r="T125" s="953"/>
      <c r="U125" s="953"/>
      <c r="V125" s="953"/>
      <c r="W125" s="953"/>
      <c r="X125" s="953"/>
      <c r="Y125" s="953"/>
      <c r="AB125" s="128"/>
      <c r="AC125" s="62"/>
      <c r="AD125" s="63"/>
      <c r="AE125" s="64"/>
    </row>
    <row r="126" spans="1:31" ht="6" customHeight="1">
      <c r="A126" s="414"/>
      <c r="B126" s="251"/>
      <c r="C126" s="142"/>
      <c r="D126" s="417"/>
      <c r="E126" s="251"/>
      <c r="F126" s="252"/>
      <c r="G126" s="18"/>
      <c r="AB126" s="128"/>
      <c r="AC126" s="62"/>
      <c r="AD126" s="63"/>
      <c r="AE126" s="64"/>
    </row>
    <row r="127" spans="1:31">
      <c r="A127" s="414"/>
      <c r="B127" s="251"/>
      <c r="C127" s="142"/>
      <c r="D127" s="417"/>
      <c r="E127" s="732" t="s">
        <v>1064</v>
      </c>
      <c r="F127" s="816"/>
      <c r="G127" s="18"/>
      <c r="AB127" s="128"/>
      <c r="AC127" s="62"/>
      <c r="AD127" s="63"/>
      <c r="AE127" s="64"/>
    </row>
    <row r="128" spans="1:31">
      <c r="A128" s="414"/>
      <c r="B128" s="251"/>
      <c r="C128" s="142"/>
      <c r="D128" s="417"/>
      <c r="E128" s="732"/>
      <c r="F128" s="816"/>
      <c r="G128" s="18"/>
      <c r="AB128" s="128"/>
      <c r="AC128" s="62"/>
      <c r="AD128" s="63"/>
      <c r="AE128" s="64"/>
    </row>
    <row r="129" spans="1:31" ht="13.5" customHeight="1">
      <c r="A129" s="414"/>
      <c r="B129" s="251"/>
      <c r="C129" s="142"/>
      <c r="D129" s="417"/>
      <c r="E129" s="732"/>
      <c r="F129" s="816"/>
      <c r="G129" s="18"/>
      <c r="AB129" s="128"/>
      <c r="AC129" s="62"/>
      <c r="AD129" s="63"/>
      <c r="AE129" s="64"/>
    </row>
    <row r="130" spans="1:31">
      <c r="A130" s="414"/>
      <c r="B130" s="251"/>
      <c r="C130" s="142"/>
      <c r="D130" s="417"/>
      <c r="E130" s="732"/>
      <c r="F130" s="816"/>
      <c r="G130" s="18"/>
      <c r="AB130" s="128"/>
      <c r="AC130" s="62"/>
      <c r="AD130" s="63"/>
      <c r="AE130" s="64"/>
    </row>
    <row r="131" spans="1:31">
      <c r="A131" s="414"/>
      <c r="B131" s="251"/>
      <c r="C131" s="142"/>
      <c r="D131" s="417"/>
      <c r="E131" s="732"/>
      <c r="F131" s="816"/>
      <c r="G131" s="18"/>
      <c r="AB131" s="128"/>
      <c r="AC131" s="62"/>
      <c r="AD131" s="63"/>
      <c r="AE131" s="64"/>
    </row>
    <row r="132" spans="1:31" ht="10.5" customHeight="1">
      <c r="A132" s="414"/>
      <c r="B132" s="251"/>
      <c r="C132" s="142"/>
      <c r="D132" s="417"/>
      <c r="E132" s="732"/>
      <c r="F132" s="816"/>
      <c r="G132" s="18"/>
      <c r="AB132" s="128"/>
      <c r="AC132" s="62"/>
      <c r="AD132" s="63"/>
      <c r="AE132" s="64"/>
    </row>
    <row r="133" spans="1:31" ht="13.5" customHeight="1">
      <c r="A133" s="414"/>
      <c r="B133" s="251"/>
      <c r="C133" s="142"/>
      <c r="D133" s="410"/>
      <c r="E133" s="732" t="s">
        <v>1065</v>
      </c>
      <c r="F133" s="816"/>
      <c r="G133" s="18"/>
      <c r="H133" s="212"/>
      <c r="I133" s="212"/>
      <c r="J133" s="212"/>
      <c r="K133" s="212"/>
      <c r="L133" s="212"/>
      <c r="M133" s="212"/>
      <c r="N133" s="212"/>
      <c r="O133" s="212"/>
      <c r="P133" s="212"/>
      <c r="Q133" s="212"/>
      <c r="R133" s="212"/>
      <c r="S133" s="212"/>
      <c r="T133" s="212"/>
      <c r="U133" s="212"/>
      <c r="V133" s="212"/>
      <c r="W133" s="212"/>
      <c r="AB133" s="128"/>
      <c r="AC133" s="1063"/>
      <c r="AD133" s="1064"/>
      <c r="AE133" s="1065"/>
    </row>
    <row r="134" spans="1:31">
      <c r="A134" s="414"/>
      <c r="B134" s="251"/>
      <c r="C134" s="142"/>
      <c r="D134" s="417"/>
      <c r="E134" s="732"/>
      <c r="F134" s="816"/>
      <c r="G134" s="18"/>
      <c r="AB134" s="128"/>
      <c r="AC134" s="62"/>
      <c r="AD134" s="63"/>
      <c r="AE134" s="64"/>
    </row>
    <row r="135" spans="1:31" ht="13.5" customHeight="1">
      <c r="A135" s="414"/>
      <c r="B135" s="251"/>
      <c r="C135" s="142"/>
      <c r="D135" s="417"/>
      <c r="E135" s="732"/>
      <c r="F135" s="816"/>
      <c r="G135" s="18"/>
      <c r="AB135" s="128"/>
      <c r="AC135" s="62"/>
      <c r="AD135" s="63"/>
      <c r="AE135" s="64"/>
    </row>
    <row r="136" spans="1:31">
      <c r="A136" s="414"/>
      <c r="B136" s="251"/>
      <c r="C136" s="142"/>
      <c r="D136" s="417"/>
      <c r="E136" s="732"/>
      <c r="F136" s="816"/>
      <c r="G136" s="18"/>
      <c r="AB136" s="128"/>
      <c r="AC136" s="62"/>
      <c r="AD136" s="63"/>
      <c r="AE136" s="64"/>
    </row>
    <row r="137" spans="1:31">
      <c r="A137" s="414"/>
      <c r="B137" s="251"/>
      <c r="C137" s="142"/>
      <c r="D137" s="417"/>
      <c r="E137" s="732"/>
      <c r="F137" s="816"/>
      <c r="G137" s="18"/>
      <c r="AB137" s="128"/>
      <c r="AC137" s="62"/>
      <c r="AD137" s="63"/>
      <c r="AE137" s="64"/>
    </row>
    <row r="138" spans="1:31">
      <c r="A138" s="414"/>
      <c r="B138" s="251"/>
      <c r="C138" s="142"/>
      <c r="D138" s="417"/>
      <c r="E138" s="732"/>
      <c r="F138" s="816"/>
      <c r="G138" s="18"/>
      <c r="AB138" s="128"/>
      <c r="AC138" s="62"/>
      <c r="AD138" s="63"/>
      <c r="AE138" s="64"/>
    </row>
    <row r="139" spans="1:31">
      <c r="A139" s="414"/>
      <c r="B139" s="251"/>
      <c r="C139" s="142"/>
      <c r="D139" s="417"/>
      <c r="E139" s="732"/>
      <c r="F139" s="816"/>
      <c r="G139" s="18"/>
      <c r="AB139" s="128"/>
      <c r="AC139" s="62"/>
      <c r="AD139" s="63"/>
      <c r="AE139" s="64"/>
    </row>
    <row r="140" spans="1:31" ht="13.5" customHeight="1">
      <c r="A140" s="257"/>
      <c r="B140" s="368"/>
      <c r="C140" s="348"/>
      <c r="D140" s="304"/>
      <c r="E140" s="905"/>
      <c r="F140" s="906"/>
      <c r="G140" s="59"/>
      <c r="H140" s="305"/>
      <c r="I140" s="305"/>
      <c r="J140" s="305"/>
      <c r="K140" s="305"/>
      <c r="L140" s="305"/>
      <c r="M140" s="305"/>
      <c r="N140" s="305"/>
      <c r="O140" s="305"/>
      <c r="P140" s="305"/>
      <c r="Q140" s="305"/>
      <c r="R140" s="305"/>
      <c r="S140" s="305"/>
      <c r="T140" s="305"/>
      <c r="U140" s="305"/>
      <c r="V140" s="305"/>
      <c r="W140" s="305"/>
      <c r="X140" s="23"/>
      <c r="Y140" s="23"/>
      <c r="Z140" s="23"/>
      <c r="AA140" s="23"/>
      <c r="AB140" s="29"/>
      <c r="AC140" s="1323"/>
      <c r="AD140" s="1324"/>
      <c r="AE140" s="1325"/>
    </row>
    <row r="141" spans="1:31" ht="8.4" customHeight="1">
      <c r="A141" s="414"/>
      <c r="B141" s="251"/>
      <c r="C141" s="142"/>
      <c r="D141" s="417"/>
      <c r="E141" s="251"/>
      <c r="F141" s="252"/>
      <c r="G141" s="18"/>
      <c r="AB141" s="128"/>
      <c r="AC141" s="62"/>
      <c r="AD141" s="63"/>
      <c r="AE141" s="64"/>
    </row>
    <row r="142" spans="1:31" ht="13.5" customHeight="1">
      <c r="A142" s="414"/>
      <c r="B142" s="251">
        <v>5</v>
      </c>
      <c r="C142" s="814" t="s">
        <v>390</v>
      </c>
      <c r="D142" s="815" t="s">
        <v>351</v>
      </c>
      <c r="E142" s="732" t="s">
        <v>391</v>
      </c>
      <c r="F142" s="816"/>
      <c r="G142" s="18"/>
      <c r="H142" s="737" t="s">
        <v>71</v>
      </c>
      <c r="I142" s="737"/>
      <c r="J142" s="737"/>
      <c r="K142" s="737"/>
      <c r="L142" s="737"/>
      <c r="M142" s="737"/>
      <c r="N142" s="737"/>
      <c r="O142" s="696" t="s">
        <v>1215</v>
      </c>
      <c r="P142" s="696"/>
      <c r="Q142" s="696"/>
      <c r="R142" s="696"/>
      <c r="S142" s="696"/>
      <c r="T142" s="696"/>
      <c r="U142" s="696"/>
      <c r="V142" s="696"/>
      <c r="W142" s="696"/>
      <c r="AB142" s="128"/>
      <c r="AC142" s="1063" t="s">
        <v>548</v>
      </c>
      <c r="AD142" s="1064"/>
      <c r="AE142" s="1065"/>
    </row>
    <row r="143" spans="1:31">
      <c r="A143" s="414"/>
      <c r="B143" s="251"/>
      <c r="C143" s="814"/>
      <c r="D143" s="815"/>
      <c r="E143" s="732"/>
      <c r="F143" s="816"/>
      <c r="G143" s="18"/>
      <c r="H143" s="737"/>
      <c r="I143" s="737"/>
      <c r="J143" s="737"/>
      <c r="K143" s="737"/>
      <c r="L143" s="737"/>
      <c r="M143" s="737"/>
      <c r="N143" s="737"/>
      <c r="O143" s="696"/>
      <c r="P143" s="696"/>
      <c r="Q143" s="696"/>
      <c r="R143" s="696"/>
      <c r="S143" s="696"/>
      <c r="T143" s="696"/>
      <c r="U143" s="696"/>
      <c r="V143" s="696"/>
      <c r="W143" s="696"/>
      <c r="AB143" s="128"/>
      <c r="AC143" s="1063"/>
      <c r="AD143" s="1064"/>
      <c r="AE143" s="1065"/>
    </row>
    <row r="144" spans="1:31">
      <c r="A144" s="414"/>
      <c r="B144" s="251"/>
      <c r="C144" s="142"/>
      <c r="D144" s="417"/>
      <c r="E144" s="732"/>
      <c r="F144" s="816"/>
      <c r="G144" s="18"/>
      <c r="H144" s="1334" t="s">
        <v>1085</v>
      </c>
      <c r="I144" s="1334"/>
      <c r="J144" s="1334"/>
      <c r="K144" s="1334"/>
      <c r="L144" s="1334"/>
      <c r="M144" s="1334"/>
      <c r="N144" s="1334"/>
      <c r="O144" s="1334"/>
      <c r="P144" s="1334"/>
      <c r="Q144" s="1334"/>
      <c r="R144" s="1334"/>
      <c r="S144" s="1334"/>
      <c r="T144" s="1334"/>
      <c r="U144" s="1334"/>
      <c r="V144" s="1334"/>
      <c r="W144" s="1334"/>
      <c r="X144" s="1334"/>
      <c r="Y144" s="1334"/>
      <c r="Z144" s="1334"/>
      <c r="AA144" s="1334"/>
      <c r="AB144" s="128"/>
      <c r="AC144" s="62"/>
      <c r="AD144" s="63"/>
      <c r="AE144" s="64"/>
    </row>
    <row r="145" spans="1:31" ht="13.5" customHeight="1">
      <c r="A145" s="414"/>
      <c r="B145" s="251"/>
      <c r="C145" s="142"/>
      <c r="D145" s="417"/>
      <c r="E145" s="732"/>
      <c r="F145" s="816"/>
      <c r="G145" s="18"/>
      <c r="H145" s="1334"/>
      <c r="I145" s="1334"/>
      <c r="J145" s="1334"/>
      <c r="K145" s="1334"/>
      <c r="L145" s="1334"/>
      <c r="M145" s="1334"/>
      <c r="N145" s="1334"/>
      <c r="O145" s="1334"/>
      <c r="P145" s="1334"/>
      <c r="Q145" s="1334"/>
      <c r="R145" s="1334"/>
      <c r="S145" s="1334"/>
      <c r="T145" s="1334"/>
      <c r="U145" s="1334"/>
      <c r="V145" s="1334"/>
      <c r="W145" s="1334"/>
      <c r="X145" s="1334"/>
      <c r="Y145" s="1334"/>
      <c r="Z145" s="1334"/>
      <c r="AA145" s="1334"/>
      <c r="AB145" s="128"/>
      <c r="AC145" s="62"/>
      <c r="AD145" s="63"/>
      <c r="AE145" s="64"/>
    </row>
    <row r="146" spans="1:31">
      <c r="A146" s="414"/>
      <c r="B146" s="251"/>
      <c r="C146" s="142"/>
      <c r="D146" s="417"/>
      <c r="E146" s="251"/>
      <c r="F146" s="252"/>
      <c r="G146" s="18"/>
      <c r="H146" s="1334"/>
      <c r="I146" s="1334"/>
      <c r="J146" s="1334"/>
      <c r="K146" s="1334"/>
      <c r="L146" s="1334"/>
      <c r="M146" s="1334"/>
      <c r="N146" s="1334"/>
      <c r="O146" s="1334"/>
      <c r="P146" s="1334"/>
      <c r="Q146" s="1334"/>
      <c r="R146" s="1334"/>
      <c r="S146" s="1334"/>
      <c r="T146" s="1334"/>
      <c r="U146" s="1334"/>
      <c r="V146" s="1334"/>
      <c r="W146" s="1334"/>
      <c r="X146" s="1334"/>
      <c r="Y146" s="1334"/>
      <c r="Z146" s="1334"/>
      <c r="AA146" s="1334"/>
      <c r="AB146" s="128"/>
      <c r="AC146" s="62"/>
      <c r="AD146" s="63"/>
      <c r="AE146" s="64"/>
    </row>
    <row r="147" spans="1:31">
      <c r="A147" s="414"/>
      <c r="B147" s="251"/>
      <c r="C147" s="142"/>
      <c r="D147" s="417"/>
      <c r="E147" s="251"/>
      <c r="F147" s="252"/>
      <c r="G147" s="18"/>
      <c r="H147" s="1334"/>
      <c r="I147" s="1334"/>
      <c r="J147" s="1334"/>
      <c r="K147" s="1334"/>
      <c r="L147" s="1334"/>
      <c r="M147" s="1334"/>
      <c r="N147" s="1334"/>
      <c r="O147" s="1334"/>
      <c r="P147" s="1334"/>
      <c r="Q147" s="1334"/>
      <c r="R147" s="1334"/>
      <c r="S147" s="1334"/>
      <c r="T147" s="1334"/>
      <c r="U147" s="1334"/>
      <c r="V147" s="1334"/>
      <c r="W147" s="1334"/>
      <c r="X147" s="1334"/>
      <c r="Y147" s="1334"/>
      <c r="Z147" s="1334"/>
      <c r="AA147" s="1334"/>
      <c r="AB147" s="128"/>
      <c r="AC147" s="62"/>
      <c r="AD147" s="63"/>
      <c r="AE147" s="64"/>
    </row>
    <row r="148" spans="1:31">
      <c r="A148" s="414"/>
      <c r="B148" s="251"/>
      <c r="C148" s="142"/>
      <c r="D148" s="417"/>
      <c r="E148" s="251"/>
      <c r="F148" s="252"/>
      <c r="G148" s="18"/>
      <c r="AB148" s="128"/>
      <c r="AC148" s="62"/>
      <c r="AD148" s="63"/>
      <c r="AE148" s="64"/>
    </row>
    <row r="149" spans="1:31" ht="13.5" customHeight="1">
      <c r="A149" s="414"/>
      <c r="B149" s="251">
        <v>6</v>
      </c>
      <c r="C149" s="814" t="s">
        <v>392</v>
      </c>
      <c r="D149" s="815" t="s">
        <v>351</v>
      </c>
      <c r="E149" s="732" t="s">
        <v>393</v>
      </c>
      <c r="F149" s="816"/>
      <c r="G149" s="18"/>
      <c r="H149" s="737" t="s">
        <v>71</v>
      </c>
      <c r="I149" s="737"/>
      <c r="J149" s="737"/>
      <c r="K149" s="737"/>
      <c r="L149" s="737"/>
      <c r="M149" s="737"/>
      <c r="N149" s="737"/>
      <c r="O149" s="696" t="s">
        <v>1215</v>
      </c>
      <c r="P149" s="696"/>
      <c r="Q149" s="696"/>
      <c r="R149" s="696"/>
      <c r="S149" s="696"/>
      <c r="T149" s="696"/>
      <c r="U149" s="696"/>
      <c r="V149" s="696"/>
      <c r="W149" s="696"/>
      <c r="AB149" s="128"/>
      <c r="AC149" s="1063" t="s">
        <v>548</v>
      </c>
      <c r="AD149" s="1064"/>
      <c r="AE149" s="1065"/>
    </row>
    <row r="150" spans="1:31">
      <c r="A150" s="414"/>
      <c r="B150" s="251"/>
      <c r="C150" s="814"/>
      <c r="D150" s="815"/>
      <c r="E150" s="732"/>
      <c r="F150" s="816"/>
      <c r="G150" s="18"/>
      <c r="H150" s="737"/>
      <c r="I150" s="737"/>
      <c r="J150" s="737"/>
      <c r="K150" s="737"/>
      <c r="L150" s="737"/>
      <c r="M150" s="737"/>
      <c r="N150" s="737"/>
      <c r="O150" s="696"/>
      <c r="P150" s="696"/>
      <c r="Q150" s="696"/>
      <c r="R150" s="696"/>
      <c r="S150" s="696"/>
      <c r="T150" s="696"/>
      <c r="U150" s="696"/>
      <c r="V150" s="696"/>
      <c r="W150" s="696"/>
      <c r="AB150" s="128"/>
      <c r="AC150" s="1063"/>
      <c r="AD150" s="1064"/>
      <c r="AE150" s="1065"/>
    </row>
    <row r="151" spans="1:31">
      <c r="A151" s="414"/>
      <c r="B151" s="251"/>
      <c r="C151" s="142"/>
      <c r="D151" s="417"/>
      <c r="E151" s="732"/>
      <c r="F151" s="816"/>
      <c r="G151" s="18"/>
      <c r="AB151" s="128"/>
      <c r="AC151" s="62"/>
      <c r="AD151" s="63"/>
      <c r="AE151" s="64"/>
    </row>
    <row r="152" spans="1:31">
      <c r="A152" s="414"/>
      <c r="B152" s="251"/>
      <c r="C152" s="142"/>
      <c r="D152" s="417"/>
      <c r="E152" s="732"/>
      <c r="F152" s="816"/>
      <c r="G152" s="18"/>
      <c r="AB152" s="128"/>
      <c r="AC152" s="62"/>
      <c r="AD152" s="63"/>
      <c r="AE152" s="64"/>
    </row>
    <row r="153" spans="1:31" ht="13.5" customHeight="1">
      <c r="A153" s="414"/>
      <c r="B153" s="251">
        <v>7</v>
      </c>
      <c r="C153" s="814" t="s">
        <v>394</v>
      </c>
      <c r="D153" s="815" t="s">
        <v>350</v>
      </c>
      <c r="E153" s="732" t="s">
        <v>1066</v>
      </c>
      <c r="F153" s="816"/>
      <c r="G153" s="18"/>
      <c r="H153" s="737" t="s">
        <v>71</v>
      </c>
      <c r="I153" s="737"/>
      <c r="J153" s="737"/>
      <c r="K153" s="737"/>
      <c r="L153" s="737"/>
      <c r="M153" s="737"/>
      <c r="N153" s="737"/>
      <c r="O153" s="696" t="s">
        <v>1215</v>
      </c>
      <c r="P153" s="696"/>
      <c r="Q153" s="696"/>
      <c r="R153" s="696"/>
      <c r="S153" s="696"/>
      <c r="T153" s="696"/>
      <c r="U153" s="696"/>
      <c r="V153" s="696"/>
      <c r="W153" s="696"/>
      <c r="AB153" s="128"/>
      <c r="AC153" s="1063" t="s">
        <v>548</v>
      </c>
      <c r="AD153" s="1064"/>
      <c r="AE153" s="1065"/>
    </row>
    <row r="154" spans="1:31">
      <c r="A154" s="414"/>
      <c r="B154" s="251"/>
      <c r="C154" s="814"/>
      <c r="D154" s="815"/>
      <c r="E154" s="732"/>
      <c r="F154" s="816"/>
      <c r="G154" s="18"/>
      <c r="H154" s="737"/>
      <c r="I154" s="737"/>
      <c r="J154" s="737"/>
      <c r="K154" s="737"/>
      <c r="L154" s="737"/>
      <c r="M154" s="737"/>
      <c r="N154" s="737"/>
      <c r="O154" s="696"/>
      <c r="P154" s="696"/>
      <c r="Q154" s="696"/>
      <c r="R154" s="696"/>
      <c r="S154" s="696"/>
      <c r="T154" s="696"/>
      <c r="U154" s="696"/>
      <c r="V154" s="696"/>
      <c r="W154" s="696"/>
      <c r="AB154" s="128"/>
      <c r="AC154" s="1063"/>
      <c r="AD154" s="1064"/>
      <c r="AE154" s="1065"/>
    </row>
    <row r="155" spans="1:31">
      <c r="A155" s="414"/>
      <c r="B155" s="251"/>
      <c r="C155" s="142"/>
      <c r="D155" s="417"/>
      <c r="E155" s="732"/>
      <c r="F155" s="816"/>
      <c r="G155" s="18"/>
      <c r="AB155" s="128"/>
      <c r="AC155" s="62"/>
      <c r="AD155" s="63"/>
      <c r="AE155" s="64"/>
    </row>
    <row r="156" spans="1:31">
      <c r="A156" s="414"/>
      <c r="B156" s="251"/>
      <c r="C156" s="142"/>
      <c r="D156" s="417"/>
      <c r="E156" s="732"/>
      <c r="F156" s="816"/>
      <c r="G156" s="18"/>
      <c r="H156" s="1044" t="s">
        <v>793</v>
      </c>
      <c r="I156" s="1044"/>
      <c r="J156" s="1044"/>
      <c r="K156" s="1044"/>
      <c r="L156" s="1044"/>
      <c r="M156" s="1044"/>
      <c r="N156" s="1044"/>
      <c r="O156" s="1044"/>
      <c r="P156" s="1044"/>
      <c r="Q156" s="1044"/>
      <c r="R156" s="1044"/>
      <c r="S156" s="1044"/>
      <c r="T156" s="1044"/>
      <c r="U156" s="1044"/>
      <c r="V156" s="1044"/>
      <c r="W156" s="1044"/>
      <c r="X156" s="1044"/>
      <c r="Y156" s="1044"/>
      <c r="Z156" s="1044"/>
      <c r="AA156" s="1044"/>
      <c r="AB156" s="128"/>
      <c r="AC156" s="62"/>
      <c r="AD156" s="63"/>
      <c r="AE156" s="64"/>
    </row>
    <row r="157" spans="1:31">
      <c r="A157" s="414"/>
      <c r="B157" s="251"/>
      <c r="C157" s="142"/>
      <c r="D157" s="417"/>
      <c r="E157" s="732"/>
      <c r="F157" s="816"/>
      <c r="G157" s="18"/>
      <c r="H157" s="1044"/>
      <c r="I157" s="1044"/>
      <c r="J157" s="1044"/>
      <c r="K157" s="1044"/>
      <c r="L157" s="1044"/>
      <c r="M157" s="1044"/>
      <c r="N157" s="1044"/>
      <c r="O157" s="1044"/>
      <c r="P157" s="1044"/>
      <c r="Q157" s="1044"/>
      <c r="R157" s="1044"/>
      <c r="S157" s="1044"/>
      <c r="T157" s="1044"/>
      <c r="U157" s="1044"/>
      <c r="V157" s="1044"/>
      <c r="W157" s="1044"/>
      <c r="X157" s="1044"/>
      <c r="Y157" s="1044"/>
      <c r="Z157" s="1044"/>
      <c r="AA157" s="1044"/>
      <c r="AB157" s="128"/>
      <c r="AC157" s="62"/>
      <c r="AD157" s="63"/>
      <c r="AE157" s="64"/>
    </row>
    <row r="158" spans="1:31">
      <c r="A158" s="414"/>
      <c r="B158" s="251"/>
      <c r="C158" s="142"/>
      <c r="D158" s="417"/>
      <c r="E158" s="732"/>
      <c r="F158" s="816"/>
      <c r="G158" s="18"/>
      <c r="O158" s="23"/>
      <c r="P158" s="23"/>
      <c r="Q158" s="23"/>
      <c r="R158" s="23"/>
      <c r="S158" s="23"/>
      <c r="T158" s="23"/>
      <c r="U158" s="23"/>
      <c r="V158" s="23"/>
      <c r="W158" s="23"/>
      <c r="AB158" s="128"/>
      <c r="AC158" s="62"/>
      <c r="AD158" s="63"/>
      <c r="AE158" s="64"/>
    </row>
    <row r="159" spans="1:31" ht="13.5" customHeight="1">
      <c r="A159" s="822" t="s">
        <v>1069</v>
      </c>
      <c r="B159" s="251">
        <v>8</v>
      </c>
      <c r="C159" s="816" t="s">
        <v>395</v>
      </c>
      <c r="D159" s="815" t="s">
        <v>350</v>
      </c>
      <c r="E159" s="732" t="s">
        <v>1067</v>
      </c>
      <c r="F159" s="816"/>
      <c r="G159" s="18"/>
      <c r="H159" s="737" t="s">
        <v>71</v>
      </c>
      <c r="I159" s="737"/>
      <c r="J159" s="737"/>
      <c r="K159" s="737"/>
      <c r="L159" s="737"/>
      <c r="M159" s="737"/>
      <c r="N159" s="817"/>
      <c r="O159" s="1127" t="s">
        <v>154</v>
      </c>
      <c r="P159" s="1127"/>
      <c r="Q159" s="1127"/>
      <c r="R159" s="1127"/>
      <c r="S159" s="1127"/>
      <c r="T159" s="1127"/>
      <c r="U159" s="1127"/>
      <c r="V159" s="1127"/>
      <c r="W159" s="1127"/>
      <c r="X159" s="18"/>
      <c r="AB159" s="128"/>
      <c r="AC159" s="1063" t="s">
        <v>548</v>
      </c>
      <c r="AD159" s="1064"/>
      <c r="AE159" s="1065"/>
    </row>
    <row r="160" spans="1:31">
      <c r="A160" s="822"/>
      <c r="B160" s="251"/>
      <c r="C160" s="816"/>
      <c r="D160" s="815"/>
      <c r="E160" s="732"/>
      <c r="F160" s="816"/>
      <c r="G160" s="18"/>
      <c r="H160" s="737"/>
      <c r="I160" s="737"/>
      <c r="J160" s="737"/>
      <c r="K160" s="737"/>
      <c r="L160" s="737"/>
      <c r="M160" s="737"/>
      <c r="N160" s="817"/>
      <c r="O160" s="696"/>
      <c r="P160" s="696"/>
      <c r="Q160" s="696"/>
      <c r="R160" s="696"/>
      <c r="S160" s="696"/>
      <c r="T160" s="696"/>
      <c r="U160" s="696"/>
      <c r="V160" s="696"/>
      <c r="W160" s="696"/>
      <c r="AB160" s="128"/>
      <c r="AC160" s="1063"/>
      <c r="AD160" s="1064"/>
      <c r="AE160" s="1065"/>
    </row>
    <row r="161" spans="1:31">
      <c r="A161" s="822"/>
      <c r="B161" s="251"/>
      <c r="C161" s="142"/>
      <c r="D161" s="417"/>
      <c r="E161" s="732"/>
      <c r="F161" s="816"/>
      <c r="G161" s="18"/>
      <c r="AB161" s="128"/>
      <c r="AC161" s="62"/>
      <c r="AD161" s="63"/>
      <c r="AE161" s="64"/>
    </row>
    <row r="162" spans="1:31">
      <c r="A162" s="822"/>
      <c r="B162" s="251"/>
      <c r="C162" s="142"/>
      <c r="D162" s="417"/>
      <c r="E162" s="732"/>
      <c r="F162" s="816"/>
      <c r="G162" s="18"/>
      <c r="H162" s="799" t="s">
        <v>1047</v>
      </c>
      <c r="I162" s="799"/>
      <c r="J162" s="799"/>
      <c r="K162" s="799"/>
      <c r="L162" s="799"/>
      <c r="M162" s="799"/>
      <c r="N162" s="799"/>
      <c r="O162" s="799"/>
      <c r="P162" s="799"/>
      <c r="Q162" s="799"/>
      <c r="R162" s="799"/>
      <c r="S162" s="799"/>
      <c r="T162" s="799"/>
      <c r="U162" s="799"/>
      <c r="V162" s="799"/>
      <c r="W162" s="799"/>
      <c r="X162" s="799"/>
      <c r="Y162" s="799"/>
      <c r="Z162" s="799"/>
      <c r="AA162" s="799"/>
      <c r="AB162" s="800"/>
      <c r="AC162" s="62"/>
      <c r="AD162" s="63"/>
      <c r="AE162" s="64"/>
    </row>
    <row r="163" spans="1:31" ht="13.8" thickBot="1">
      <c r="A163" s="822"/>
      <c r="B163" s="251"/>
      <c r="C163" s="142"/>
      <c r="D163" s="417"/>
      <c r="E163" s="732"/>
      <c r="F163" s="816"/>
      <c r="G163" s="18"/>
      <c r="H163" s="1128" t="str">
        <f>IF($I$46=0,"",$I$46)</f>
        <v/>
      </c>
      <c r="I163" s="1128"/>
      <c r="J163" s="23" t="s">
        <v>346</v>
      </c>
      <c r="K163" s="23"/>
      <c r="L163" s="23"/>
      <c r="M163" s="23"/>
      <c r="N163" s="23"/>
      <c r="O163" s="23"/>
      <c r="P163" s="392"/>
      <c r="Q163" s="392"/>
      <c r="R163" s="392"/>
      <c r="S163" s="392"/>
      <c r="T163" s="392"/>
      <c r="U163" s="392"/>
      <c r="V163" s="392"/>
      <c r="W163" s="392"/>
      <c r="X163" s="392"/>
      <c r="Y163" s="392"/>
      <c r="Z163" s="392"/>
      <c r="AA163" s="392"/>
      <c r="AB163" s="128"/>
      <c r="AC163" s="62"/>
      <c r="AD163" s="63"/>
      <c r="AE163" s="64"/>
    </row>
    <row r="164" spans="1:31">
      <c r="A164" s="414"/>
      <c r="B164" s="251"/>
      <c r="C164" s="142"/>
      <c r="D164" s="417"/>
      <c r="E164" s="732"/>
      <c r="F164" s="816"/>
      <c r="G164" s="18"/>
      <c r="H164" s="856" t="s">
        <v>18</v>
      </c>
      <c r="I164" s="1129"/>
      <c r="J164" s="1129"/>
      <c r="K164" s="1129"/>
      <c r="L164" s="1130"/>
      <c r="M164" s="1134" t="s">
        <v>19</v>
      </c>
      <c r="N164" s="1118"/>
      <c r="O164" s="1135" t="s">
        <v>281</v>
      </c>
      <c r="P164" s="1136"/>
      <c r="Q164" s="1136"/>
      <c r="R164" s="1136"/>
      <c r="S164" s="1136"/>
      <c r="T164" s="1136"/>
      <c r="U164" s="1137" t="s">
        <v>20</v>
      </c>
      <c r="V164" s="1138"/>
      <c r="W164" s="1138"/>
      <c r="X164" s="1138"/>
      <c r="Y164" s="1139"/>
      <c r="AB164" s="128"/>
      <c r="AC164" s="62"/>
      <c r="AD164" s="63"/>
      <c r="AE164" s="64"/>
    </row>
    <row r="165" spans="1:31" ht="13.8" thickBot="1">
      <c r="A165" s="414"/>
      <c r="B165" s="251"/>
      <c r="C165" s="142"/>
      <c r="D165" s="417"/>
      <c r="E165" s="732"/>
      <c r="F165" s="816"/>
      <c r="G165" s="18"/>
      <c r="H165" s="1131"/>
      <c r="I165" s="1132"/>
      <c r="J165" s="1132"/>
      <c r="K165" s="1132"/>
      <c r="L165" s="1133"/>
      <c r="M165" s="1119"/>
      <c r="N165" s="1119"/>
      <c r="O165" s="1140" t="s">
        <v>235</v>
      </c>
      <c r="P165" s="1140"/>
      <c r="Q165" s="1140" t="s">
        <v>244</v>
      </c>
      <c r="R165" s="1140"/>
      <c r="S165" s="1141" t="s">
        <v>16</v>
      </c>
      <c r="T165" s="1142"/>
      <c r="U165" s="1143" t="s">
        <v>21</v>
      </c>
      <c r="V165" s="1144"/>
      <c r="W165" s="1144"/>
      <c r="X165" s="1145" t="s">
        <v>396</v>
      </c>
      <c r="Y165" s="1146"/>
      <c r="AB165" s="128"/>
      <c r="AC165" s="62"/>
      <c r="AD165" s="63"/>
      <c r="AE165" s="64"/>
    </row>
    <row r="166" spans="1:31">
      <c r="A166" s="414"/>
      <c r="B166" s="251"/>
      <c r="C166" s="142"/>
      <c r="D166" s="417"/>
      <c r="E166" s="732"/>
      <c r="F166" s="816"/>
      <c r="G166" s="18"/>
      <c r="H166" s="1147"/>
      <c r="I166" s="1148"/>
      <c r="J166" s="1148"/>
      <c r="K166" s="1148"/>
      <c r="L166" s="1148"/>
      <c r="M166" s="1149"/>
      <c r="N166" s="1149"/>
      <c r="O166" s="1150"/>
      <c r="P166" s="1150"/>
      <c r="Q166" s="1150"/>
      <c r="R166" s="1151"/>
      <c r="S166" s="1152">
        <f>SUM(O166:R166)</f>
        <v>0</v>
      </c>
      <c r="T166" s="1153"/>
      <c r="U166" s="1154"/>
      <c r="V166" s="1155"/>
      <c r="W166" s="1155"/>
      <c r="X166" s="1155"/>
      <c r="Y166" s="1156"/>
      <c r="AB166" s="128"/>
      <c r="AC166" s="62"/>
      <c r="AD166" s="63"/>
      <c r="AE166" s="64"/>
    </row>
    <row r="167" spans="1:31">
      <c r="A167" s="414"/>
      <c r="B167" s="251"/>
      <c r="C167" s="142"/>
      <c r="D167" s="417"/>
      <c r="E167" s="732"/>
      <c r="F167" s="816"/>
      <c r="G167" s="18"/>
      <c r="H167" s="846"/>
      <c r="I167" s="847"/>
      <c r="J167" s="847"/>
      <c r="K167" s="847"/>
      <c r="L167" s="847"/>
      <c r="M167" s="1030"/>
      <c r="N167" s="1030"/>
      <c r="O167" s="1026"/>
      <c r="P167" s="1026"/>
      <c r="Q167" s="1026"/>
      <c r="R167" s="1027"/>
      <c r="S167" s="1028">
        <f t="shared" ref="S167:S175" si="1">SUM(O167:R167)</f>
        <v>0</v>
      </c>
      <c r="T167" s="1029"/>
      <c r="U167" s="843"/>
      <c r="V167" s="844"/>
      <c r="W167" s="844"/>
      <c r="X167" s="844"/>
      <c r="Y167" s="845"/>
      <c r="AB167" s="128"/>
      <c r="AC167" s="62"/>
      <c r="AD167" s="63"/>
      <c r="AE167" s="64"/>
    </row>
    <row r="168" spans="1:31">
      <c r="A168" s="414"/>
      <c r="B168" s="251"/>
      <c r="C168" s="142"/>
      <c r="D168" s="417"/>
      <c r="E168" s="732"/>
      <c r="F168" s="816"/>
      <c r="G168" s="18"/>
      <c r="H168" s="846"/>
      <c r="I168" s="847"/>
      <c r="J168" s="847"/>
      <c r="K168" s="847"/>
      <c r="L168" s="847"/>
      <c r="M168" s="1030"/>
      <c r="N168" s="1030"/>
      <c r="O168" s="1026"/>
      <c r="P168" s="1026"/>
      <c r="Q168" s="1026"/>
      <c r="R168" s="1027"/>
      <c r="S168" s="1028">
        <f t="shared" si="1"/>
        <v>0</v>
      </c>
      <c r="T168" s="1029"/>
      <c r="U168" s="843"/>
      <c r="V168" s="844"/>
      <c r="W168" s="844"/>
      <c r="X168" s="844"/>
      <c r="Y168" s="845"/>
      <c r="AB168" s="128"/>
      <c r="AC168" s="62"/>
      <c r="AD168" s="63"/>
      <c r="AE168" s="64"/>
    </row>
    <row r="169" spans="1:31">
      <c r="A169" s="414"/>
      <c r="B169" s="251"/>
      <c r="C169" s="142"/>
      <c r="D169" s="417"/>
      <c r="E169" s="732"/>
      <c r="F169" s="816"/>
      <c r="G169" s="18"/>
      <c r="H169" s="846"/>
      <c r="I169" s="847"/>
      <c r="J169" s="847"/>
      <c r="K169" s="847"/>
      <c r="L169" s="847"/>
      <c r="M169" s="1030"/>
      <c r="N169" s="1030"/>
      <c r="O169" s="1026"/>
      <c r="P169" s="1026"/>
      <c r="Q169" s="1026"/>
      <c r="R169" s="1027"/>
      <c r="S169" s="1028">
        <f t="shared" si="1"/>
        <v>0</v>
      </c>
      <c r="T169" s="1029"/>
      <c r="U169" s="843"/>
      <c r="V169" s="844"/>
      <c r="W169" s="844"/>
      <c r="X169" s="844"/>
      <c r="Y169" s="845"/>
      <c r="AB169" s="128"/>
      <c r="AC169" s="62"/>
      <c r="AD169" s="63"/>
      <c r="AE169" s="64"/>
    </row>
    <row r="170" spans="1:31">
      <c r="A170" s="414"/>
      <c r="B170" s="251"/>
      <c r="C170" s="142"/>
      <c r="D170" s="417"/>
      <c r="E170" s="251"/>
      <c r="F170" s="252"/>
      <c r="G170" s="18"/>
      <c r="H170" s="846"/>
      <c r="I170" s="847"/>
      <c r="J170" s="847"/>
      <c r="K170" s="847"/>
      <c r="L170" s="847"/>
      <c r="M170" s="1030"/>
      <c r="N170" s="1030"/>
      <c r="O170" s="1026"/>
      <c r="P170" s="1026"/>
      <c r="Q170" s="1026"/>
      <c r="R170" s="1027"/>
      <c r="S170" s="1028">
        <f t="shared" si="1"/>
        <v>0</v>
      </c>
      <c r="T170" s="1029"/>
      <c r="U170" s="843"/>
      <c r="V170" s="844"/>
      <c r="W170" s="844"/>
      <c r="X170" s="844"/>
      <c r="Y170" s="845"/>
      <c r="AB170" s="128"/>
      <c r="AC170" s="62"/>
      <c r="AD170" s="63"/>
      <c r="AE170" s="64"/>
    </row>
    <row r="171" spans="1:31">
      <c r="A171" s="414"/>
      <c r="B171" s="251"/>
      <c r="C171" s="142"/>
      <c r="D171" s="417"/>
      <c r="E171" s="251"/>
      <c r="F171" s="252"/>
      <c r="G171" s="18"/>
      <c r="H171" s="846"/>
      <c r="I171" s="847"/>
      <c r="J171" s="847"/>
      <c r="K171" s="847"/>
      <c r="L171" s="847"/>
      <c r="M171" s="1030"/>
      <c r="N171" s="1030"/>
      <c r="O171" s="1026"/>
      <c r="P171" s="1026"/>
      <c r="Q171" s="1026"/>
      <c r="R171" s="1027"/>
      <c r="S171" s="1028">
        <f t="shared" si="1"/>
        <v>0</v>
      </c>
      <c r="T171" s="1029"/>
      <c r="U171" s="843"/>
      <c r="V171" s="844"/>
      <c r="W171" s="844"/>
      <c r="X171" s="844"/>
      <c r="Y171" s="845"/>
      <c r="AB171" s="128"/>
      <c r="AC171" s="62"/>
      <c r="AD171" s="63"/>
      <c r="AE171" s="64"/>
    </row>
    <row r="172" spans="1:31">
      <c r="A172" s="414"/>
      <c r="B172" s="251"/>
      <c r="C172" s="142"/>
      <c r="D172" s="417"/>
      <c r="E172" s="251"/>
      <c r="F172" s="252"/>
      <c r="G172" s="18"/>
      <c r="H172" s="846"/>
      <c r="I172" s="847"/>
      <c r="J172" s="847"/>
      <c r="K172" s="847"/>
      <c r="L172" s="847"/>
      <c r="M172" s="1030"/>
      <c r="N172" s="1030"/>
      <c r="O172" s="1026"/>
      <c r="P172" s="1026"/>
      <c r="Q172" s="1026"/>
      <c r="R172" s="1027"/>
      <c r="S172" s="1028">
        <f t="shared" si="1"/>
        <v>0</v>
      </c>
      <c r="T172" s="1029"/>
      <c r="U172" s="843"/>
      <c r="V172" s="844"/>
      <c r="W172" s="844"/>
      <c r="X172" s="844"/>
      <c r="Y172" s="845"/>
      <c r="AB172" s="128"/>
      <c r="AC172" s="62"/>
      <c r="AD172" s="63"/>
      <c r="AE172" s="64"/>
    </row>
    <row r="173" spans="1:31">
      <c r="A173" s="414"/>
      <c r="B173" s="251"/>
      <c r="C173" s="142"/>
      <c r="D173" s="417"/>
      <c r="E173" s="251"/>
      <c r="F173" s="252"/>
      <c r="G173" s="18"/>
      <c r="H173" s="846"/>
      <c r="I173" s="847"/>
      <c r="J173" s="847"/>
      <c r="K173" s="847"/>
      <c r="L173" s="847"/>
      <c r="M173" s="1030"/>
      <c r="N173" s="1030"/>
      <c r="O173" s="1026"/>
      <c r="P173" s="1026"/>
      <c r="Q173" s="1026"/>
      <c r="R173" s="1027"/>
      <c r="S173" s="1028">
        <f t="shared" si="1"/>
        <v>0</v>
      </c>
      <c r="T173" s="1029"/>
      <c r="U173" s="843"/>
      <c r="V173" s="844"/>
      <c r="W173" s="844"/>
      <c r="X173" s="844"/>
      <c r="Y173" s="845"/>
      <c r="AB173" s="128"/>
      <c r="AC173" s="62"/>
      <c r="AD173" s="63"/>
      <c r="AE173" s="64"/>
    </row>
    <row r="174" spans="1:31">
      <c r="A174" s="414"/>
      <c r="B174" s="251"/>
      <c r="C174" s="142"/>
      <c r="D174" s="417"/>
      <c r="E174" s="251"/>
      <c r="F174" s="252"/>
      <c r="G174" s="18"/>
      <c r="H174" s="846"/>
      <c r="I174" s="847"/>
      <c r="J174" s="847"/>
      <c r="K174" s="847"/>
      <c r="L174" s="847"/>
      <c r="M174" s="1030"/>
      <c r="N174" s="1030"/>
      <c r="O174" s="1026"/>
      <c r="P174" s="1026"/>
      <c r="Q174" s="1026"/>
      <c r="R174" s="1027"/>
      <c r="S174" s="1028">
        <f t="shared" si="1"/>
        <v>0</v>
      </c>
      <c r="T174" s="1029"/>
      <c r="U174" s="843"/>
      <c r="V174" s="844"/>
      <c r="W174" s="844"/>
      <c r="X174" s="844"/>
      <c r="Y174" s="845"/>
      <c r="AB174" s="128"/>
      <c r="AC174" s="62"/>
      <c r="AD174" s="63"/>
      <c r="AE174" s="64"/>
    </row>
    <row r="175" spans="1:31" ht="13.8" thickBot="1">
      <c r="A175" s="414"/>
      <c r="B175" s="251"/>
      <c r="C175" s="142"/>
      <c r="D175" s="417"/>
      <c r="E175" s="251"/>
      <c r="F175" s="252"/>
      <c r="G175" s="18"/>
      <c r="H175" s="1166"/>
      <c r="I175" s="1167"/>
      <c r="J175" s="1167"/>
      <c r="K175" s="1167"/>
      <c r="L175" s="1167"/>
      <c r="M175" s="1168"/>
      <c r="N175" s="1168"/>
      <c r="O175" s="1169"/>
      <c r="P175" s="1169"/>
      <c r="Q175" s="1026"/>
      <c r="R175" s="1027"/>
      <c r="S175" s="1028">
        <f t="shared" si="1"/>
        <v>0</v>
      </c>
      <c r="T175" s="1029"/>
      <c r="U175" s="1170"/>
      <c r="V175" s="1171"/>
      <c r="W175" s="1171"/>
      <c r="X175" s="1171"/>
      <c r="Y175" s="1172"/>
      <c r="AB175" s="128"/>
      <c r="AC175" s="62"/>
      <c r="AD175" s="63"/>
      <c r="AE175" s="64"/>
    </row>
    <row r="176" spans="1:31" ht="13.8" thickBot="1">
      <c r="A176" s="414"/>
      <c r="B176" s="251"/>
      <c r="C176" s="142"/>
      <c r="D176" s="417"/>
      <c r="E176" s="251"/>
      <c r="F176" s="252"/>
      <c r="G176" s="18"/>
      <c r="H176" s="1157" t="s">
        <v>550</v>
      </c>
      <c r="I176" s="1157"/>
      <c r="J176" s="1157"/>
      <c r="K176" s="1157"/>
      <c r="L176" s="1157"/>
      <c r="M176" s="1157"/>
      <c r="N176" s="1158"/>
      <c r="O176" s="1337">
        <f>O166+O167+O168+O169+O170+O171+O172+O173+O174+O175</f>
        <v>0</v>
      </c>
      <c r="P176" s="1337"/>
      <c r="Q176" s="1337">
        <f>Q166+Q167+Q168+Q169+Q170+Q171+Q172+Q173+Q174+Q175</f>
        <v>0</v>
      </c>
      <c r="R176" s="1338"/>
      <c r="S176" s="1335">
        <f>SUM(S166:T175)</f>
        <v>0</v>
      </c>
      <c r="T176" s="1336"/>
      <c r="U176" s="34"/>
      <c r="V176" s="34"/>
      <c r="W176" s="34"/>
      <c r="X176" s="34"/>
      <c r="Y176" s="34"/>
      <c r="AB176" s="128"/>
      <c r="AC176" s="62"/>
      <c r="AD176" s="63"/>
      <c r="AE176" s="64"/>
    </row>
    <row r="177" spans="1:31">
      <c r="A177" s="414"/>
      <c r="B177" s="251"/>
      <c r="C177" s="142"/>
      <c r="D177" s="417"/>
      <c r="E177" s="251"/>
      <c r="F177" s="252"/>
      <c r="G177" s="18"/>
      <c r="H177" s="1173" t="s">
        <v>181</v>
      </c>
      <c r="I177" s="1173"/>
      <c r="J177" s="1173"/>
      <c r="K177" s="1173"/>
      <c r="L177" s="1173"/>
      <c r="M177" s="1173"/>
      <c r="N177" s="1173"/>
      <c r="O177" s="1173"/>
      <c r="P177" s="1173"/>
      <c r="Q177" s="1173"/>
      <c r="R177" s="1173"/>
      <c r="S177" s="1173"/>
      <c r="T177" s="1173"/>
      <c r="U177" s="1173"/>
      <c r="V177" s="1173"/>
      <c r="W177" s="1173"/>
      <c r="X177" s="1173"/>
      <c r="Y177" s="1173"/>
      <c r="Z177" s="1173"/>
      <c r="AA177" s="1173"/>
      <c r="AB177" s="128"/>
      <c r="AC177" s="62"/>
      <c r="AD177" s="63"/>
      <c r="AE177" s="64"/>
    </row>
    <row r="178" spans="1:31">
      <c r="A178" s="414"/>
      <c r="B178" s="251"/>
      <c r="C178" s="142"/>
      <c r="D178" s="417"/>
      <c r="E178" s="251"/>
      <c r="F178" s="252"/>
      <c r="G178" s="18"/>
      <c r="H178" s="890" t="s">
        <v>169</v>
      </c>
      <c r="I178" s="890"/>
      <c r="J178" s="890"/>
      <c r="K178" s="890"/>
      <c r="L178" s="890"/>
      <c r="M178" s="890"/>
      <c r="N178" s="890"/>
      <c r="O178" s="890"/>
      <c r="P178" s="890"/>
      <c r="Q178" s="890"/>
      <c r="R178" s="890"/>
      <c r="S178" s="890"/>
      <c r="T178" s="890"/>
      <c r="U178" s="890"/>
      <c r="V178" s="890"/>
      <c r="W178" s="890"/>
      <c r="X178" s="30"/>
      <c r="Y178" s="30"/>
      <c r="Z178" s="30"/>
      <c r="AA178" s="30"/>
      <c r="AB178" s="128"/>
      <c r="AC178" s="62"/>
      <c r="AD178" s="63"/>
      <c r="AE178" s="64"/>
    </row>
    <row r="179" spans="1:31">
      <c r="A179" s="414"/>
      <c r="B179" s="251"/>
      <c r="C179" s="142"/>
      <c r="D179" s="417"/>
      <c r="E179" s="251"/>
      <c r="F179" s="252"/>
      <c r="G179" s="18"/>
      <c r="H179" s="30"/>
      <c r="I179" s="418"/>
      <c r="J179" s="18" t="s">
        <v>137</v>
      </c>
      <c r="K179" s="30"/>
      <c r="L179" s="30"/>
      <c r="M179" s="30"/>
      <c r="N179" s="30"/>
      <c r="O179" s="30"/>
      <c r="P179" s="30"/>
      <c r="Q179" s="418"/>
      <c r="R179" s="18" t="s">
        <v>139</v>
      </c>
      <c r="S179" s="30"/>
      <c r="T179" s="30"/>
      <c r="U179" s="30"/>
      <c r="V179" s="30"/>
      <c r="W179" s="30"/>
      <c r="X179" s="30"/>
      <c r="Y179" s="30"/>
      <c r="Z179" s="30"/>
      <c r="AA179" s="30"/>
      <c r="AB179" s="128"/>
      <c r="AC179" s="62"/>
      <c r="AD179" s="63"/>
      <c r="AE179" s="64"/>
    </row>
    <row r="180" spans="1:31">
      <c r="A180" s="414"/>
      <c r="B180" s="251"/>
      <c r="C180" s="142"/>
      <c r="D180" s="417"/>
      <c r="E180" s="251"/>
      <c r="F180" s="252"/>
      <c r="G180" s="18"/>
      <c r="H180" s="30"/>
      <c r="I180" s="415"/>
      <c r="J180" s="18" t="s">
        <v>138</v>
      </c>
      <c r="K180" s="30"/>
      <c r="L180" s="30"/>
      <c r="M180" s="30"/>
      <c r="N180" s="30"/>
      <c r="O180" s="30"/>
      <c r="P180" s="30"/>
      <c r="Q180" s="30"/>
      <c r="R180" s="30"/>
      <c r="S180" s="30"/>
      <c r="T180" s="30"/>
      <c r="U180" s="30"/>
      <c r="V180" s="30"/>
      <c r="W180" s="30"/>
      <c r="X180" s="30"/>
      <c r="Y180" s="30"/>
      <c r="Z180" s="30"/>
      <c r="AA180" s="30"/>
      <c r="AB180" s="128"/>
      <c r="AC180" s="62"/>
      <c r="AD180" s="63"/>
      <c r="AE180" s="64"/>
    </row>
    <row r="181" spans="1:31">
      <c r="A181" s="414"/>
      <c r="B181" s="251"/>
      <c r="C181" s="142"/>
      <c r="D181" s="417"/>
      <c r="E181" s="251"/>
      <c r="F181" s="252"/>
      <c r="G181" s="18"/>
      <c r="AB181" s="128"/>
      <c r="AC181" s="62"/>
      <c r="AD181" s="63"/>
      <c r="AE181" s="64"/>
    </row>
    <row r="182" spans="1:31">
      <c r="A182" s="257"/>
      <c r="B182" s="368"/>
      <c r="C182" s="348"/>
      <c r="D182" s="262"/>
      <c r="E182" s="368"/>
      <c r="F182" s="386"/>
      <c r="G182" s="59"/>
      <c r="H182" s="23"/>
      <c r="I182" s="23"/>
      <c r="J182" s="23"/>
      <c r="K182" s="23"/>
      <c r="L182" s="23"/>
      <c r="M182" s="23"/>
      <c r="N182" s="23"/>
      <c r="O182" s="23"/>
      <c r="P182" s="23"/>
      <c r="Q182" s="23"/>
      <c r="R182" s="23"/>
      <c r="S182" s="23"/>
      <c r="T182" s="23"/>
      <c r="U182" s="23"/>
      <c r="V182" s="23"/>
      <c r="W182" s="23"/>
      <c r="X182" s="23"/>
      <c r="Y182" s="23"/>
      <c r="Z182" s="23"/>
      <c r="AA182" s="23"/>
      <c r="AB182" s="29"/>
      <c r="AC182" s="65"/>
      <c r="AD182" s="66"/>
      <c r="AE182" s="67"/>
    </row>
    <row r="183" spans="1:31" ht="3" customHeight="1">
      <c r="A183" s="414"/>
      <c r="B183" s="251"/>
      <c r="C183" s="142"/>
      <c r="D183" s="417"/>
      <c r="E183" s="251"/>
      <c r="F183" s="252"/>
      <c r="G183" s="18"/>
      <c r="AB183" s="128"/>
      <c r="AC183" s="62"/>
      <c r="AD183" s="63"/>
      <c r="AE183" s="64"/>
    </row>
    <row r="184" spans="1:31" ht="13.5" customHeight="1">
      <c r="A184" s="414"/>
      <c r="B184" s="251">
        <v>9</v>
      </c>
      <c r="C184" s="814" t="s">
        <v>397</v>
      </c>
      <c r="D184" s="815" t="s">
        <v>350</v>
      </c>
      <c r="E184" s="732" t="s">
        <v>398</v>
      </c>
      <c r="F184" s="816"/>
      <c r="G184" s="18"/>
      <c r="H184" s="737" t="s">
        <v>71</v>
      </c>
      <c r="I184" s="737"/>
      <c r="J184" s="737"/>
      <c r="K184" s="737"/>
      <c r="L184" s="737"/>
      <c r="M184" s="737"/>
      <c r="N184" s="817"/>
      <c r="O184" s="696" t="s">
        <v>1215</v>
      </c>
      <c r="P184" s="696"/>
      <c r="Q184" s="696"/>
      <c r="R184" s="696"/>
      <c r="S184" s="696"/>
      <c r="T184" s="696"/>
      <c r="U184" s="696"/>
      <c r="V184" s="696"/>
      <c r="W184" s="696"/>
      <c r="AB184" s="128"/>
      <c r="AC184" s="1063" t="s">
        <v>548</v>
      </c>
      <c r="AD184" s="1064"/>
      <c r="AE184" s="1065"/>
    </row>
    <row r="185" spans="1:31">
      <c r="A185" s="414"/>
      <c r="B185" s="251"/>
      <c r="C185" s="814"/>
      <c r="D185" s="815"/>
      <c r="E185" s="732"/>
      <c r="F185" s="816"/>
      <c r="G185" s="18"/>
      <c r="H185" s="737"/>
      <c r="I185" s="737"/>
      <c r="J185" s="737"/>
      <c r="K185" s="737"/>
      <c r="L185" s="737"/>
      <c r="M185" s="737"/>
      <c r="N185" s="817"/>
      <c r="O185" s="696"/>
      <c r="P185" s="696"/>
      <c r="Q185" s="696"/>
      <c r="R185" s="696"/>
      <c r="S185" s="696"/>
      <c r="T185" s="696"/>
      <c r="U185" s="696"/>
      <c r="V185" s="696"/>
      <c r="W185" s="696"/>
      <c r="AB185" s="128"/>
      <c r="AC185" s="1063"/>
      <c r="AD185" s="1064"/>
      <c r="AE185" s="1065"/>
    </row>
    <row r="186" spans="1:31">
      <c r="A186" s="414"/>
      <c r="B186" s="251"/>
      <c r="C186" s="814"/>
      <c r="D186" s="417"/>
      <c r="E186" s="732"/>
      <c r="F186" s="816"/>
      <c r="G186" s="18"/>
      <c r="H186" s="32"/>
      <c r="I186" s="32"/>
      <c r="J186" s="32"/>
      <c r="K186" s="32"/>
      <c r="L186" s="32"/>
      <c r="M186" s="32"/>
      <c r="N186" s="32"/>
      <c r="O186" s="32"/>
      <c r="P186" s="32"/>
      <c r="Q186" s="32"/>
      <c r="R186" s="32"/>
      <c r="S186" s="32"/>
      <c r="T186" s="32"/>
      <c r="U186" s="32"/>
      <c r="V186" s="32"/>
      <c r="W186" s="32"/>
      <c r="X186" s="32"/>
      <c r="AB186" s="128"/>
      <c r="AC186" s="62"/>
      <c r="AD186" s="63"/>
      <c r="AE186" s="64"/>
    </row>
    <row r="187" spans="1:31">
      <c r="A187" s="414"/>
      <c r="B187" s="251"/>
      <c r="C187" s="142"/>
      <c r="D187" s="417"/>
      <c r="E187" s="732"/>
      <c r="F187" s="816"/>
      <c r="G187" s="18"/>
      <c r="H187" s="890" t="s">
        <v>121</v>
      </c>
      <c r="I187" s="890"/>
      <c r="J187" s="890"/>
      <c r="K187" s="890"/>
      <c r="L187" s="890"/>
      <c r="M187" s="890"/>
      <c r="N187" s="890"/>
      <c r="O187" s="1128" t="str">
        <f>IF($I$46=0,"",$I$46)</f>
        <v/>
      </c>
      <c r="P187" s="1128"/>
      <c r="Q187" s="23" t="s">
        <v>346</v>
      </c>
      <c r="R187" s="23"/>
      <c r="S187" s="23"/>
      <c r="T187" s="23"/>
      <c r="AB187" s="128"/>
      <c r="AC187" s="62"/>
      <c r="AD187" s="63"/>
      <c r="AE187" s="64"/>
    </row>
    <row r="188" spans="1:31">
      <c r="A188" s="414"/>
      <c r="B188" s="251"/>
      <c r="C188" s="142"/>
      <c r="D188" s="417"/>
      <c r="E188" s="732"/>
      <c r="F188" s="816"/>
      <c r="G188" s="18"/>
      <c r="H188" s="236"/>
      <c r="I188" s="236"/>
      <c r="J188" s="236"/>
      <c r="K188" s="236"/>
      <c r="L188" s="236"/>
      <c r="M188" s="236"/>
      <c r="N188" s="236"/>
      <c r="O188" s="236"/>
      <c r="P188" s="236"/>
      <c r="Q188" s="236"/>
      <c r="R188" s="236"/>
      <c r="S188" s="236"/>
      <c r="T188" s="236"/>
      <c r="U188" s="236"/>
      <c r="V188" s="236"/>
      <c r="W188" s="236"/>
      <c r="X188" s="236"/>
      <c r="Y188" s="236"/>
      <c r="Z188" s="236"/>
      <c r="AB188" s="128"/>
      <c r="AC188" s="62"/>
      <c r="AD188" s="63"/>
      <c r="AE188" s="64"/>
    </row>
    <row r="189" spans="1:31">
      <c r="A189" s="414"/>
      <c r="B189" s="251"/>
      <c r="C189" s="142"/>
      <c r="D189" s="417"/>
      <c r="E189" s="732"/>
      <c r="F189" s="816"/>
      <c r="G189" s="18"/>
      <c r="H189" s="890" t="s">
        <v>1294</v>
      </c>
      <c r="I189" s="890"/>
      <c r="J189" s="890"/>
      <c r="K189" s="890"/>
      <c r="L189" s="890"/>
      <c r="M189" s="890"/>
      <c r="N189" s="890"/>
      <c r="O189" s="890"/>
      <c r="P189" s="890"/>
      <c r="Q189" s="890"/>
      <c r="R189" s="890"/>
      <c r="S189" s="890"/>
      <c r="T189" s="893"/>
      <c r="U189" s="788" t="s">
        <v>198</v>
      </c>
      <c r="V189" s="789"/>
      <c r="W189" s="789"/>
      <c r="X189" s="790"/>
      <c r="AB189" s="128"/>
      <c r="AC189" s="62"/>
      <c r="AD189" s="63"/>
      <c r="AE189" s="64"/>
    </row>
    <row r="190" spans="1:31" ht="3.75" customHeight="1">
      <c r="A190" s="414"/>
      <c r="B190" s="251"/>
      <c r="C190" s="142"/>
      <c r="D190" s="417"/>
      <c r="E190" s="732"/>
      <c r="F190" s="816"/>
      <c r="L190" s="34"/>
      <c r="M190" s="34"/>
      <c r="N190" s="34"/>
      <c r="O190" s="34"/>
      <c r="P190" s="34"/>
      <c r="Q190" s="34"/>
      <c r="R190" s="34"/>
      <c r="S190" s="34"/>
      <c r="T190" s="6"/>
      <c r="U190" s="6"/>
      <c r="V190" s="6"/>
      <c r="W190" s="6"/>
      <c r="AB190" s="128"/>
      <c r="AC190" s="62"/>
      <c r="AD190" s="63"/>
      <c r="AE190" s="64"/>
    </row>
    <row r="191" spans="1:31">
      <c r="A191" s="414"/>
      <c r="B191" s="251"/>
      <c r="C191" s="142"/>
      <c r="D191" s="417"/>
      <c r="E191" s="44" t="s">
        <v>399</v>
      </c>
      <c r="F191" s="45" t="s">
        <v>400</v>
      </c>
      <c r="G191" s="18"/>
      <c r="H191" s="23" t="s">
        <v>108</v>
      </c>
      <c r="I191" s="23"/>
      <c r="J191" s="23"/>
      <c r="K191" s="23"/>
      <c r="L191" s="23"/>
      <c r="M191" s="23"/>
      <c r="N191" s="23"/>
      <c r="Z191" s="34" t="s">
        <v>403</v>
      </c>
      <c r="AB191" s="128"/>
      <c r="AC191" s="62"/>
      <c r="AD191" s="63"/>
      <c r="AE191" s="64"/>
    </row>
    <row r="192" spans="1:31">
      <c r="A192" s="414"/>
      <c r="B192" s="251"/>
      <c r="C192" s="142"/>
      <c r="D192" s="417"/>
      <c r="E192" s="46" t="s">
        <v>237</v>
      </c>
      <c r="F192" s="47" t="s">
        <v>254</v>
      </c>
      <c r="G192" s="18"/>
      <c r="H192" s="605" t="s">
        <v>17</v>
      </c>
      <c r="I192" s="606"/>
      <c r="J192" s="606"/>
      <c r="K192" s="606"/>
      <c r="L192" s="607"/>
      <c r="M192" s="894" t="s">
        <v>87</v>
      </c>
      <c r="N192" s="895"/>
      <c r="O192" s="896"/>
      <c r="P192" s="1084" t="s">
        <v>820</v>
      </c>
      <c r="Q192" s="1176"/>
      <c r="R192" s="1176"/>
      <c r="S192" s="1177"/>
      <c r="T192" s="1084" t="s">
        <v>1290</v>
      </c>
      <c r="U192" s="1176"/>
      <c r="V192" s="1177"/>
      <c r="W192" s="1084" t="s">
        <v>1291</v>
      </c>
      <c r="X192" s="1085"/>
      <c r="Y192" s="1085"/>
      <c r="Z192" s="1085"/>
      <c r="AA192" s="741"/>
      <c r="AB192" s="128"/>
      <c r="AC192" s="62"/>
      <c r="AD192" s="63"/>
      <c r="AE192" s="64"/>
    </row>
    <row r="193" spans="1:31" ht="24" customHeight="1" thickBot="1">
      <c r="A193" s="414"/>
      <c r="B193" s="251"/>
      <c r="C193" s="142"/>
      <c r="D193" s="417"/>
      <c r="E193" s="46" t="s">
        <v>401</v>
      </c>
      <c r="F193" s="47" t="s">
        <v>274</v>
      </c>
      <c r="G193" s="18"/>
      <c r="H193" s="611"/>
      <c r="I193" s="612"/>
      <c r="J193" s="612"/>
      <c r="K193" s="612"/>
      <c r="L193" s="613"/>
      <c r="M193" s="900"/>
      <c r="N193" s="901"/>
      <c r="O193" s="902"/>
      <c r="P193" s="1178"/>
      <c r="Q193" s="1179"/>
      <c r="R193" s="1179"/>
      <c r="S193" s="1180"/>
      <c r="T193" s="1435"/>
      <c r="U193" s="1182"/>
      <c r="V193" s="1183"/>
      <c r="W193" s="1181"/>
      <c r="X193" s="1457"/>
      <c r="Y193" s="1457"/>
      <c r="Z193" s="1457"/>
      <c r="AA193" s="1458"/>
      <c r="AB193" s="128"/>
      <c r="AC193" s="62"/>
      <c r="AD193" s="63"/>
      <c r="AE193" s="64"/>
    </row>
    <row r="194" spans="1:31">
      <c r="A194" s="414"/>
      <c r="B194" s="251"/>
      <c r="C194" s="142"/>
      <c r="D194" s="417"/>
      <c r="E194" s="1422" t="s">
        <v>402</v>
      </c>
      <c r="F194" s="1424" t="s">
        <v>277</v>
      </c>
      <c r="G194" s="18"/>
      <c r="H194" s="706" t="s">
        <v>276</v>
      </c>
      <c r="I194" s="1004"/>
      <c r="J194" s="1004"/>
      <c r="K194" s="1004"/>
      <c r="L194" s="707"/>
      <c r="M194" s="1411">
        <f>SUM(M68:R68)</f>
        <v>0</v>
      </c>
      <c r="N194" s="1412"/>
      <c r="O194" s="1413"/>
      <c r="P194" s="605" t="s">
        <v>255</v>
      </c>
      <c r="Q194" s="1420"/>
      <c r="R194" s="782">
        <f>IFERROR(ROUNDDOWN(M194/3,1),"")</f>
        <v>0</v>
      </c>
      <c r="S194" s="1417"/>
      <c r="T194" s="1426"/>
      <c r="U194" s="1427"/>
      <c r="V194" s="1428"/>
      <c r="W194" s="1459"/>
      <c r="X194" s="1459"/>
      <c r="Y194" s="1459"/>
      <c r="Z194" s="1459"/>
      <c r="AA194" s="1460"/>
      <c r="AB194" s="128"/>
      <c r="AC194" s="62"/>
      <c r="AD194" s="63"/>
      <c r="AE194" s="64"/>
    </row>
    <row r="195" spans="1:31">
      <c r="A195" s="414"/>
      <c r="B195" s="251"/>
      <c r="C195" s="142"/>
      <c r="D195" s="417"/>
      <c r="E195" s="1423"/>
      <c r="F195" s="1425"/>
      <c r="G195" s="18"/>
      <c r="H195" s="1432"/>
      <c r="I195" s="1433"/>
      <c r="J195" s="1433"/>
      <c r="K195" s="1433"/>
      <c r="L195" s="1434"/>
      <c r="M195" s="1414"/>
      <c r="N195" s="1415"/>
      <c r="O195" s="1416"/>
      <c r="P195" s="1418"/>
      <c r="Q195" s="1421"/>
      <c r="R195" s="1418"/>
      <c r="S195" s="1419"/>
      <c r="T195" s="1162"/>
      <c r="U195" s="1163"/>
      <c r="V195" s="1164"/>
      <c r="W195" s="1461"/>
      <c r="X195" s="1461"/>
      <c r="Y195" s="1461"/>
      <c r="Z195" s="1461"/>
      <c r="AA195" s="1462"/>
      <c r="AB195" s="128"/>
      <c r="AC195" s="62"/>
      <c r="AD195" s="63"/>
      <c r="AE195" s="64"/>
    </row>
    <row r="196" spans="1:31">
      <c r="A196" s="414"/>
      <c r="B196" s="251"/>
      <c r="C196" s="142"/>
      <c r="D196" s="417"/>
      <c r="E196" s="46" t="s">
        <v>268</v>
      </c>
      <c r="F196" s="47" t="s">
        <v>279</v>
      </c>
      <c r="G196" s="18"/>
      <c r="H196" s="706" t="s">
        <v>246</v>
      </c>
      <c r="I196" s="1004"/>
      <c r="J196" s="1004"/>
      <c r="K196" s="1004"/>
      <c r="L196" s="707"/>
      <c r="M196" s="1411">
        <f>SUM(M69:R70)</f>
        <v>0</v>
      </c>
      <c r="N196" s="1412"/>
      <c r="O196" s="1413"/>
      <c r="P196" s="605" t="s">
        <v>275</v>
      </c>
      <c r="Q196" s="1420"/>
      <c r="R196" s="782">
        <f>IFERROR(ROUNDDOWN(M196/6,1),"")</f>
        <v>0</v>
      </c>
      <c r="S196" s="1417"/>
      <c r="T196" s="1159"/>
      <c r="U196" s="1160"/>
      <c r="V196" s="1161"/>
      <c r="W196" s="1463"/>
      <c r="X196" s="1463"/>
      <c r="Y196" s="1463"/>
      <c r="Z196" s="1463"/>
      <c r="AA196" s="1464"/>
      <c r="AB196" s="128"/>
      <c r="AC196" s="62"/>
      <c r="AD196" s="63"/>
      <c r="AE196" s="64"/>
    </row>
    <row r="197" spans="1:31" ht="14.25" customHeight="1">
      <c r="A197" s="414"/>
      <c r="B197" s="251"/>
      <c r="C197" s="142"/>
      <c r="D197" s="417"/>
      <c r="E197" s="494"/>
      <c r="F197" s="495"/>
      <c r="G197" s="18"/>
      <c r="H197" s="712"/>
      <c r="I197" s="1005"/>
      <c r="J197" s="1005"/>
      <c r="K197" s="1005"/>
      <c r="L197" s="713"/>
      <c r="M197" s="1414"/>
      <c r="N197" s="1415"/>
      <c r="O197" s="1416"/>
      <c r="P197" s="1418"/>
      <c r="Q197" s="1421"/>
      <c r="R197" s="1418"/>
      <c r="S197" s="1419"/>
      <c r="T197" s="1162"/>
      <c r="U197" s="1163"/>
      <c r="V197" s="1164"/>
      <c r="W197" s="1461"/>
      <c r="X197" s="1461"/>
      <c r="Y197" s="1461"/>
      <c r="Z197" s="1461"/>
      <c r="AA197" s="1462"/>
      <c r="AB197" s="128"/>
      <c r="AC197" s="62"/>
      <c r="AD197" s="63"/>
      <c r="AE197" s="64"/>
    </row>
    <row r="198" spans="1:31" ht="13.2" customHeight="1">
      <c r="A198" s="414"/>
      <c r="B198" s="251"/>
      <c r="C198" s="142"/>
      <c r="D198" s="417"/>
      <c r="E198" s="1471" t="s">
        <v>1527</v>
      </c>
      <c r="F198" s="1472"/>
      <c r="G198" s="18"/>
      <c r="H198" s="706" t="s">
        <v>256</v>
      </c>
      <c r="I198" s="1004"/>
      <c r="J198" s="1004"/>
      <c r="K198" s="1004"/>
      <c r="L198" s="707"/>
      <c r="M198" s="1411">
        <f>SUM(J72:R72,J71)</f>
        <v>0</v>
      </c>
      <c r="N198" s="1412"/>
      <c r="O198" s="1413"/>
      <c r="P198" s="605" t="s">
        <v>278</v>
      </c>
      <c r="Q198" s="1420"/>
      <c r="R198" s="782">
        <f>IFERROR(ROUNDDOWN(M198/20,1),"")</f>
        <v>0</v>
      </c>
      <c r="S198" s="1417"/>
      <c r="T198" s="1159"/>
      <c r="U198" s="1160"/>
      <c r="V198" s="1161"/>
      <c r="W198" s="1463"/>
      <c r="X198" s="1463"/>
      <c r="Y198" s="1463"/>
      <c r="Z198" s="1463"/>
      <c r="AA198" s="1464"/>
      <c r="AB198" s="128"/>
      <c r="AC198" s="62"/>
      <c r="AD198" s="63"/>
      <c r="AE198" s="64"/>
    </row>
    <row r="199" spans="1:31">
      <c r="A199" s="414"/>
      <c r="B199" s="251"/>
      <c r="C199" s="142"/>
      <c r="D199" s="417"/>
      <c r="E199" s="1471"/>
      <c r="F199" s="1472"/>
      <c r="G199" s="18"/>
      <c r="H199" s="712"/>
      <c r="I199" s="1005"/>
      <c r="J199" s="1005"/>
      <c r="K199" s="1005"/>
      <c r="L199" s="713"/>
      <c r="M199" s="1414"/>
      <c r="N199" s="1415"/>
      <c r="O199" s="1416"/>
      <c r="P199" s="1418"/>
      <c r="Q199" s="1421"/>
      <c r="R199" s="1418"/>
      <c r="S199" s="1419"/>
      <c r="T199" s="1162"/>
      <c r="U199" s="1163"/>
      <c r="V199" s="1164"/>
      <c r="W199" s="1461"/>
      <c r="X199" s="1461"/>
      <c r="Y199" s="1461"/>
      <c r="Z199" s="1461"/>
      <c r="AA199" s="1462"/>
      <c r="AB199" s="128"/>
      <c r="AC199" s="62"/>
      <c r="AD199" s="63"/>
      <c r="AE199" s="64"/>
    </row>
    <row r="200" spans="1:31" ht="13.5" customHeight="1">
      <c r="A200" s="414"/>
      <c r="B200" s="251"/>
      <c r="C200" s="142"/>
      <c r="D200" s="417"/>
      <c r="E200" s="1471"/>
      <c r="F200" s="1472"/>
      <c r="G200" s="18"/>
      <c r="H200" s="706" t="s">
        <v>271</v>
      </c>
      <c r="I200" s="1004"/>
      <c r="J200" s="1004"/>
      <c r="K200" s="1004"/>
      <c r="L200" s="707"/>
      <c r="M200" s="1411">
        <f>SUM(J73:R74)</f>
        <v>0</v>
      </c>
      <c r="N200" s="1412"/>
      <c r="O200" s="1413"/>
      <c r="P200" s="605" t="s">
        <v>280</v>
      </c>
      <c r="Q200" s="1420"/>
      <c r="R200" s="782">
        <f>IFERROR(ROUNDDOWN(M200/30,1),"")</f>
        <v>0</v>
      </c>
      <c r="S200" s="1417"/>
      <c r="T200" s="1159"/>
      <c r="U200" s="1160"/>
      <c r="V200" s="1161"/>
      <c r="W200" s="1463"/>
      <c r="X200" s="1463"/>
      <c r="Y200" s="1463"/>
      <c r="Z200" s="1463"/>
      <c r="AA200" s="1464"/>
      <c r="AB200" s="128"/>
      <c r="AC200" s="62"/>
      <c r="AD200" s="63"/>
      <c r="AE200" s="64"/>
    </row>
    <row r="201" spans="1:31" ht="13.5" customHeight="1" thickBot="1">
      <c r="A201" s="414"/>
      <c r="B201" s="251"/>
      <c r="C201" s="142"/>
      <c r="D201" s="417"/>
      <c r="E201" s="1471"/>
      <c r="F201" s="1472"/>
      <c r="G201" s="18"/>
      <c r="H201" s="712"/>
      <c r="I201" s="1005"/>
      <c r="J201" s="1005"/>
      <c r="K201" s="1005"/>
      <c r="L201" s="713"/>
      <c r="M201" s="1414"/>
      <c r="N201" s="1415"/>
      <c r="O201" s="1416"/>
      <c r="P201" s="1418"/>
      <c r="Q201" s="1421"/>
      <c r="R201" s="1418"/>
      <c r="S201" s="1419"/>
      <c r="T201" s="1429"/>
      <c r="U201" s="1430"/>
      <c r="V201" s="1431"/>
      <c r="W201" s="1465"/>
      <c r="X201" s="1465"/>
      <c r="Y201" s="1465"/>
      <c r="Z201" s="1465"/>
      <c r="AA201" s="1466"/>
      <c r="AB201" s="128"/>
      <c r="AC201" s="62"/>
      <c r="AD201" s="63"/>
      <c r="AE201" s="64"/>
    </row>
    <row r="202" spans="1:31">
      <c r="A202" s="414"/>
      <c r="B202" s="251"/>
      <c r="C202" s="142"/>
      <c r="D202" s="417"/>
      <c r="E202" s="1471"/>
      <c r="F202" s="1472"/>
      <c r="G202" s="18"/>
      <c r="H202" s="642" t="s">
        <v>16</v>
      </c>
      <c r="I202" s="642"/>
      <c r="J202" s="642"/>
      <c r="K202" s="642"/>
      <c r="L202" s="642"/>
      <c r="M202" s="840">
        <f>M194+M197+M198+M200</f>
        <v>0</v>
      </c>
      <c r="N202" s="841"/>
      <c r="O202" s="842"/>
      <c r="P202" s="663" t="s">
        <v>22</v>
      </c>
      <c r="Q202" s="1174"/>
      <c r="R202" s="646">
        <f>IF(ROUND(SUM(R194:S200),0)=0,0,IF(ROUND(SUM(R194:S200),0)&lt;2,2,ROUND(SUM(R194:S200),0)))</f>
        <v>0</v>
      </c>
      <c r="S202" s="1175"/>
      <c r="T202" s="1123">
        <f>IF(SUM(T194:V200)=0,0,SUM(T194:V200))</f>
        <v>0</v>
      </c>
      <c r="U202" s="1124"/>
      <c r="V202" s="1125"/>
      <c r="W202" s="1467"/>
      <c r="X202" s="1126"/>
      <c r="Y202" s="1126"/>
      <c r="Z202" s="1126"/>
      <c r="AA202" s="1468"/>
      <c r="AB202" s="128"/>
      <c r="AC202" s="62"/>
      <c r="AD202" s="63"/>
      <c r="AE202" s="64"/>
    </row>
    <row r="203" spans="1:31" ht="23.25" customHeight="1">
      <c r="A203" s="414"/>
      <c r="B203" s="251"/>
      <c r="C203" s="142"/>
      <c r="D203" s="417"/>
      <c r="E203" s="1471"/>
      <c r="F203" s="1472"/>
      <c r="G203" s="18"/>
      <c r="P203" s="99"/>
      <c r="Q203" s="99"/>
      <c r="R203" s="99"/>
      <c r="S203" s="99"/>
      <c r="T203" s="127"/>
      <c r="U203" s="127"/>
      <c r="V203" s="127"/>
      <c r="W203" s="127"/>
      <c r="X203" s="127"/>
      <c r="Y203" s="127"/>
      <c r="Z203" s="127"/>
      <c r="AB203" s="128"/>
      <c r="AC203" s="62"/>
      <c r="AD203" s="63"/>
      <c r="AE203" s="64"/>
    </row>
    <row r="204" spans="1:31">
      <c r="A204" s="414"/>
      <c r="B204" s="251"/>
      <c r="C204" s="142"/>
      <c r="D204" s="417"/>
      <c r="E204" s="1471"/>
      <c r="F204" s="1472"/>
      <c r="G204" s="18"/>
      <c r="H204" s="3" t="s">
        <v>111</v>
      </c>
      <c r="I204" s="34"/>
      <c r="J204" s="34"/>
      <c r="K204" s="34"/>
      <c r="L204" s="34"/>
      <c r="M204" s="34"/>
      <c r="Z204" s="34" t="s">
        <v>403</v>
      </c>
      <c r="AB204" s="128"/>
      <c r="AC204" s="62"/>
      <c r="AD204" s="63"/>
      <c r="AE204" s="64"/>
    </row>
    <row r="205" spans="1:31" ht="13.5" customHeight="1">
      <c r="A205" s="414"/>
      <c r="B205" s="251"/>
      <c r="C205" s="142"/>
      <c r="D205" s="417"/>
      <c r="E205" s="1471"/>
      <c r="F205" s="1472"/>
      <c r="G205" s="18"/>
      <c r="H205" s="605" t="s">
        <v>17</v>
      </c>
      <c r="I205" s="606"/>
      <c r="J205" s="606"/>
      <c r="K205" s="606"/>
      <c r="L205" s="607"/>
      <c r="M205" s="894" t="s">
        <v>87</v>
      </c>
      <c r="N205" s="895"/>
      <c r="O205" s="896"/>
      <c r="P205" s="1084" t="s">
        <v>820</v>
      </c>
      <c r="Q205" s="1176"/>
      <c r="R205" s="1176"/>
      <c r="S205" s="1177"/>
      <c r="T205" s="1084" t="s">
        <v>1290</v>
      </c>
      <c r="U205" s="1176"/>
      <c r="V205" s="1177"/>
      <c r="W205" s="1084" t="s">
        <v>1291</v>
      </c>
      <c r="X205" s="1085"/>
      <c r="Y205" s="1085"/>
      <c r="Z205" s="1085"/>
      <c r="AA205" s="741"/>
      <c r="AB205" s="128"/>
      <c r="AC205" s="62"/>
      <c r="AD205" s="63"/>
      <c r="AE205" s="64"/>
    </row>
    <row r="206" spans="1:31" ht="6.75" customHeight="1">
      <c r="A206" s="414"/>
      <c r="B206" s="251"/>
      <c r="C206" s="142"/>
      <c r="D206" s="417"/>
      <c r="E206" s="472"/>
      <c r="F206" s="473"/>
      <c r="G206" s="18"/>
      <c r="H206" s="608"/>
      <c r="I206" s="609"/>
      <c r="J206" s="609"/>
      <c r="K206" s="609"/>
      <c r="L206" s="610"/>
      <c r="M206" s="897"/>
      <c r="N206" s="898"/>
      <c r="O206" s="899"/>
      <c r="P206" s="1181"/>
      <c r="Q206" s="1182"/>
      <c r="R206" s="1182"/>
      <c r="S206" s="1183"/>
      <c r="T206" s="1181"/>
      <c r="U206" s="1182"/>
      <c r="V206" s="1183"/>
      <c r="W206" s="1181"/>
      <c r="X206" s="1457"/>
      <c r="Y206" s="1457"/>
      <c r="Z206" s="1457"/>
      <c r="AA206" s="1458"/>
      <c r="AB206" s="128"/>
      <c r="AC206" s="62"/>
      <c r="AD206" s="63"/>
      <c r="AE206" s="64"/>
    </row>
    <row r="207" spans="1:31" ht="9.75" customHeight="1" thickBot="1">
      <c r="A207" s="414"/>
      <c r="B207" s="251"/>
      <c r="C207" s="142"/>
      <c r="D207" s="417"/>
      <c r="E207" s="1471" t="s">
        <v>1292</v>
      </c>
      <c r="F207" s="1472"/>
      <c r="G207" s="18"/>
      <c r="H207" s="611"/>
      <c r="I207" s="612"/>
      <c r="J207" s="612"/>
      <c r="K207" s="612"/>
      <c r="L207" s="613"/>
      <c r="M207" s="900"/>
      <c r="N207" s="901"/>
      <c r="O207" s="902"/>
      <c r="P207" s="1178"/>
      <c r="Q207" s="1179"/>
      <c r="R207" s="1179"/>
      <c r="S207" s="1180"/>
      <c r="T207" s="1435"/>
      <c r="U207" s="1182"/>
      <c r="V207" s="1183"/>
      <c r="W207" s="1181"/>
      <c r="X207" s="1457"/>
      <c r="Y207" s="1457"/>
      <c r="Z207" s="1457"/>
      <c r="AA207" s="1458"/>
      <c r="AB207" s="128"/>
      <c r="AC207" s="62"/>
      <c r="AD207" s="63"/>
      <c r="AE207" s="64"/>
    </row>
    <row r="208" spans="1:31">
      <c r="A208" s="414"/>
      <c r="B208" s="251"/>
      <c r="C208" s="142"/>
      <c r="D208" s="417"/>
      <c r="E208" s="1471"/>
      <c r="F208" s="1472"/>
      <c r="G208" s="18"/>
      <c r="H208" s="706" t="s">
        <v>276</v>
      </c>
      <c r="I208" s="1004"/>
      <c r="J208" s="1004"/>
      <c r="K208" s="1004"/>
      <c r="L208" s="707"/>
      <c r="M208" s="1411">
        <f>SUM(V68:AA68)</f>
        <v>0</v>
      </c>
      <c r="N208" s="1412"/>
      <c r="O208" s="1413"/>
      <c r="P208" s="605" t="s">
        <v>255</v>
      </c>
      <c r="Q208" s="1420"/>
      <c r="R208" s="782">
        <f>IFERROR(ROUNDDOWN(M208/3,1),"")</f>
        <v>0</v>
      </c>
      <c r="S208" s="1417"/>
      <c r="T208" s="1426"/>
      <c r="U208" s="1427"/>
      <c r="V208" s="1428"/>
      <c r="W208" s="1459"/>
      <c r="X208" s="1459"/>
      <c r="Y208" s="1459"/>
      <c r="Z208" s="1459"/>
      <c r="AA208" s="1460"/>
      <c r="AB208" s="128"/>
      <c r="AC208" s="62"/>
      <c r="AD208" s="63"/>
      <c r="AE208" s="64"/>
    </row>
    <row r="209" spans="1:31">
      <c r="A209" s="414"/>
      <c r="B209" s="251"/>
      <c r="C209" s="142"/>
      <c r="D209" s="417"/>
      <c r="E209" s="1471"/>
      <c r="F209" s="1472"/>
      <c r="G209" s="18"/>
      <c r="H209" s="1432"/>
      <c r="I209" s="1433"/>
      <c r="J209" s="1433"/>
      <c r="K209" s="1433"/>
      <c r="L209" s="1434"/>
      <c r="M209" s="1414"/>
      <c r="N209" s="1415"/>
      <c r="O209" s="1416"/>
      <c r="P209" s="1418"/>
      <c r="Q209" s="1421"/>
      <c r="R209" s="1418"/>
      <c r="S209" s="1419"/>
      <c r="T209" s="1162"/>
      <c r="U209" s="1163"/>
      <c r="V209" s="1164"/>
      <c r="W209" s="1461"/>
      <c r="X209" s="1461"/>
      <c r="Y209" s="1461"/>
      <c r="Z209" s="1461"/>
      <c r="AA209" s="1462"/>
      <c r="AB209" s="128"/>
      <c r="AC209" s="62"/>
      <c r="AD209" s="63"/>
      <c r="AE209" s="64"/>
    </row>
    <row r="210" spans="1:31" ht="14.25" customHeight="1">
      <c r="A210" s="414"/>
      <c r="B210" s="251"/>
      <c r="C210" s="142"/>
      <c r="D210" s="417"/>
      <c r="E210" s="1471"/>
      <c r="F210" s="1472"/>
      <c r="G210" s="18"/>
      <c r="H210" s="706" t="s">
        <v>246</v>
      </c>
      <c r="I210" s="1004"/>
      <c r="J210" s="1004"/>
      <c r="K210" s="1004"/>
      <c r="L210" s="707"/>
      <c r="M210" s="1411">
        <f>SUM(V69:AA70)</f>
        <v>0</v>
      </c>
      <c r="N210" s="1412"/>
      <c r="O210" s="1413"/>
      <c r="P210" s="605" t="s">
        <v>275</v>
      </c>
      <c r="Q210" s="1420"/>
      <c r="R210" s="782">
        <f>IFERROR(ROUNDDOWN(M210/6,1),"")</f>
        <v>0</v>
      </c>
      <c r="S210" s="1417"/>
      <c r="T210" s="1159"/>
      <c r="U210" s="1160"/>
      <c r="V210" s="1161"/>
      <c r="W210" s="1463"/>
      <c r="X210" s="1463"/>
      <c r="Y210" s="1463"/>
      <c r="Z210" s="1463"/>
      <c r="AA210" s="1464"/>
      <c r="AB210" s="128"/>
      <c r="AC210" s="62"/>
      <c r="AD210" s="63"/>
      <c r="AE210" s="64"/>
    </row>
    <row r="211" spans="1:31" ht="14.25" customHeight="1">
      <c r="A211" s="414"/>
      <c r="B211" s="251"/>
      <c r="C211" s="142"/>
      <c r="D211" s="417"/>
      <c r="E211" s="1471"/>
      <c r="F211" s="1472"/>
      <c r="G211" s="18"/>
      <c r="H211" s="712"/>
      <c r="I211" s="1005"/>
      <c r="J211" s="1005"/>
      <c r="K211" s="1005"/>
      <c r="L211" s="713"/>
      <c r="M211" s="1414"/>
      <c r="N211" s="1415"/>
      <c r="O211" s="1416"/>
      <c r="P211" s="1418"/>
      <c r="Q211" s="1421"/>
      <c r="R211" s="1418"/>
      <c r="S211" s="1419"/>
      <c r="T211" s="1162"/>
      <c r="U211" s="1163"/>
      <c r="V211" s="1164"/>
      <c r="W211" s="1461"/>
      <c r="X211" s="1461"/>
      <c r="Y211" s="1461"/>
      <c r="Z211" s="1461"/>
      <c r="AA211" s="1462"/>
      <c r="AB211" s="128"/>
      <c r="AC211" s="62"/>
      <c r="AD211" s="63"/>
      <c r="AE211" s="64"/>
    </row>
    <row r="212" spans="1:31">
      <c r="A212" s="414"/>
      <c r="B212" s="251"/>
      <c r="C212" s="142"/>
      <c r="D212" s="417"/>
      <c r="E212" s="1471"/>
      <c r="F212" s="1472"/>
      <c r="G212" s="18"/>
      <c r="H212" s="706" t="s">
        <v>256</v>
      </c>
      <c r="I212" s="1004"/>
      <c r="J212" s="1004"/>
      <c r="K212" s="1004"/>
      <c r="L212" s="707"/>
      <c r="M212" s="1411">
        <f>SUM(S71,S72:AA72)</f>
        <v>0</v>
      </c>
      <c r="N212" s="1412"/>
      <c r="O212" s="1413"/>
      <c r="P212" s="605" t="s">
        <v>278</v>
      </c>
      <c r="Q212" s="1420"/>
      <c r="R212" s="782">
        <f>IFERROR(ROUNDDOWN(M212/20,1),"")</f>
        <v>0</v>
      </c>
      <c r="S212" s="1417"/>
      <c r="T212" s="1159"/>
      <c r="U212" s="1160"/>
      <c r="V212" s="1161"/>
      <c r="W212" s="1463"/>
      <c r="X212" s="1463"/>
      <c r="Y212" s="1463"/>
      <c r="Z212" s="1463"/>
      <c r="AA212" s="1464"/>
      <c r="AB212" s="128"/>
      <c r="AC212" s="62"/>
      <c r="AD212" s="63"/>
      <c r="AE212" s="64"/>
    </row>
    <row r="213" spans="1:31">
      <c r="A213" s="414"/>
      <c r="B213" s="251"/>
      <c r="C213" s="142"/>
      <c r="D213" s="417"/>
      <c r="E213" s="1471"/>
      <c r="F213" s="1472"/>
      <c r="G213" s="18"/>
      <c r="H213" s="712"/>
      <c r="I213" s="1005"/>
      <c r="J213" s="1005"/>
      <c r="K213" s="1005"/>
      <c r="L213" s="713"/>
      <c r="M213" s="1414"/>
      <c r="N213" s="1415"/>
      <c r="O213" s="1416"/>
      <c r="P213" s="1418"/>
      <c r="Q213" s="1421"/>
      <c r="R213" s="1418"/>
      <c r="S213" s="1419"/>
      <c r="T213" s="1162"/>
      <c r="U213" s="1163"/>
      <c r="V213" s="1164"/>
      <c r="W213" s="1461"/>
      <c r="X213" s="1461"/>
      <c r="Y213" s="1461"/>
      <c r="Z213" s="1461"/>
      <c r="AA213" s="1462"/>
      <c r="AB213" s="128"/>
      <c r="AC213" s="62"/>
      <c r="AD213" s="63"/>
      <c r="AE213" s="64"/>
    </row>
    <row r="214" spans="1:31" ht="13.5" customHeight="1">
      <c r="A214" s="414"/>
      <c r="B214" s="251"/>
      <c r="C214" s="142"/>
      <c r="D214" s="417"/>
      <c r="E214" s="1471"/>
      <c r="F214" s="1472"/>
      <c r="G214" s="18"/>
      <c r="H214" s="706" t="s">
        <v>271</v>
      </c>
      <c r="I214" s="1004"/>
      <c r="J214" s="1004"/>
      <c r="K214" s="1004"/>
      <c r="L214" s="707"/>
      <c r="M214" s="1411">
        <f>SUM(S73:AA74)</f>
        <v>0</v>
      </c>
      <c r="N214" s="1412"/>
      <c r="O214" s="1413"/>
      <c r="P214" s="605" t="s">
        <v>280</v>
      </c>
      <c r="Q214" s="1420"/>
      <c r="R214" s="782">
        <f>IFERROR(ROUNDDOWN(M214/30,1),"")</f>
        <v>0</v>
      </c>
      <c r="S214" s="1417"/>
      <c r="T214" s="1159"/>
      <c r="U214" s="1160"/>
      <c r="V214" s="1161"/>
      <c r="W214" s="1463"/>
      <c r="X214" s="1463"/>
      <c r="Y214" s="1463"/>
      <c r="Z214" s="1463"/>
      <c r="AA214" s="1464"/>
      <c r="AB214" s="128"/>
      <c r="AC214" s="62"/>
      <c r="AD214" s="63"/>
      <c r="AE214" s="64"/>
    </row>
    <row r="215" spans="1:31" ht="13.5" customHeight="1" thickBot="1">
      <c r="A215" s="414"/>
      <c r="B215" s="251"/>
      <c r="C215" s="142"/>
      <c r="D215" s="417"/>
      <c r="E215" s="1471"/>
      <c r="F215" s="1472"/>
      <c r="G215" s="18"/>
      <c r="H215" s="712"/>
      <c r="I215" s="1005"/>
      <c r="J215" s="1005"/>
      <c r="K215" s="1005"/>
      <c r="L215" s="713"/>
      <c r="M215" s="1414"/>
      <c r="N215" s="1415"/>
      <c r="O215" s="1416"/>
      <c r="P215" s="1418"/>
      <c r="Q215" s="1421"/>
      <c r="R215" s="1418"/>
      <c r="S215" s="1419"/>
      <c r="T215" s="1429"/>
      <c r="U215" s="1430"/>
      <c r="V215" s="1431"/>
      <c r="W215" s="1465"/>
      <c r="X215" s="1465"/>
      <c r="Y215" s="1465"/>
      <c r="Z215" s="1465"/>
      <c r="AA215" s="1466"/>
      <c r="AB215" s="128"/>
      <c r="AC215" s="62"/>
      <c r="AD215" s="63"/>
      <c r="AE215" s="64"/>
    </row>
    <row r="216" spans="1:31" ht="13.5" customHeight="1">
      <c r="A216" s="414"/>
      <c r="B216" s="251"/>
      <c r="C216" s="142"/>
      <c r="D216" s="417"/>
      <c r="E216" s="1471"/>
      <c r="F216" s="1472"/>
      <c r="G216" s="18"/>
      <c r="H216" s="642" t="s">
        <v>16</v>
      </c>
      <c r="I216" s="642"/>
      <c r="J216" s="642"/>
      <c r="K216" s="642"/>
      <c r="L216" s="642"/>
      <c r="M216" s="840">
        <f>M208+M210+M212+M214</f>
        <v>0</v>
      </c>
      <c r="N216" s="841"/>
      <c r="O216" s="842"/>
      <c r="P216" s="663" t="s">
        <v>22</v>
      </c>
      <c r="Q216" s="1174"/>
      <c r="R216" s="646">
        <f>IF(ROUND(SUM(R208:S214),0)=0,0,IF(ROUND(SUM(R208:S214),0)&lt;2,2,ROUND(SUM(R208:S214),0)))</f>
        <v>0</v>
      </c>
      <c r="S216" s="1175"/>
      <c r="T216" s="1123">
        <f>IF(SUM(T208:V214)=0,0,SUM(T208:V214))</f>
        <v>0</v>
      </c>
      <c r="U216" s="1124"/>
      <c r="V216" s="1125"/>
      <c r="W216" s="1126"/>
      <c r="X216" s="1126"/>
      <c r="Y216" s="1126"/>
      <c r="Z216" s="1126"/>
      <c r="AB216" s="128"/>
      <c r="AC216" s="62"/>
      <c r="AD216" s="63"/>
      <c r="AE216" s="64"/>
    </row>
    <row r="217" spans="1:31" ht="13.5" customHeight="1">
      <c r="A217" s="414"/>
      <c r="B217" s="251"/>
      <c r="C217" s="142"/>
      <c r="D217" s="417"/>
      <c r="E217" s="1471"/>
      <c r="F217" s="1472"/>
      <c r="G217" s="18"/>
      <c r="H217" s="236"/>
      <c r="I217" s="236"/>
      <c r="J217" s="236"/>
      <c r="K217" s="236"/>
      <c r="L217" s="236"/>
      <c r="M217" s="236"/>
      <c r="N217" s="236"/>
      <c r="O217" s="236"/>
      <c r="P217" s="236"/>
      <c r="Q217" s="236"/>
      <c r="R217" s="236"/>
      <c r="S217" s="236"/>
      <c r="T217" s="236"/>
      <c r="U217" s="236"/>
      <c r="V217" s="236"/>
      <c r="W217" s="236"/>
      <c r="X217" s="236"/>
      <c r="Y217" s="236"/>
      <c r="Z217" s="236"/>
      <c r="AB217" s="128"/>
      <c r="AC217" s="62"/>
      <c r="AD217" s="63"/>
      <c r="AE217" s="64"/>
    </row>
    <row r="218" spans="1:31">
      <c r="A218" s="414"/>
      <c r="B218" s="251"/>
      <c r="C218" s="142"/>
      <c r="D218" s="417"/>
      <c r="E218" s="1471"/>
      <c r="F218" s="1472"/>
      <c r="G218" s="18"/>
      <c r="X218" s="1165"/>
      <c r="Y218" s="1165"/>
      <c r="AB218" s="128"/>
      <c r="AC218" s="62"/>
      <c r="AD218" s="63"/>
      <c r="AE218" s="64"/>
    </row>
    <row r="219" spans="1:31" ht="13.5" customHeight="1">
      <c r="A219" s="414"/>
      <c r="B219" s="251"/>
      <c r="C219" s="142"/>
      <c r="D219" s="417"/>
      <c r="E219" s="1471"/>
      <c r="F219" s="1472"/>
      <c r="G219" s="18"/>
      <c r="H219" s="1407" t="s">
        <v>1204</v>
      </c>
      <c r="I219" s="1407"/>
      <c r="J219" s="1407"/>
      <c r="K219" s="1407"/>
      <c r="L219" s="1408"/>
      <c r="M219" s="696" t="s">
        <v>807</v>
      </c>
      <c r="N219" s="696"/>
      <c r="O219" s="696"/>
      <c r="P219" s="696"/>
      <c r="Q219" s="696"/>
      <c r="R219" s="696"/>
      <c r="S219" s="696"/>
      <c r="T219" s="696"/>
      <c r="U219" s="696"/>
      <c r="V219" s="236"/>
      <c r="W219" s="236"/>
      <c r="X219" s="236"/>
      <c r="Y219" s="236"/>
      <c r="Z219" s="236"/>
      <c r="AB219" s="128"/>
      <c r="AC219" s="62"/>
      <c r="AD219" s="63"/>
      <c r="AE219" s="64"/>
    </row>
    <row r="220" spans="1:31">
      <c r="A220" s="414"/>
      <c r="B220" s="251"/>
      <c r="C220" s="142"/>
      <c r="D220" s="417"/>
      <c r="E220" s="1476"/>
      <c r="F220" s="1477"/>
      <c r="H220" s="1407"/>
      <c r="I220" s="1407"/>
      <c r="J220" s="1407"/>
      <c r="K220" s="1407"/>
      <c r="L220" s="1408"/>
      <c r="M220" s="696"/>
      <c r="N220" s="696"/>
      <c r="O220" s="696"/>
      <c r="P220" s="696"/>
      <c r="Q220" s="696"/>
      <c r="R220" s="696"/>
      <c r="S220" s="696"/>
      <c r="T220" s="696"/>
      <c r="U220" s="696"/>
      <c r="V220" s="6"/>
      <c r="W220" s="6"/>
      <c r="AB220" s="128"/>
      <c r="AC220" s="62"/>
      <c r="AD220" s="63"/>
      <c r="AE220" s="64"/>
    </row>
    <row r="221" spans="1:31">
      <c r="A221" s="414"/>
      <c r="B221" s="251"/>
      <c r="C221" s="142"/>
      <c r="D221" s="417"/>
      <c r="E221" s="408"/>
      <c r="F221" s="409"/>
      <c r="L221" s="34"/>
      <c r="M221" s="1409" t="s">
        <v>1205</v>
      </c>
      <c r="N221" s="1409"/>
      <c r="O221" s="1409"/>
      <c r="P221" s="1409"/>
      <c r="Q221" s="1409"/>
      <c r="R221" s="1409"/>
      <c r="S221" s="1409"/>
      <c r="T221" s="1409"/>
      <c r="U221" s="1409"/>
      <c r="V221" s="1409"/>
      <c r="AB221" s="128"/>
      <c r="AC221" s="62"/>
      <c r="AD221" s="63"/>
      <c r="AE221" s="64"/>
    </row>
    <row r="222" spans="1:31">
      <c r="A222" s="414"/>
      <c r="B222" s="251"/>
      <c r="C222" s="142"/>
      <c r="D222" s="417"/>
      <c r="E222" s="735" t="s">
        <v>1293</v>
      </c>
      <c r="F222" s="736"/>
      <c r="L222" s="34"/>
      <c r="M222" s="34"/>
      <c r="N222" s="34"/>
      <c r="O222" s="34"/>
      <c r="P222" s="34"/>
      <c r="Q222" s="34"/>
      <c r="R222" s="34"/>
      <c r="S222" s="34"/>
      <c r="T222" s="6"/>
      <c r="U222" s="6"/>
      <c r="V222" s="6"/>
      <c r="W222" s="6"/>
      <c r="AB222" s="128"/>
      <c r="AC222" s="62"/>
      <c r="AD222" s="63"/>
      <c r="AE222" s="64"/>
    </row>
    <row r="223" spans="1:31">
      <c r="A223" s="414"/>
      <c r="B223" s="251"/>
      <c r="C223" s="142"/>
      <c r="D223" s="417"/>
      <c r="E223" s="1473"/>
      <c r="F223" s="736"/>
      <c r="L223" s="34"/>
      <c r="M223" s="34"/>
      <c r="N223" s="34"/>
      <c r="O223" s="34"/>
      <c r="P223" s="34"/>
      <c r="Q223" s="34"/>
      <c r="R223" s="34"/>
      <c r="S223" s="34"/>
      <c r="T223" s="6"/>
      <c r="U223" s="6"/>
      <c r="V223" s="6"/>
      <c r="W223" s="6"/>
      <c r="AB223" s="128"/>
      <c r="AC223" s="62"/>
      <c r="AD223" s="63"/>
      <c r="AE223" s="64"/>
    </row>
    <row r="224" spans="1:31">
      <c r="A224" s="414"/>
      <c r="B224" s="251"/>
      <c r="C224" s="142"/>
      <c r="D224" s="417"/>
      <c r="E224" s="1473"/>
      <c r="F224" s="736"/>
      <c r="L224" s="34"/>
      <c r="M224" s="34"/>
      <c r="N224" s="34"/>
      <c r="O224" s="34"/>
      <c r="P224" s="34"/>
      <c r="Q224" s="34"/>
      <c r="R224" s="34"/>
      <c r="S224" s="34"/>
      <c r="T224" s="6"/>
      <c r="U224" s="6"/>
      <c r="V224" s="6"/>
      <c r="W224" s="6"/>
      <c r="AB224" s="128"/>
      <c r="AC224" s="62"/>
      <c r="AD224" s="63"/>
      <c r="AE224" s="64"/>
    </row>
    <row r="225" spans="1:31">
      <c r="A225" s="257"/>
      <c r="B225" s="368"/>
      <c r="C225" s="348"/>
      <c r="D225" s="262"/>
      <c r="E225" s="1474"/>
      <c r="F225" s="1475"/>
      <c r="G225" s="23"/>
      <c r="H225" s="23"/>
      <c r="I225" s="23"/>
      <c r="J225" s="23"/>
      <c r="K225" s="23"/>
      <c r="L225" s="217"/>
      <c r="M225" s="217"/>
      <c r="N225" s="217"/>
      <c r="O225" s="217"/>
      <c r="P225" s="217"/>
      <c r="Q225" s="217"/>
      <c r="R225" s="217"/>
      <c r="S225" s="217"/>
      <c r="T225" s="330"/>
      <c r="U225" s="330"/>
      <c r="V225" s="330"/>
      <c r="W225" s="330"/>
      <c r="X225" s="23"/>
      <c r="Y225" s="23"/>
      <c r="Z225" s="23"/>
      <c r="AA225" s="23"/>
      <c r="AB225" s="29"/>
      <c r="AC225" s="65"/>
      <c r="AD225" s="66"/>
      <c r="AE225" s="67"/>
    </row>
    <row r="226" spans="1:31" ht="2.25" customHeight="1">
      <c r="A226" s="414"/>
      <c r="B226" s="251"/>
      <c r="C226" s="142"/>
      <c r="D226" s="417"/>
      <c r="E226" s="735"/>
      <c r="F226" s="736"/>
      <c r="L226" s="34"/>
      <c r="M226" s="34"/>
      <c r="N226" s="34"/>
      <c r="O226" s="34"/>
      <c r="P226" s="34"/>
      <c r="Q226" s="34"/>
      <c r="R226" s="34"/>
      <c r="S226" s="34"/>
      <c r="T226" s="6"/>
      <c r="U226" s="6"/>
      <c r="V226" s="6"/>
      <c r="W226" s="6"/>
      <c r="AB226" s="128"/>
      <c r="AC226" s="62"/>
      <c r="AD226" s="63"/>
      <c r="AE226" s="64"/>
    </row>
    <row r="227" spans="1:31" ht="3.75" customHeight="1">
      <c r="A227" s="414"/>
      <c r="B227" s="251"/>
      <c r="C227" s="142"/>
      <c r="D227" s="417"/>
      <c r="E227" s="251"/>
      <c r="F227" s="252"/>
      <c r="L227" s="34"/>
      <c r="M227" s="34"/>
      <c r="N227" s="34"/>
      <c r="O227" s="34"/>
      <c r="P227" s="34"/>
      <c r="Q227" s="34"/>
      <c r="R227" s="34"/>
      <c r="S227" s="34"/>
      <c r="T227" s="6"/>
      <c r="U227" s="6"/>
      <c r="V227" s="6"/>
      <c r="W227" s="6"/>
      <c r="AB227" s="128"/>
      <c r="AC227" s="62"/>
      <c r="AD227" s="63"/>
      <c r="AE227" s="64"/>
    </row>
    <row r="228" spans="1:31" ht="13.5" customHeight="1">
      <c r="A228" s="414"/>
      <c r="B228" s="251">
        <v>10</v>
      </c>
      <c r="C228" s="806" t="s">
        <v>1070</v>
      </c>
      <c r="D228" s="815" t="s">
        <v>350</v>
      </c>
      <c r="E228" s="735" t="s">
        <v>282</v>
      </c>
      <c r="F228" s="806"/>
      <c r="H228" s="737" t="s">
        <v>71</v>
      </c>
      <c r="I228" s="737"/>
      <c r="J228" s="737"/>
      <c r="K228" s="737"/>
      <c r="L228" s="737"/>
      <c r="M228" s="737"/>
      <c r="N228" s="737"/>
      <c r="O228" s="696" t="s">
        <v>1215</v>
      </c>
      <c r="P228" s="696"/>
      <c r="Q228" s="696"/>
      <c r="R228" s="696"/>
      <c r="S228" s="696"/>
      <c r="T228" s="696"/>
      <c r="U228" s="696"/>
      <c r="V228" s="696"/>
      <c r="W228" s="696"/>
      <c r="X228" s="32"/>
      <c r="Y228" s="32"/>
      <c r="Z228" s="32"/>
      <c r="AA228" s="32"/>
      <c r="AB228" s="128"/>
      <c r="AC228" s="1063" t="s">
        <v>548</v>
      </c>
      <c r="AD228" s="1064"/>
      <c r="AE228" s="1065"/>
    </row>
    <row r="229" spans="1:31">
      <c r="A229" s="414"/>
      <c r="B229" s="251"/>
      <c r="C229" s="806"/>
      <c r="D229" s="815"/>
      <c r="E229" s="735"/>
      <c r="F229" s="806"/>
      <c r="H229" s="737"/>
      <c r="I229" s="737"/>
      <c r="J229" s="737"/>
      <c r="K229" s="737"/>
      <c r="L229" s="737"/>
      <c r="M229" s="737"/>
      <c r="N229" s="737"/>
      <c r="O229" s="696"/>
      <c r="P229" s="696"/>
      <c r="Q229" s="696"/>
      <c r="R229" s="696"/>
      <c r="S229" s="696"/>
      <c r="T229" s="696"/>
      <c r="U229" s="696"/>
      <c r="V229" s="696"/>
      <c r="W229" s="696"/>
      <c r="AB229" s="128"/>
      <c r="AC229" s="1063"/>
      <c r="AD229" s="1064"/>
      <c r="AE229" s="1065"/>
    </row>
    <row r="230" spans="1:31">
      <c r="A230" s="414"/>
      <c r="B230" s="251"/>
      <c r="C230" s="806"/>
      <c r="D230" s="417"/>
      <c r="E230" s="735"/>
      <c r="F230" s="806"/>
      <c r="H230" s="416"/>
      <c r="I230" s="416"/>
      <c r="J230" s="416"/>
      <c r="K230" s="416"/>
      <c r="L230" s="416"/>
      <c r="M230" s="416"/>
      <c r="AB230" s="128"/>
      <c r="AC230" s="62"/>
      <c r="AD230" s="63"/>
      <c r="AE230" s="64"/>
    </row>
    <row r="231" spans="1:31">
      <c r="A231" s="414"/>
      <c r="B231" s="251"/>
      <c r="C231" s="806"/>
      <c r="D231" s="417"/>
      <c r="E231" s="735"/>
      <c r="F231" s="806"/>
      <c r="H231" s="890" t="s">
        <v>183</v>
      </c>
      <c r="I231" s="890"/>
      <c r="J231" s="890"/>
      <c r="K231" s="890"/>
      <c r="L231" s="890"/>
      <c r="M231" s="890"/>
      <c r="N231" s="890"/>
      <c r="O231" s="890"/>
      <c r="P231" s="890"/>
      <c r="Q231" s="890"/>
      <c r="R231" s="1128" t="str">
        <f>IF($I$46=0,"",$I$46)</f>
        <v/>
      </c>
      <c r="S231" s="1128"/>
      <c r="T231" s="23" t="s">
        <v>346</v>
      </c>
      <c r="U231" s="23"/>
      <c r="V231" s="23"/>
      <c r="W231" s="23"/>
      <c r="AB231" s="128"/>
      <c r="AC231" s="62"/>
      <c r="AD231" s="63"/>
      <c r="AE231" s="64"/>
    </row>
    <row r="232" spans="1:31">
      <c r="A232" s="414"/>
      <c r="B232" s="251"/>
      <c r="C232" s="806"/>
      <c r="D232" s="417"/>
      <c r="E232" s="735"/>
      <c r="F232" s="806"/>
      <c r="AB232" s="128"/>
      <c r="AC232" s="62"/>
      <c r="AD232" s="63"/>
      <c r="AE232" s="64"/>
    </row>
    <row r="233" spans="1:31">
      <c r="A233" s="414"/>
      <c r="B233" s="251"/>
      <c r="C233" s="806"/>
      <c r="D233" s="417"/>
      <c r="E233" s="735"/>
      <c r="F233" s="806"/>
      <c r="H233" s="914"/>
      <c r="I233" s="915"/>
      <c r="J233" s="915"/>
      <c r="K233" s="915"/>
      <c r="L233" s="915"/>
      <c r="M233" s="915"/>
      <c r="N233" s="915"/>
      <c r="O233" s="916"/>
      <c r="P233" s="642" t="s">
        <v>102</v>
      </c>
      <c r="Q233" s="642"/>
      <c r="R233" s="642"/>
      <c r="S233" s="642"/>
      <c r="T233" s="642"/>
      <c r="U233" s="642"/>
      <c r="V233" s="642" t="s">
        <v>103</v>
      </c>
      <c r="W233" s="642"/>
      <c r="X233" s="642"/>
      <c r="Y233" s="642"/>
      <c r="Z233" s="642"/>
      <c r="AA233" s="642"/>
      <c r="AB233" s="128"/>
      <c r="AC233" s="62"/>
      <c r="AD233" s="63"/>
      <c r="AE233" s="64"/>
    </row>
    <row r="234" spans="1:31">
      <c r="A234" s="414"/>
      <c r="B234" s="251"/>
      <c r="C234" s="806"/>
      <c r="D234" s="417"/>
      <c r="E234" s="735"/>
      <c r="F234" s="806"/>
      <c r="H234" s="856" t="s">
        <v>300</v>
      </c>
      <c r="I234" s="857"/>
      <c r="J234" s="857"/>
      <c r="K234" s="857"/>
      <c r="L234" s="858"/>
      <c r="M234" s="605" t="s">
        <v>23</v>
      </c>
      <c r="N234" s="606"/>
      <c r="O234" s="607"/>
      <c r="P234" s="1186"/>
      <c r="Q234" s="1187"/>
      <c r="R234" s="1187"/>
      <c r="S234" s="1187"/>
      <c r="T234" s="1187"/>
      <c r="U234" s="1187"/>
      <c r="V234" s="1186"/>
      <c r="W234" s="1187"/>
      <c r="X234" s="1187"/>
      <c r="Y234" s="1187"/>
      <c r="Z234" s="1187"/>
      <c r="AA234" s="1190"/>
      <c r="AB234" s="128"/>
      <c r="AC234" s="62"/>
      <c r="AD234" s="63"/>
      <c r="AE234" s="64"/>
    </row>
    <row r="235" spans="1:31">
      <c r="A235" s="414"/>
      <c r="B235" s="251"/>
      <c r="C235" s="806"/>
      <c r="D235" s="417"/>
      <c r="E235" s="735"/>
      <c r="F235" s="806"/>
      <c r="H235" s="1184"/>
      <c r="I235" s="1185"/>
      <c r="J235" s="1185"/>
      <c r="K235" s="1185"/>
      <c r="L235" s="946"/>
      <c r="M235" s="611"/>
      <c r="N235" s="612"/>
      <c r="O235" s="613"/>
      <c r="P235" s="1188"/>
      <c r="Q235" s="1189"/>
      <c r="R235" s="1189"/>
      <c r="S235" s="1189"/>
      <c r="T235" s="1189"/>
      <c r="U235" s="1189"/>
      <c r="V235" s="1188"/>
      <c r="W235" s="1189"/>
      <c r="X235" s="1189"/>
      <c r="Y235" s="1189"/>
      <c r="Z235" s="1189"/>
      <c r="AA235" s="1191"/>
      <c r="AB235" s="128"/>
      <c r="AC235" s="62"/>
      <c r="AD235" s="63"/>
      <c r="AE235" s="64"/>
    </row>
    <row r="236" spans="1:31">
      <c r="A236" s="414"/>
      <c r="B236" s="251"/>
      <c r="C236" s="806"/>
      <c r="D236" s="417"/>
      <c r="E236" s="735"/>
      <c r="F236" s="806"/>
      <c r="H236" s="1184"/>
      <c r="I236" s="1185"/>
      <c r="J236" s="1185"/>
      <c r="K236" s="1185"/>
      <c r="L236" s="946"/>
      <c r="M236" s="605" t="s">
        <v>24</v>
      </c>
      <c r="N236" s="606"/>
      <c r="O236" s="607"/>
      <c r="P236" s="1186"/>
      <c r="Q236" s="1187"/>
      <c r="R236" s="1187"/>
      <c r="S236" s="1187"/>
      <c r="T236" s="1187"/>
      <c r="U236" s="1187"/>
      <c r="V236" s="1186"/>
      <c r="W236" s="1187"/>
      <c r="X236" s="1187"/>
      <c r="Y236" s="1187"/>
      <c r="Z236" s="1187"/>
      <c r="AA236" s="1190"/>
      <c r="AB236" s="128"/>
      <c r="AC236" s="62"/>
      <c r="AD236" s="63"/>
      <c r="AE236" s="64"/>
    </row>
    <row r="237" spans="1:31">
      <c r="A237" s="414"/>
      <c r="B237" s="251"/>
      <c r="C237" s="806"/>
      <c r="D237" s="417"/>
      <c r="E237" s="735"/>
      <c r="F237" s="806"/>
      <c r="H237" s="1184"/>
      <c r="I237" s="1185"/>
      <c r="J237" s="1185"/>
      <c r="K237" s="1185"/>
      <c r="L237" s="946"/>
      <c r="M237" s="611"/>
      <c r="N237" s="612"/>
      <c r="O237" s="613"/>
      <c r="P237" s="1188"/>
      <c r="Q237" s="1189"/>
      <c r="R237" s="1189"/>
      <c r="S237" s="1189"/>
      <c r="T237" s="1189"/>
      <c r="U237" s="1189"/>
      <c r="V237" s="1188"/>
      <c r="W237" s="1189"/>
      <c r="X237" s="1189"/>
      <c r="Y237" s="1189"/>
      <c r="Z237" s="1189"/>
      <c r="AA237" s="1191"/>
      <c r="AB237" s="128"/>
      <c r="AC237" s="62"/>
      <c r="AD237" s="63"/>
      <c r="AE237" s="64"/>
    </row>
    <row r="238" spans="1:31">
      <c r="A238" s="414"/>
      <c r="B238" s="251"/>
      <c r="C238" s="806"/>
      <c r="D238" s="417"/>
      <c r="E238" s="735"/>
      <c r="F238" s="806"/>
      <c r="H238" s="1184"/>
      <c r="I238" s="1185"/>
      <c r="J238" s="1185"/>
      <c r="K238" s="1185"/>
      <c r="L238" s="946"/>
      <c r="M238" s="605" t="s">
        <v>25</v>
      </c>
      <c r="N238" s="606"/>
      <c r="O238" s="607"/>
      <c r="P238" s="1186"/>
      <c r="Q238" s="1187"/>
      <c r="R238" s="1187"/>
      <c r="S238" s="1187"/>
      <c r="T238" s="1187"/>
      <c r="U238" s="1187"/>
      <c r="V238" s="1186"/>
      <c r="W238" s="1187"/>
      <c r="X238" s="1187"/>
      <c r="Y238" s="1187"/>
      <c r="Z238" s="1187"/>
      <c r="AA238" s="1190"/>
      <c r="AB238" s="128"/>
      <c r="AC238" s="62"/>
      <c r="AD238" s="63"/>
      <c r="AE238" s="64"/>
    </row>
    <row r="239" spans="1:31">
      <c r="A239" s="414"/>
      <c r="B239" s="251"/>
      <c r="C239" s="806"/>
      <c r="D239" s="417"/>
      <c r="E239" s="735"/>
      <c r="F239" s="806"/>
      <c r="H239" s="859"/>
      <c r="I239" s="860"/>
      <c r="J239" s="860"/>
      <c r="K239" s="860"/>
      <c r="L239" s="861"/>
      <c r="M239" s="611"/>
      <c r="N239" s="612"/>
      <c r="O239" s="613"/>
      <c r="P239" s="1193"/>
      <c r="Q239" s="1194"/>
      <c r="R239" s="1194"/>
      <c r="S239" s="1194"/>
      <c r="T239" s="1194"/>
      <c r="U239" s="1194"/>
      <c r="V239" s="1193"/>
      <c r="W239" s="1194"/>
      <c r="X239" s="1194"/>
      <c r="Y239" s="1194"/>
      <c r="Z239" s="1194"/>
      <c r="AA239" s="1195"/>
      <c r="AB239" s="128"/>
      <c r="AC239" s="62"/>
      <c r="AD239" s="63"/>
      <c r="AE239" s="64"/>
    </row>
    <row r="240" spans="1:31">
      <c r="A240" s="414"/>
      <c r="B240" s="251"/>
      <c r="C240" s="806"/>
      <c r="D240" s="417"/>
      <c r="E240" s="735"/>
      <c r="F240" s="806"/>
      <c r="G240" s="18"/>
      <c r="H240" s="99"/>
      <c r="I240" s="99"/>
      <c r="J240" s="99"/>
      <c r="K240" s="99"/>
      <c r="L240" s="99"/>
      <c r="M240" s="99"/>
      <c r="N240" s="99"/>
      <c r="O240" s="99"/>
      <c r="P240" s="99"/>
      <c r="Q240" s="99"/>
      <c r="R240" s="99"/>
      <c r="S240" s="99"/>
      <c r="AB240" s="128"/>
      <c r="AC240" s="62"/>
      <c r="AD240" s="63"/>
      <c r="AE240" s="64"/>
    </row>
    <row r="241" spans="1:31">
      <c r="A241" s="414"/>
      <c r="B241" s="251"/>
      <c r="C241" s="252"/>
      <c r="D241" s="417"/>
      <c r="E241" s="251"/>
      <c r="F241" s="252"/>
      <c r="G241" s="18"/>
      <c r="L241" s="34"/>
      <c r="M241" s="34"/>
      <c r="N241" s="34"/>
      <c r="O241" s="34"/>
      <c r="P241" s="34"/>
      <c r="Q241" s="34"/>
      <c r="R241" s="34"/>
      <c r="S241" s="34"/>
      <c r="T241" s="6"/>
      <c r="U241" s="6"/>
      <c r="V241" s="6"/>
      <c r="W241" s="6"/>
      <c r="AB241" s="128"/>
      <c r="AC241" s="62"/>
      <c r="AD241" s="63"/>
      <c r="AE241" s="64"/>
    </row>
    <row r="242" spans="1:31" ht="13.5" customHeight="1">
      <c r="A242" s="414"/>
      <c r="B242" s="251">
        <v>11</v>
      </c>
      <c r="C242" s="953" t="s">
        <v>1071</v>
      </c>
      <c r="D242" s="815" t="s">
        <v>350</v>
      </c>
      <c r="E242" s="735" t="s">
        <v>821</v>
      </c>
      <c r="F242" s="806"/>
      <c r="H242" s="737" t="s">
        <v>71</v>
      </c>
      <c r="I242" s="737"/>
      <c r="J242" s="737"/>
      <c r="K242" s="737"/>
      <c r="L242" s="737"/>
      <c r="M242" s="737"/>
      <c r="N242" s="737"/>
      <c r="O242" s="696" t="s">
        <v>1216</v>
      </c>
      <c r="P242" s="696"/>
      <c r="Q242" s="696"/>
      <c r="R242" s="696"/>
      <c r="S242" s="696"/>
      <c r="T242" s="696"/>
      <c r="U242" s="696"/>
      <c r="V242" s="696"/>
      <c r="W242" s="696"/>
      <c r="X242" s="696"/>
      <c r="Y242" s="696"/>
      <c r="Z242" s="696"/>
      <c r="AA242" s="696"/>
      <c r="AB242" s="128"/>
      <c r="AC242" s="1063" t="s">
        <v>548</v>
      </c>
      <c r="AD242" s="1064"/>
      <c r="AE242" s="1065"/>
    </row>
    <row r="243" spans="1:31">
      <c r="A243" s="414"/>
      <c r="B243" s="251"/>
      <c r="C243" s="953"/>
      <c r="D243" s="815"/>
      <c r="E243" s="735"/>
      <c r="F243" s="806"/>
      <c r="H243" s="737"/>
      <c r="I243" s="737"/>
      <c r="J243" s="737"/>
      <c r="K243" s="737"/>
      <c r="L243" s="737"/>
      <c r="M243" s="737"/>
      <c r="N243" s="737"/>
      <c r="O243" s="696"/>
      <c r="P243" s="696"/>
      <c r="Q243" s="696"/>
      <c r="R243" s="696"/>
      <c r="S243" s="696"/>
      <c r="T243" s="696"/>
      <c r="U243" s="696"/>
      <c r="V243" s="696"/>
      <c r="W243" s="696"/>
      <c r="X243" s="696"/>
      <c r="Y243" s="696"/>
      <c r="Z243" s="696"/>
      <c r="AA243" s="696"/>
      <c r="AB243" s="128"/>
      <c r="AC243" s="1063"/>
      <c r="AD243" s="1064"/>
      <c r="AE243" s="1065"/>
    </row>
    <row r="244" spans="1:31">
      <c r="A244" s="414"/>
      <c r="B244" s="251"/>
      <c r="C244" s="953"/>
      <c r="D244" s="417"/>
      <c r="E244" s="735"/>
      <c r="F244" s="806"/>
      <c r="AB244" s="128"/>
      <c r="AC244" s="62"/>
      <c r="AD244" s="63"/>
      <c r="AE244" s="64"/>
    </row>
    <row r="245" spans="1:31">
      <c r="A245" s="414"/>
      <c r="B245" s="251"/>
      <c r="C245" s="953"/>
      <c r="D245" s="417"/>
      <c r="E245" s="735"/>
      <c r="F245" s="806"/>
      <c r="H245" s="890" t="s">
        <v>107</v>
      </c>
      <c r="I245" s="890"/>
      <c r="J245" s="890"/>
      <c r="K245" s="890"/>
      <c r="L245" s="890"/>
      <c r="M245" s="890"/>
      <c r="N245" s="890"/>
      <c r="O245" s="890"/>
      <c r="P245" s="1128" t="str">
        <f>IF($I$46=0,"",$I$46)</f>
        <v/>
      </c>
      <c r="Q245" s="1128"/>
      <c r="R245" s="330" t="s">
        <v>1068</v>
      </c>
      <c r="S245" s="330"/>
      <c r="T245" s="330"/>
      <c r="U245" s="330"/>
      <c r="V245" s="23"/>
      <c r="W245" s="23"/>
      <c r="AB245" s="128"/>
      <c r="AC245" s="62"/>
      <c r="AD245" s="63"/>
      <c r="AE245" s="64"/>
    </row>
    <row r="246" spans="1:31">
      <c r="A246" s="414"/>
      <c r="B246" s="251"/>
      <c r="C246" s="953"/>
      <c r="D246" s="417"/>
      <c r="E246" s="735"/>
      <c r="F246" s="806"/>
      <c r="H246" s="3" t="s">
        <v>170</v>
      </c>
      <c r="AB246" s="128"/>
      <c r="AC246" s="62"/>
      <c r="AD246" s="63"/>
      <c r="AE246" s="64"/>
    </row>
    <row r="247" spans="1:31" ht="13.5" customHeight="1">
      <c r="A247" s="414"/>
      <c r="B247" s="251"/>
      <c r="C247" s="953"/>
      <c r="D247" s="417"/>
      <c r="E247" s="735"/>
      <c r="F247" s="806"/>
      <c r="H247" s="605" t="s">
        <v>26</v>
      </c>
      <c r="I247" s="606"/>
      <c r="J247" s="606"/>
      <c r="K247" s="606"/>
      <c r="L247" s="605" t="s">
        <v>27</v>
      </c>
      <c r="M247" s="606"/>
      <c r="N247" s="606"/>
      <c r="O247" s="607"/>
      <c r="P247" s="434"/>
      <c r="Q247" s="1197" t="s">
        <v>1295</v>
      </c>
      <c r="R247" s="1197"/>
      <c r="S247" s="1197"/>
      <c r="T247" s="1197"/>
      <c r="U247" s="1197"/>
      <c r="V247" s="1197"/>
      <c r="W247" s="1197"/>
      <c r="X247" s="1197"/>
      <c r="Y247" s="1197"/>
      <c r="Z247" s="1197"/>
      <c r="AA247" s="1197"/>
      <c r="AB247" s="1198"/>
      <c r="AC247" s="62"/>
      <c r="AD247" s="63"/>
      <c r="AE247" s="64"/>
    </row>
    <row r="248" spans="1:31">
      <c r="A248" s="414"/>
      <c r="B248" s="251"/>
      <c r="C248" s="953"/>
      <c r="D248" s="417"/>
      <c r="E248" s="735"/>
      <c r="F248" s="806"/>
      <c r="H248" s="959"/>
      <c r="I248" s="960"/>
      <c r="J248" s="960"/>
      <c r="K248" s="33" t="s">
        <v>5</v>
      </c>
      <c r="L248" s="959"/>
      <c r="M248" s="960"/>
      <c r="N248" s="960"/>
      <c r="O248" s="234" t="s">
        <v>5</v>
      </c>
      <c r="P248" s="440"/>
      <c r="Q248" s="1197"/>
      <c r="R248" s="1197"/>
      <c r="S248" s="1197"/>
      <c r="T248" s="1197"/>
      <c r="U248" s="1197"/>
      <c r="V248" s="1197"/>
      <c r="W248" s="1197"/>
      <c r="X248" s="1197"/>
      <c r="Y248" s="1197"/>
      <c r="Z248" s="1197"/>
      <c r="AA248" s="1197"/>
      <c r="AB248" s="1198"/>
      <c r="AC248" s="62"/>
      <c r="AD248" s="63"/>
      <c r="AE248" s="64"/>
    </row>
    <row r="249" spans="1:31">
      <c r="A249" s="414"/>
      <c r="B249" s="251"/>
      <c r="C249" s="953"/>
      <c r="D249" s="417"/>
      <c r="E249" s="735"/>
      <c r="F249" s="806"/>
      <c r="H249" s="99"/>
      <c r="I249" s="99"/>
      <c r="J249" s="99"/>
      <c r="L249" s="99"/>
      <c r="M249" s="99"/>
      <c r="N249" s="99"/>
      <c r="P249" s="440"/>
      <c r="Q249" s="1197"/>
      <c r="R249" s="1197"/>
      <c r="S249" s="1197"/>
      <c r="T249" s="1197"/>
      <c r="U249" s="1197"/>
      <c r="V249" s="1197"/>
      <c r="W249" s="1197"/>
      <c r="X249" s="1197"/>
      <c r="Y249" s="1197"/>
      <c r="Z249" s="1197"/>
      <c r="AA249" s="1197"/>
      <c r="AB249" s="1198"/>
      <c r="AC249" s="62"/>
      <c r="AD249" s="63"/>
      <c r="AE249" s="64"/>
    </row>
    <row r="250" spans="1:31">
      <c r="A250" s="414"/>
      <c r="B250" s="251"/>
      <c r="C250" s="953"/>
      <c r="D250" s="417"/>
      <c r="E250" s="735"/>
      <c r="F250" s="806"/>
      <c r="H250" s="99"/>
      <c r="I250" s="99"/>
      <c r="J250" s="99"/>
      <c r="L250" s="99"/>
      <c r="M250" s="99"/>
      <c r="N250" s="99"/>
      <c r="P250" s="441"/>
      <c r="Q250" s="1197"/>
      <c r="R250" s="1197"/>
      <c r="S250" s="1197"/>
      <c r="T250" s="1197"/>
      <c r="U250" s="1197"/>
      <c r="V250" s="1197"/>
      <c r="W250" s="1197"/>
      <c r="X250" s="1197"/>
      <c r="Y250" s="1197"/>
      <c r="Z250" s="1197"/>
      <c r="AA250" s="1197"/>
      <c r="AB250" s="1198"/>
      <c r="AC250" s="62"/>
      <c r="AD250" s="63"/>
      <c r="AE250" s="64"/>
    </row>
    <row r="251" spans="1:31" ht="12.75" customHeight="1">
      <c r="A251" s="414"/>
      <c r="B251" s="251"/>
      <c r="C251" s="953"/>
      <c r="D251" s="417"/>
      <c r="E251" s="735"/>
      <c r="F251" s="806"/>
      <c r="AB251" s="128"/>
      <c r="AC251" s="62"/>
      <c r="AD251" s="63"/>
      <c r="AE251" s="64"/>
    </row>
    <row r="252" spans="1:31" ht="13.5" customHeight="1">
      <c r="A252" s="822" t="s">
        <v>1073</v>
      </c>
      <c r="B252" s="251">
        <v>12</v>
      </c>
      <c r="C252" s="953" t="s">
        <v>1072</v>
      </c>
      <c r="D252" s="815" t="s">
        <v>350</v>
      </c>
      <c r="E252" s="735" t="s">
        <v>1074</v>
      </c>
      <c r="F252" s="806"/>
      <c r="G252" s="6"/>
      <c r="H252" s="737" t="s">
        <v>71</v>
      </c>
      <c r="I252" s="737"/>
      <c r="J252" s="737"/>
      <c r="K252" s="737"/>
      <c r="L252" s="737"/>
      <c r="M252" s="737"/>
      <c r="N252" s="737"/>
      <c r="O252" s="696" t="s">
        <v>509</v>
      </c>
      <c r="P252" s="696"/>
      <c r="Q252" s="696"/>
      <c r="R252" s="696"/>
      <c r="S252" s="696"/>
      <c r="T252" s="696"/>
      <c r="U252" s="696"/>
      <c r="V252" s="696"/>
      <c r="W252" s="696"/>
      <c r="X252" s="6"/>
      <c r="Y252" s="6"/>
      <c r="Z252" s="6"/>
      <c r="AB252" s="128"/>
      <c r="AC252" s="1063" t="s">
        <v>548</v>
      </c>
      <c r="AD252" s="1064"/>
      <c r="AE252" s="1065"/>
    </row>
    <row r="253" spans="1:31">
      <c r="A253" s="822"/>
      <c r="B253" s="251"/>
      <c r="C253" s="953"/>
      <c r="D253" s="815"/>
      <c r="E253" s="735"/>
      <c r="F253" s="806"/>
      <c r="G253" s="6"/>
      <c r="H253" s="737"/>
      <c r="I253" s="737"/>
      <c r="J253" s="737"/>
      <c r="K253" s="737"/>
      <c r="L253" s="737"/>
      <c r="M253" s="737"/>
      <c r="N253" s="737"/>
      <c r="O253" s="696"/>
      <c r="P253" s="696"/>
      <c r="Q253" s="696"/>
      <c r="R253" s="696"/>
      <c r="S253" s="696"/>
      <c r="T253" s="696"/>
      <c r="U253" s="696"/>
      <c r="V253" s="696"/>
      <c r="W253" s="696"/>
      <c r="X253" s="6"/>
      <c r="Y253" s="6"/>
      <c r="Z253" s="6"/>
      <c r="AB253" s="128"/>
      <c r="AC253" s="1063"/>
      <c r="AD253" s="1064"/>
      <c r="AE253" s="1065"/>
    </row>
    <row r="254" spans="1:31">
      <c r="A254" s="822"/>
      <c r="B254" s="251"/>
      <c r="C254" s="953"/>
      <c r="D254" s="410"/>
      <c r="E254" s="735"/>
      <c r="F254" s="806"/>
      <c r="G254" s="6"/>
      <c r="H254" s="32"/>
      <c r="I254" s="32"/>
      <c r="J254" s="32"/>
      <c r="K254" s="32"/>
      <c r="L254" s="32"/>
      <c r="M254" s="32"/>
      <c r="N254" s="32"/>
      <c r="O254" s="364"/>
      <c r="P254" s="364"/>
      <c r="Q254" s="364"/>
      <c r="R254" s="364"/>
      <c r="S254" s="364"/>
      <c r="T254" s="364"/>
      <c r="U254" s="364"/>
      <c r="V254" s="364"/>
      <c r="W254" s="364"/>
      <c r="X254" s="6"/>
      <c r="Y254" s="6"/>
      <c r="Z254" s="6"/>
      <c r="AB254" s="128"/>
      <c r="AC254" s="62"/>
      <c r="AD254" s="63"/>
      <c r="AE254" s="64"/>
    </row>
    <row r="255" spans="1:31" ht="13.5" customHeight="1">
      <c r="A255" s="414"/>
      <c r="B255" s="251"/>
      <c r="C255" s="953"/>
      <c r="D255" s="417"/>
      <c r="E255" s="735"/>
      <c r="F255" s="806"/>
      <c r="G255" s="6"/>
      <c r="K255" s="774"/>
      <c r="L255" s="920"/>
      <c r="M255" s="958" t="s">
        <v>272</v>
      </c>
      <c r="N255" s="958"/>
      <c r="O255" s="958"/>
      <c r="P255" s="958"/>
      <c r="Q255" s="958"/>
      <c r="R255" s="958"/>
      <c r="S255" s="958"/>
      <c r="T255" s="958"/>
      <c r="U255" s="958"/>
      <c r="V255" s="958"/>
      <c r="W255" s="958"/>
      <c r="X255" s="958"/>
      <c r="Y255" s="958"/>
      <c r="Z255" s="958"/>
      <c r="AB255" s="128"/>
      <c r="AC255" s="62"/>
      <c r="AD255" s="63"/>
      <c r="AE255" s="64"/>
    </row>
    <row r="256" spans="1:31">
      <c r="A256" s="414"/>
      <c r="B256" s="251"/>
      <c r="C256" s="953"/>
      <c r="D256" s="417"/>
      <c r="E256" s="735"/>
      <c r="F256" s="806"/>
      <c r="G256" s="6"/>
      <c r="K256" s="776"/>
      <c r="L256" s="921"/>
      <c r="M256" s="958"/>
      <c r="N256" s="958"/>
      <c r="O256" s="958"/>
      <c r="P256" s="958"/>
      <c r="Q256" s="958"/>
      <c r="R256" s="958"/>
      <c r="S256" s="958"/>
      <c r="T256" s="958"/>
      <c r="U256" s="958"/>
      <c r="V256" s="958"/>
      <c r="W256" s="958"/>
      <c r="X256" s="958"/>
      <c r="Y256" s="958"/>
      <c r="Z256" s="958"/>
      <c r="AB256" s="128"/>
      <c r="AC256" s="62"/>
      <c r="AD256" s="63"/>
      <c r="AE256" s="64"/>
    </row>
    <row r="257" spans="1:31" ht="13.5" customHeight="1">
      <c r="A257" s="414"/>
      <c r="B257" s="251"/>
      <c r="C257" s="953"/>
      <c r="D257" s="417"/>
      <c r="E257" s="735"/>
      <c r="F257" s="806"/>
      <c r="G257" s="6"/>
      <c r="K257" s="774"/>
      <c r="L257" s="920"/>
      <c r="M257" s="958" t="s">
        <v>184</v>
      </c>
      <c r="N257" s="958"/>
      <c r="O257" s="958"/>
      <c r="P257" s="958"/>
      <c r="Q257" s="958"/>
      <c r="R257" s="958"/>
      <c r="S257" s="958"/>
      <c r="T257" s="958"/>
      <c r="U257" s="958"/>
      <c r="V257" s="958"/>
      <c r="W257" s="958"/>
      <c r="X257" s="958"/>
      <c r="Y257" s="958"/>
      <c r="Z257" s="958"/>
      <c r="AB257" s="128"/>
      <c r="AC257" s="62"/>
      <c r="AD257" s="63"/>
      <c r="AE257" s="64"/>
    </row>
    <row r="258" spans="1:31">
      <c r="A258" s="414"/>
      <c r="B258" s="251"/>
      <c r="C258" s="953"/>
      <c r="D258" s="417"/>
      <c r="E258" s="735"/>
      <c r="F258" s="806"/>
      <c r="K258" s="776"/>
      <c r="L258" s="921"/>
      <c r="M258" s="958"/>
      <c r="N258" s="958"/>
      <c r="O258" s="958"/>
      <c r="P258" s="958"/>
      <c r="Q258" s="958"/>
      <c r="R258" s="958"/>
      <c r="S258" s="958"/>
      <c r="T258" s="958"/>
      <c r="U258" s="958"/>
      <c r="V258" s="958"/>
      <c r="W258" s="958"/>
      <c r="X258" s="958"/>
      <c r="Y258" s="958"/>
      <c r="Z258" s="958"/>
      <c r="AB258" s="128"/>
      <c r="AC258" s="62"/>
      <c r="AD258" s="63"/>
      <c r="AE258" s="64"/>
    </row>
    <row r="259" spans="1:31">
      <c r="A259" s="414"/>
      <c r="B259" s="251"/>
      <c r="C259" s="953"/>
      <c r="D259" s="417"/>
      <c r="E259" s="735"/>
      <c r="F259" s="806"/>
      <c r="K259" s="1192" t="s">
        <v>538</v>
      </c>
      <c r="L259" s="1192"/>
      <c r="M259" s="1192"/>
      <c r="N259" s="1192"/>
      <c r="O259" s="1192"/>
      <c r="P259" s="1192"/>
      <c r="Q259" s="1192"/>
      <c r="R259" s="1192"/>
      <c r="S259" s="1192"/>
      <c r="T259" s="1192"/>
      <c r="U259" s="1192"/>
      <c r="V259" s="1192"/>
      <c r="W259" s="1192"/>
      <c r="X259" s="1192"/>
      <c r="Y259" s="1192"/>
      <c r="Z259" s="1192"/>
      <c r="AB259" s="128"/>
      <c r="AC259" s="62"/>
      <c r="AD259" s="63"/>
      <c r="AE259" s="64"/>
    </row>
    <row r="260" spans="1:31">
      <c r="A260" s="414"/>
      <c r="B260" s="251"/>
      <c r="C260" s="953"/>
      <c r="D260" s="417"/>
      <c r="E260" s="735"/>
      <c r="F260" s="806"/>
      <c r="AB260" s="128"/>
      <c r="AC260" s="62"/>
      <c r="AD260" s="63"/>
      <c r="AE260" s="64"/>
    </row>
    <row r="261" spans="1:31">
      <c r="A261" s="414"/>
      <c r="B261" s="251"/>
      <c r="C261" s="953"/>
      <c r="D261" s="417"/>
      <c r="E261" s="735"/>
      <c r="F261" s="806"/>
      <c r="AB261" s="128"/>
      <c r="AC261" s="62"/>
      <c r="AD261" s="63"/>
      <c r="AE261" s="64"/>
    </row>
    <row r="262" spans="1:31">
      <c r="A262" s="414"/>
      <c r="B262" s="251"/>
      <c r="C262" s="953"/>
      <c r="D262" s="417"/>
      <c r="E262" s="735"/>
      <c r="F262" s="806"/>
      <c r="AB262" s="128"/>
      <c r="AC262" s="62"/>
      <c r="AD262" s="63"/>
      <c r="AE262" s="64"/>
    </row>
    <row r="263" spans="1:31">
      <c r="A263" s="414"/>
      <c r="B263" s="251"/>
      <c r="C263" s="953"/>
      <c r="D263" s="417"/>
      <c r="E263" s="735"/>
      <c r="F263" s="806"/>
      <c r="AB263" s="128"/>
      <c r="AC263" s="62"/>
      <c r="AD263" s="63"/>
      <c r="AE263" s="64"/>
    </row>
    <row r="264" spans="1:31">
      <c r="A264" s="414"/>
      <c r="B264" s="251"/>
      <c r="C264" s="953"/>
      <c r="D264" s="417"/>
      <c r="E264" s="735"/>
      <c r="F264" s="806"/>
      <c r="AB264" s="128"/>
      <c r="AC264" s="62"/>
      <c r="AD264" s="63"/>
      <c r="AE264" s="64"/>
    </row>
    <row r="265" spans="1:31">
      <c r="A265" s="414"/>
      <c r="B265" s="251"/>
      <c r="C265" s="953"/>
      <c r="D265" s="417"/>
      <c r="E265" s="735"/>
      <c r="F265" s="806"/>
      <c r="AB265" s="128"/>
      <c r="AC265" s="62"/>
      <c r="AD265" s="63"/>
      <c r="AE265" s="64"/>
    </row>
    <row r="266" spans="1:31">
      <c r="A266" s="414"/>
      <c r="B266" s="251"/>
      <c r="C266" s="953"/>
      <c r="D266" s="417"/>
      <c r="E266" s="735"/>
      <c r="F266" s="806"/>
      <c r="AB266" s="128"/>
      <c r="AC266" s="62"/>
      <c r="AD266" s="63"/>
      <c r="AE266" s="64"/>
    </row>
    <row r="267" spans="1:31">
      <c r="A267" s="414"/>
      <c r="B267" s="251"/>
      <c r="C267" s="953"/>
      <c r="D267" s="417"/>
      <c r="E267" s="735"/>
      <c r="F267" s="806"/>
      <c r="AB267" s="128"/>
      <c r="AC267" s="62"/>
      <c r="AD267" s="63"/>
      <c r="AE267" s="64"/>
    </row>
    <row r="268" spans="1:31">
      <c r="A268" s="414"/>
      <c r="B268" s="251"/>
      <c r="C268" s="953"/>
      <c r="D268" s="417"/>
      <c r="E268" s="735"/>
      <c r="F268" s="806"/>
      <c r="AB268" s="128"/>
      <c r="AC268" s="62"/>
      <c r="AD268" s="63"/>
      <c r="AE268" s="64"/>
    </row>
    <row r="269" spans="1:31" ht="15.75" customHeight="1">
      <c r="A269" s="257"/>
      <c r="B269" s="368"/>
      <c r="C269" s="1196"/>
      <c r="D269" s="262"/>
      <c r="E269" s="807"/>
      <c r="F269" s="808"/>
      <c r="G269" s="23"/>
      <c r="H269" s="217"/>
      <c r="I269" s="217"/>
      <c r="J269" s="23"/>
      <c r="K269" s="23"/>
      <c r="L269" s="23"/>
      <c r="M269" s="23"/>
      <c r="N269" s="23"/>
      <c r="O269" s="23"/>
      <c r="P269" s="23"/>
      <c r="Q269" s="23"/>
      <c r="R269" s="23"/>
      <c r="S269" s="23"/>
      <c r="T269" s="23"/>
      <c r="U269" s="23"/>
      <c r="V269" s="23"/>
      <c r="W269" s="23"/>
      <c r="X269" s="23"/>
      <c r="Y269" s="23"/>
      <c r="Z269" s="23"/>
      <c r="AA269" s="23"/>
      <c r="AB269" s="29"/>
      <c r="AC269" s="65"/>
      <c r="AD269" s="66"/>
      <c r="AE269" s="67"/>
    </row>
    <row r="270" spans="1:31" ht="7.5" customHeight="1">
      <c r="A270" s="414"/>
      <c r="B270" s="251"/>
      <c r="C270" s="413"/>
      <c r="D270" s="417"/>
      <c r="E270" s="408"/>
      <c r="F270" s="409"/>
      <c r="H270" s="34"/>
      <c r="I270" s="34"/>
      <c r="AB270" s="128"/>
      <c r="AC270" s="62"/>
      <c r="AD270" s="63"/>
      <c r="AE270" s="64"/>
    </row>
    <row r="271" spans="1:31" ht="13.5" customHeight="1">
      <c r="A271" s="414"/>
      <c r="B271" s="251">
        <v>13</v>
      </c>
      <c r="C271" s="953" t="s">
        <v>1075</v>
      </c>
      <c r="D271" s="815" t="s">
        <v>350</v>
      </c>
      <c r="E271" s="735" t="s">
        <v>1296</v>
      </c>
      <c r="F271" s="806"/>
      <c r="H271" s="737" t="s">
        <v>71</v>
      </c>
      <c r="I271" s="737"/>
      <c r="J271" s="737"/>
      <c r="K271" s="737"/>
      <c r="L271" s="737"/>
      <c r="M271" s="737"/>
      <c r="N271" s="737"/>
      <c r="O271" s="792" t="s">
        <v>539</v>
      </c>
      <c r="P271" s="792"/>
      <c r="Q271" s="792"/>
      <c r="R271" s="792"/>
      <c r="S271" s="792"/>
      <c r="T271" s="792"/>
      <c r="U271" s="792"/>
      <c r="V271" s="792"/>
      <c r="W271" s="792"/>
      <c r="X271" s="792"/>
      <c r="Y271" s="792"/>
      <c r="Z271" s="792"/>
      <c r="AA271" s="792"/>
      <c r="AB271" s="128"/>
      <c r="AC271" s="1063" t="s">
        <v>548</v>
      </c>
      <c r="AD271" s="1064"/>
      <c r="AE271" s="1065"/>
    </row>
    <row r="272" spans="1:31">
      <c r="A272" s="414"/>
      <c r="B272" s="251"/>
      <c r="C272" s="953"/>
      <c r="D272" s="815"/>
      <c r="E272" s="735"/>
      <c r="F272" s="806"/>
      <c r="H272" s="737"/>
      <c r="I272" s="737"/>
      <c r="J272" s="737"/>
      <c r="K272" s="737"/>
      <c r="L272" s="737"/>
      <c r="M272" s="737"/>
      <c r="N272" s="737"/>
      <c r="O272" s="792"/>
      <c r="P272" s="792"/>
      <c r="Q272" s="792"/>
      <c r="R272" s="792"/>
      <c r="S272" s="792"/>
      <c r="T272" s="792"/>
      <c r="U272" s="792"/>
      <c r="V272" s="792"/>
      <c r="W272" s="792"/>
      <c r="X272" s="792"/>
      <c r="Y272" s="792"/>
      <c r="Z272" s="792"/>
      <c r="AA272" s="792"/>
      <c r="AB272" s="128"/>
      <c r="AC272" s="1063"/>
      <c r="AD272" s="1064"/>
      <c r="AE272" s="1065"/>
    </row>
    <row r="273" spans="1:31">
      <c r="A273" s="414"/>
      <c r="B273" s="251"/>
      <c r="C273" s="953"/>
      <c r="D273" s="417"/>
      <c r="E273" s="735"/>
      <c r="F273" s="806"/>
      <c r="H273" s="34"/>
      <c r="I273" s="34"/>
      <c r="J273" s="34"/>
      <c r="K273" s="34"/>
      <c r="L273" s="34"/>
      <c r="M273" s="34"/>
      <c r="AB273" s="128"/>
      <c r="AC273" s="62"/>
      <c r="AD273" s="63"/>
      <c r="AE273" s="64"/>
    </row>
    <row r="274" spans="1:31" ht="13.5" customHeight="1">
      <c r="A274" s="414"/>
      <c r="B274" s="251"/>
      <c r="C274" s="953"/>
      <c r="D274" s="417"/>
      <c r="E274" s="735"/>
      <c r="F274" s="806"/>
      <c r="K274" s="774"/>
      <c r="L274" s="920"/>
      <c r="M274" s="958" t="s">
        <v>272</v>
      </c>
      <c r="N274" s="958"/>
      <c r="O274" s="958"/>
      <c r="P274" s="958"/>
      <c r="Q274" s="958"/>
      <c r="R274" s="958"/>
      <c r="S274" s="958"/>
      <c r="T274" s="958"/>
      <c r="U274" s="958"/>
      <c r="V274" s="958"/>
      <c r="W274" s="958"/>
      <c r="X274" s="958"/>
      <c r="Y274" s="958"/>
      <c r="Z274" s="958"/>
      <c r="AB274" s="128"/>
      <c r="AC274" s="62"/>
      <c r="AD274" s="63"/>
      <c r="AE274" s="64"/>
    </row>
    <row r="275" spans="1:31">
      <c r="A275" s="414"/>
      <c r="B275" s="251"/>
      <c r="C275" s="953"/>
      <c r="D275" s="417"/>
      <c r="E275" s="735"/>
      <c r="F275" s="806"/>
      <c r="K275" s="776"/>
      <c r="L275" s="921"/>
      <c r="M275" s="958"/>
      <c r="N275" s="958"/>
      <c r="O275" s="958"/>
      <c r="P275" s="958"/>
      <c r="Q275" s="958"/>
      <c r="R275" s="958"/>
      <c r="S275" s="958"/>
      <c r="T275" s="958"/>
      <c r="U275" s="958"/>
      <c r="V275" s="958"/>
      <c r="W275" s="958"/>
      <c r="X275" s="958"/>
      <c r="Y275" s="958"/>
      <c r="Z275" s="958"/>
      <c r="AB275" s="128"/>
      <c r="AC275" s="62"/>
      <c r="AD275" s="63"/>
      <c r="AE275" s="64"/>
    </row>
    <row r="276" spans="1:31" ht="13.5" customHeight="1">
      <c r="A276" s="414"/>
      <c r="B276" s="251"/>
      <c r="C276" s="953"/>
      <c r="D276" s="417"/>
      <c r="E276" s="735"/>
      <c r="F276" s="806"/>
      <c r="K276" s="774"/>
      <c r="L276" s="920"/>
      <c r="M276" s="958" t="s">
        <v>273</v>
      </c>
      <c r="N276" s="958"/>
      <c r="O276" s="958"/>
      <c r="P276" s="958"/>
      <c r="Q276" s="958"/>
      <c r="R276" s="958"/>
      <c r="S276" s="958"/>
      <c r="T276" s="958"/>
      <c r="U276" s="958"/>
      <c r="V276" s="958"/>
      <c r="W276" s="958"/>
      <c r="X276" s="958"/>
      <c r="Y276" s="958"/>
      <c r="Z276" s="958"/>
      <c r="AB276" s="128"/>
      <c r="AC276" s="62"/>
      <c r="AD276" s="63"/>
      <c r="AE276" s="64"/>
    </row>
    <row r="277" spans="1:31">
      <c r="A277" s="414"/>
      <c r="B277" s="251"/>
      <c r="C277" s="953"/>
      <c r="D277" s="417"/>
      <c r="E277" s="735"/>
      <c r="F277" s="806"/>
      <c r="K277" s="776"/>
      <c r="L277" s="921"/>
      <c r="M277" s="958"/>
      <c r="N277" s="958"/>
      <c r="O277" s="958"/>
      <c r="P277" s="958"/>
      <c r="Q277" s="958"/>
      <c r="R277" s="958"/>
      <c r="S277" s="958"/>
      <c r="T277" s="958"/>
      <c r="U277" s="958"/>
      <c r="V277" s="958"/>
      <c r="W277" s="958"/>
      <c r="X277" s="958"/>
      <c r="Y277" s="958"/>
      <c r="Z277" s="958"/>
      <c r="AB277" s="128"/>
      <c r="AC277" s="62"/>
      <c r="AD277" s="63"/>
      <c r="AE277" s="64"/>
    </row>
    <row r="278" spans="1:31" ht="13.5" customHeight="1">
      <c r="A278" s="414"/>
      <c r="B278" s="251"/>
      <c r="C278" s="953"/>
      <c r="D278" s="417"/>
      <c r="E278" s="735"/>
      <c r="F278" s="806"/>
      <c r="K278" s="774"/>
      <c r="L278" s="920"/>
      <c r="M278" s="958" t="s">
        <v>794</v>
      </c>
      <c r="N278" s="958"/>
      <c r="O278" s="958"/>
      <c r="P278" s="958"/>
      <c r="Q278" s="958"/>
      <c r="R278" s="958"/>
      <c r="S278" s="958"/>
      <c r="T278" s="958"/>
      <c r="U278" s="958"/>
      <c r="V278" s="958"/>
      <c r="W278" s="958"/>
      <c r="X278" s="958"/>
      <c r="Y278" s="958"/>
      <c r="Z278" s="958"/>
      <c r="AB278" s="128"/>
      <c r="AC278" s="62"/>
      <c r="AD278" s="63"/>
      <c r="AE278" s="64"/>
    </row>
    <row r="279" spans="1:31">
      <c r="A279" s="414"/>
      <c r="B279" s="251"/>
      <c r="C279" s="953"/>
      <c r="D279" s="417"/>
      <c r="E279" s="735"/>
      <c r="F279" s="806"/>
      <c r="K279" s="776"/>
      <c r="L279" s="921"/>
      <c r="M279" s="958"/>
      <c r="N279" s="958"/>
      <c r="O279" s="958"/>
      <c r="P279" s="958"/>
      <c r="Q279" s="958"/>
      <c r="R279" s="958"/>
      <c r="S279" s="958"/>
      <c r="T279" s="958"/>
      <c r="U279" s="958"/>
      <c r="V279" s="958"/>
      <c r="W279" s="958"/>
      <c r="X279" s="958"/>
      <c r="Y279" s="958"/>
      <c r="Z279" s="958"/>
      <c r="AB279" s="128"/>
      <c r="AC279" s="62"/>
      <c r="AD279" s="63"/>
      <c r="AE279" s="64"/>
    </row>
    <row r="280" spans="1:31">
      <c r="A280" s="414"/>
      <c r="B280" s="251"/>
      <c r="C280" s="953"/>
      <c r="D280" s="417"/>
      <c r="E280" s="735"/>
      <c r="F280" s="806"/>
      <c r="K280" s="1192" t="s">
        <v>538</v>
      </c>
      <c r="L280" s="1192"/>
      <c r="M280" s="1192"/>
      <c r="N280" s="1192"/>
      <c r="O280" s="1192"/>
      <c r="P280" s="1192"/>
      <c r="Q280" s="1192"/>
      <c r="R280" s="1192"/>
      <c r="S280" s="1192"/>
      <c r="T280" s="1192"/>
      <c r="U280" s="1192"/>
      <c r="V280" s="1192"/>
      <c r="W280" s="1192"/>
      <c r="X280" s="1192"/>
      <c r="Y280" s="1192"/>
      <c r="Z280" s="1192"/>
      <c r="AB280" s="128"/>
      <c r="AC280" s="62"/>
      <c r="AD280" s="63"/>
      <c r="AE280" s="64"/>
    </row>
    <row r="281" spans="1:31">
      <c r="A281" s="414"/>
      <c r="B281" s="251"/>
      <c r="C281" s="413"/>
      <c r="D281" s="417"/>
      <c r="E281" s="408"/>
      <c r="F281" s="409"/>
      <c r="O281" s="23"/>
      <c r="P281" s="23"/>
      <c r="Q281" s="23"/>
      <c r="R281" s="23"/>
      <c r="S281" s="23"/>
      <c r="T281" s="23"/>
      <c r="U281" s="23"/>
      <c r="V281" s="23"/>
      <c r="W281" s="23"/>
      <c r="AB281" s="128"/>
      <c r="AC281" s="62"/>
      <c r="AD281" s="63"/>
      <c r="AE281" s="64"/>
    </row>
    <row r="282" spans="1:31" ht="13.5" customHeight="1">
      <c r="A282" s="414"/>
      <c r="B282" s="251">
        <v>14</v>
      </c>
      <c r="C282" s="806" t="s">
        <v>404</v>
      </c>
      <c r="D282" s="815" t="s">
        <v>350</v>
      </c>
      <c r="E282" s="735" t="s">
        <v>1326</v>
      </c>
      <c r="F282" s="806"/>
      <c r="H282" s="737" t="s">
        <v>71</v>
      </c>
      <c r="I282" s="737"/>
      <c r="J282" s="737"/>
      <c r="K282" s="737"/>
      <c r="L282" s="737"/>
      <c r="M282" s="737"/>
      <c r="N282" s="737"/>
      <c r="O282" s="696" t="s">
        <v>509</v>
      </c>
      <c r="P282" s="696"/>
      <c r="Q282" s="696"/>
      <c r="R282" s="696"/>
      <c r="S282" s="696"/>
      <c r="T282" s="696"/>
      <c r="U282" s="696"/>
      <c r="V282" s="696"/>
      <c r="W282" s="696"/>
      <c r="AB282" s="128"/>
      <c r="AC282" s="1063" t="s">
        <v>548</v>
      </c>
      <c r="AD282" s="1064"/>
      <c r="AE282" s="1065"/>
    </row>
    <row r="283" spans="1:31" ht="13.5" customHeight="1">
      <c r="A283" s="414"/>
      <c r="B283" s="251"/>
      <c r="C283" s="806"/>
      <c r="D283" s="815"/>
      <c r="E283" s="735"/>
      <c r="F283" s="806"/>
      <c r="H283" s="737"/>
      <c r="I283" s="737"/>
      <c r="J283" s="737"/>
      <c r="K283" s="737"/>
      <c r="L283" s="737"/>
      <c r="M283" s="737"/>
      <c r="N283" s="737"/>
      <c r="O283" s="696"/>
      <c r="P283" s="696"/>
      <c r="Q283" s="696"/>
      <c r="R283" s="696"/>
      <c r="S283" s="696"/>
      <c r="T283" s="696"/>
      <c r="U283" s="696"/>
      <c r="V283" s="696"/>
      <c r="W283" s="696"/>
      <c r="AB283" s="128"/>
      <c r="AC283" s="1063"/>
      <c r="AD283" s="1064"/>
      <c r="AE283" s="1065"/>
    </row>
    <row r="284" spans="1:31">
      <c r="A284" s="414"/>
      <c r="B284" s="251"/>
      <c r="C284" s="806"/>
      <c r="D284" s="417"/>
      <c r="E284" s="735"/>
      <c r="F284" s="806"/>
      <c r="H284" s="34"/>
      <c r="I284" s="34"/>
      <c r="J284" s="34"/>
      <c r="K284" s="34"/>
      <c r="L284" s="34"/>
      <c r="M284" s="34"/>
      <c r="AA284" s="34"/>
      <c r="AB284" s="128"/>
      <c r="AC284" s="62"/>
      <c r="AD284" s="63"/>
      <c r="AE284" s="64"/>
    </row>
    <row r="285" spans="1:31">
      <c r="A285" s="414"/>
      <c r="B285" s="251"/>
      <c r="C285" s="806"/>
      <c r="D285" s="417"/>
      <c r="E285" s="735"/>
      <c r="F285" s="806"/>
      <c r="H285" s="6" t="s">
        <v>1297</v>
      </c>
      <c r="I285" s="34"/>
      <c r="J285" s="34"/>
      <c r="K285" s="34"/>
      <c r="L285" s="34"/>
      <c r="M285" s="34"/>
      <c r="AA285" s="34" t="s">
        <v>140</v>
      </c>
      <c r="AB285" s="128"/>
      <c r="AC285" s="62"/>
      <c r="AD285" s="63"/>
      <c r="AE285" s="64"/>
    </row>
    <row r="286" spans="1:31">
      <c r="A286" s="414"/>
      <c r="B286" s="251"/>
      <c r="C286" s="806"/>
      <c r="D286" s="417"/>
      <c r="E286" s="735"/>
      <c r="F286" s="806"/>
      <c r="H286" s="666" t="s">
        <v>150</v>
      </c>
      <c r="I286" s="667"/>
      <c r="J286" s="667"/>
      <c r="K286" s="667"/>
      <c r="L286" s="667"/>
      <c r="M286" s="667"/>
      <c r="N286" s="667"/>
      <c r="O286" s="667"/>
      <c r="P286" s="667"/>
      <c r="Q286" s="667"/>
      <c r="R286" s="667"/>
      <c r="S286" s="667"/>
      <c r="T286" s="667"/>
      <c r="U286" s="667"/>
      <c r="V286" s="667"/>
      <c r="W286" s="667"/>
      <c r="X286" s="668"/>
      <c r="Y286" s="844"/>
      <c r="Z286" s="844"/>
      <c r="AA286" s="844"/>
      <c r="AB286" s="128"/>
      <c r="AC286" s="62"/>
      <c r="AD286" s="63"/>
      <c r="AE286" s="64"/>
    </row>
    <row r="287" spans="1:31">
      <c r="A287" s="414"/>
      <c r="B287" s="251"/>
      <c r="C287" s="806"/>
      <c r="D287" s="417"/>
      <c r="E287" s="735"/>
      <c r="F287" s="806"/>
      <c r="H287" s="666" t="s">
        <v>171</v>
      </c>
      <c r="I287" s="667"/>
      <c r="J287" s="667"/>
      <c r="K287" s="667"/>
      <c r="L287" s="667"/>
      <c r="M287" s="667"/>
      <c r="N287" s="667"/>
      <c r="O287" s="667"/>
      <c r="P287" s="667"/>
      <c r="Q287" s="667"/>
      <c r="R287" s="667"/>
      <c r="S287" s="667"/>
      <c r="T287" s="667"/>
      <c r="U287" s="667"/>
      <c r="V287" s="667"/>
      <c r="W287" s="667"/>
      <c r="X287" s="668"/>
      <c r="Y287" s="844"/>
      <c r="Z287" s="844"/>
      <c r="AA287" s="844"/>
      <c r="AB287" s="128"/>
      <c r="AC287" s="62"/>
      <c r="AD287" s="63"/>
      <c r="AE287" s="64"/>
    </row>
    <row r="288" spans="1:31">
      <c r="A288" s="414"/>
      <c r="B288" s="251"/>
      <c r="C288" s="806"/>
      <c r="D288" s="417"/>
      <c r="E288" s="735"/>
      <c r="F288" s="806"/>
      <c r="H288" s="666" t="s">
        <v>141</v>
      </c>
      <c r="I288" s="667"/>
      <c r="J288" s="667"/>
      <c r="K288" s="667"/>
      <c r="L288" s="667"/>
      <c r="M288" s="667"/>
      <c r="N288" s="667"/>
      <c r="O288" s="667"/>
      <c r="P288" s="667"/>
      <c r="Q288" s="667"/>
      <c r="R288" s="667"/>
      <c r="S288" s="667"/>
      <c r="T288" s="667"/>
      <c r="U288" s="667"/>
      <c r="V288" s="667"/>
      <c r="W288" s="667"/>
      <c r="X288" s="668"/>
      <c r="Y288" s="844"/>
      <c r="Z288" s="844"/>
      <c r="AA288" s="844"/>
      <c r="AB288" s="128"/>
      <c r="AC288" s="62"/>
      <c r="AD288" s="63"/>
      <c r="AE288" s="64"/>
    </row>
    <row r="289" spans="1:31">
      <c r="A289" s="414"/>
      <c r="B289" s="251"/>
      <c r="C289" s="806"/>
      <c r="D289" s="417"/>
      <c r="E289" s="735"/>
      <c r="F289" s="806"/>
      <c r="H289" s="6"/>
      <c r="I289" s="6"/>
      <c r="J289" s="6"/>
      <c r="K289" s="6"/>
      <c r="L289" s="6"/>
      <c r="M289" s="6"/>
      <c r="N289" s="6"/>
      <c r="O289" s="6"/>
      <c r="P289" s="6"/>
      <c r="Q289" s="6"/>
      <c r="R289" s="6"/>
      <c r="S289" s="6"/>
      <c r="T289" s="6"/>
      <c r="U289" s="6"/>
      <c r="V289" s="6"/>
      <c r="W289" s="6"/>
      <c r="X289" s="6"/>
      <c r="Y289" s="34"/>
      <c r="Z289" s="34"/>
      <c r="AA289" s="34"/>
      <c r="AB289" s="128"/>
      <c r="AC289" s="62"/>
      <c r="AD289" s="63"/>
      <c r="AE289" s="64"/>
    </row>
    <row r="290" spans="1:31">
      <c r="A290" s="414"/>
      <c r="B290" s="251"/>
      <c r="C290" s="806"/>
      <c r="D290" s="417"/>
      <c r="E290" s="735"/>
      <c r="F290" s="806"/>
      <c r="H290" s="6"/>
      <c r="I290" s="6"/>
      <c r="J290" s="6"/>
      <c r="K290" s="6"/>
      <c r="L290" s="6"/>
      <c r="M290" s="6"/>
      <c r="N290" s="6"/>
      <c r="O290" s="6"/>
      <c r="P290" s="6"/>
      <c r="Q290" s="6"/>
      <c r="R290" s="6"/>
      <c r="S290" s="6"/>
      <c r="T290" s="6"/>
      <c r="U290" s="6"/>
      <c r="V290" s="6"/>
      <c r="W290" s="6"/>
      <c r="X290" s="6"/>
      <c r="Y290" s="34"/>
      <c r="Z290" s="34"/>
      <c r="AA290" s="34"/>
      <c r="AB290" s="128"/>
      <c r="AC290" s="62"/>
      <c r="AD290" s="63"/>
      <c r="AE290" s="64"/>
    </row>
    <row r="291" spans="1:31">
      <c r="A291" s="414"/>
      <c r="B291" s="251"/>
      <c r="C291" s="806"/>
      <c r="D291" s="417"/>
      <c r="E291" s="735"/>
      <c r="F291" s="806"/>
      <c r="H291" s="6"/>
      <c r="I291" s="6"/>
      <c r="J291" s="6"/>
      <c r="K291" s="6"/>
      <c r="L291" s="6"/>
      <c r="M291" s="6"/>
      <c r="N291" s="6"/>
      <c r="O291" s="6"/>
      <c r="P291" s="6"/>
      <c r="Q291" s="6"/>
      <c r="R291" s="6"/>
      <c r="S291" s="6"/>
      <c r="T291" s="6"/>
      <c r="U291" s="6"/>
      <c r="V291" s="6"/>
      <c r="W291" s="6"/>
      <c r="X291" s="6"/>
      <c r="Y291" s="34"/>
      <c r="Z291" s="34"/>
      <c r="AA291" s="34"/>
      <c r="AB291" s="128"/>
      <c r="AC291" s="62"/>
      <c r="AD291" s="63"/>
      <c r="AE291" s="64"/>
    </row>
    <row r="292" spans="1:31">
      <c r="A292" s="414"/>
      <c r="B292" s="251"/>
      <c r="C292" s="806"/>
      <c r="D292" s="417"/>
      <c r="E292" s="735"/>
      <c r="F292" s="806"/>
      <c r="H292" s="6"/>
      <c r="I292" s="6"/>
      <c r="J292" s="6"/>
      <c r="K292" s="6"/>
      <c r="L292" s="6"/>
      <c r="M292" s="6"/>
      <c r="N292" s="6"/>
      <c r="O292" s="6"/>
      <c r="P292" s="6"/>
      <c r="Q292" s="6"/>
      <c r="R292" s="6"/>
      <c r="S292" s="6"/>
      <c r="T292" s="6"/>
      <c r="U292" s="6"/>
      <c r="V292" s="6"/>
      <c r="W292" s="6"/>
      <c r="X292" s="6"/>
      <c r="Y292" s="34"/>
      <c r="Z292" s="34"/>
      <c r="AA292" s="34"/>
      <c r="AB292" s="128"/>
      <c r="AC292" s="62"/>
      <c r="AD292" s="63"/>
      <c r="AE292" s="64"/>
    </row>
    <row r="293" spans="1:31">
      <c r="A293" s="414"/>
      <c r="B293" s="251"/>
      <c r="C293" s="806"/>
      <c r="D293" s="417"/>
      <c r="E293" s="735"/>
      <c r="F293" s="806"/>
      <c r="H293" s="6"/>
      <c r="I293" s="6"/>
      <c r="J293" s="6"/>
      <c r="K293" s="6"/>
      <c r="L293" s="6"/>
      <c r="M293" s="6"/>
      <c r="N293" s="6"/>
      <c r="O293" s="6"/>
      <c r="P293" s="6"/>
      <c r="Q293" s="6"/>
      <c r="R293" s="6"/>
      <c r="S293" s="6"/>
      <c r="T293" s="6"/>
      <c r="U293" s="6"/>
      <c r="V293" s="6"/>
      <c r="W293" s="6"/>
      <c r="X293" s="6"/>
      <c r="Y293" s="34"/>
      <c r="Z293" s="34"/>
      <c r="AA293" s="34"/>
      <c r="AB293" s="128"/>
      <c r="AC293" s="62"/>
      <c r="AD293" s="63"/>
      <c r="AE293" s="64"/>
    </row>
    <row r="294" spans="1:31" ht="13.5" customHeight="1">
      <c r="A294" s="414"/>
      <c r="B294" s="251"/>
      <c r="C294" s="806"/>
      <c r="D294" s="417"/>
      <c r="E294" s="735"/>
      <c r="F294" s="806"/>
      <c r="G294" s="18"/>
      <c r="H294" s="6"/>
      <c r="I294" s="214"/>
      <c r="J294" s="214"/>
      <c r="K294" s="214"/>
      <c r="L294" s="214"/>
      <c r="M294" s="214"/>
      <c r="N294" s="214"/>
      <c r="O294" s="214"/>
      <c r="P294" s="214"/>
      <c r="Q294" s="214"/>
      <c r="R294" s="214"/>
      <c r="S294" s="214"/>
      <c r="T294" s="214"/>
      <c r="U294" s="214"/>
      <c r="V294" s="214"/>
      <c r="W294" s="6"/>
      <c r="X294" s="6"/>
      <c r="Y294" s="34"/>
      <c r="Z294" s="34"/>
      <c r="AA294" s="34"/>
      <c r="AB294" s="128"/>
      <c r="AC294" s="62"/>
      <c r="AD294" s="63"/>
      <c r="AE294" s="64"/>
    </row>
    <row r="295" spans="1:31">
      <c r="A295" s="414"/>
      <c r="B295" s="251"/>
      <c r="C295" s="252"/>
      <c r="D295" s="417"/>
      <c r="E295" s="251"/>
      <c r="F295" s="252"/>
      <c r="G295" s="18"/>
      <c r="H295" s="6"/>
      <c r="I295" s="214"/>
      <c r="J295" s="214"/>
      <c r="K295" s="214"/>
      <c r="L295" s="214"/>
      <c r="M295" s="214"/>
      <c r="N295" s="214"/>
      <c r="O295" s="214"/>
      <c r="P295" s="214"/>
      <c r="Q295" s="214"/>
      <c r="R295" s="214"/>
      <c r="S295" s="214"/>
      <c r="T295" s="214"/>
      <c r="U295" s="214"/>
      <c r="V295" s="214"/>
      <c r="W295" s="6"/>
      <c r="X295" s="6"/>
      <c r="Y295" s="34"/>
      <c r="Z295" s="34"/>
      <c r="AA295" s="34"/>
      <c r="AB295" s="128"/>
      <c r="AC295" s="62"/>
      <c r="AD295" s="63"/>
      <c r="AE295" s="64"/>
    </row>
    <row r="296" spans="1:31">
      <c r="A296" s="414"/>
      <c r="B296" s="251">
        <v>15</v>
      </c>
      <c r="C296" s="953" t="s">
        <v>1076</v>
      </c>
      <c r="D296" s="815" t="s">
        <v>350</v>
      </c>
      <c r="E296" s="735" t="s">
        <v>1077</v>
      </c>
      <c r="F296" s="806"/>
      <c r="H296" s="737" t="s">
        <v>71</v>
      </c>
      <c r="I296" s="737"/>
      <c r="J296" s="737"/>
      <c r="K296" s="737"/>
      <c r="L296" s="737"/>
      <c r="M296" s="737"/>
      <c r="N296" s="737"/>
      <c r="O296" s="774" t="s">
        <v>540</v>
      </c>
      <c r="P296" s="775"/>
      <c r="Q296" s="775"/>
      <c r="R296" s="775"/>
      <c r="S296" s="775"/>
      <c r="T296" s="775"/>
      <c r="U296" s="775"/>
      <c r="V296" s="775"/>
      <c r="W296" s="775"/>
      <c r="X296" s="775"/>
      <c r="Y296" s="775"/>
      <c r="Z296" s="920"/>
      <c r="AB296" s="128"/>
      <c r="AC296" s="1063" t="s">
        <v>548</v>
      </c>
      <c r="AD296" s="1064"/>
      <c r="AE296" s="1065"/>
    </row>
    <row r="297" spans="1:31">
      <c r="A297" s="414"/>
      <c r="B297" s="251"/>
      <c r="C297" s="953"/>
      <c r="D297" s="815"/>
      <c r="E297" s="735"/>
      <c r="F297" s="806"/>
      <c r="H297" s="737"/>
      <c r="I297" s="737"/>
      <c r="J297" s="737"/>
      <c r="K297" s="737"/>
      <c r="L297" s="737"/>
      <c r="M297" s="737"/>
      <c r="N297" s="737"/>
      <c r="O297" s="776"/>
      <c r="P297" s="777"/>
      <c r="Q297" s="777"/>
      <c r="R297" s="777"/>
      <c r="S297" s="777"/>
      <c r="T297" s="777"/>
      <c r="U297" s="777"/>
      <c r="V297" s="777"/>
      <c r="W297" s="777"/>
      <c r="X297" s="777"/>
      <c r="Y297" s="777"/>
      <c r="Z297" s="921"/>
      <c r="AB297" s="128"/>
      <c r="AC297" s="1063"/>
      <c r="AD297" s="1064"/>
      <c r="AE297" s="1065"/>
    </row>
    <row r="298" spans="1:31" ht="13.5" customHeight="1">
      <c r="A298" s="414"/>
      <c r="B298" s="251"/>
      <c r="C298" s="953"/>
      <c r="D298" s="417"/>
      <c r="E298" s="735"/>
      <c r="F298" s="806"/>
      <c r="H298" s="34"/>
      <c r="I298" s="34"/>
      <c r="J298" s="34"/>
      <c r="K298" s="34"/>
      <c r="L298" s="34"/>
      <c r="M298" s="34"/>
      <c r="AB298" s="128"/>
      <c r="AC298" s="62"/>
      <c r="AD298" s="63"/>
      <c r="AE298" s="64"/>
    </row>
    <row r="299" spans="1:31">
      <c r="A299" s="414"/>
      <c r="B299" s="251"/>
      <c r="C299" s="142"/>
      <c r="D299" s="414"/>
      <c r="E299" s="251"/>
      <c r="F299" s="252"/>
      <c r="G299" s="142"/>
      <c r="H299" s="142"/>
      <c r="I299" s="142"/>
      <c r="J299" s="142"/>
      <c r="K299" s="142"/>
      <c r="L299" s="142"/>
      <c r="M299" s="142"/>
      <c r="N299" s="142"/>
      <c r="O299" s="142"/>
      <c r="P299" s="142"/>
      <c r="Q299" s="142"/>
      <c r="R299" s="142"/>
      <c r="S299" s="142"/>
      <c r="T299" s="142"/>
      <c r="U299" s="142"/>
      <c r="V299" s="142"/>
      <c r="W299" s="142"/>
      <c r="X299" s="142"/>
      <c r="Y299" s="142"/>
      <c r="Z299" s="142"/>
      <c r="AB299" s="128"/>
      <c r="AC299" s="62"/>
      <c r="AD299" s="63"/>
      <c r="AE299" s="64"/>
    </row>
    <row r="300" spans="1:31" ht="13.5" customHeight="1">
      <c r="A300" s="414"/>
      <c r="B300" s="251">
        <v>16</v>
      </c>
      <c r="C300" s="953" t="s">
        <v>1078</v>
      </c>
      <c r="D300" s="815" t="s">
        <v>350</v>
      </c>
      <c r="E300" s="735" t="s">
        <v>1079</v>
      </c>
      <c r="F300" s="806"/>
      <c r="H300" s="737" t="s">
        <v>71</v>
      </c>
      <c r="I300" s="737"/>
      <c r="J300" s="737"/>
      <c r="K300" s="737"/>
      <c r="L300" s="737"/>
      <c r="M300" s="737"/>
      <c r="N300" s="737"/>
      <c r="O300" s="774" t="s">
        <v>540</v>
      </c>
      <c r="P300" s="775"/>
      <c r="Q300" s="775"/>
      <c r="R300" s="775"/>
      <c r="S300" s="775"/>
      <c r="T300" s="775"/>
      <c r="U300" s="775"/>
      <c r="V300" s="775"/>
      <c r="W300" s="775"/>
      <c r="X300" s="775"/>
      <c r="Y300" s="775"/>
      <c r="Z300" s="920"/>
      <c r="AB300" s="128"/>
      <c r="AC300" s="1063" t="s">
        <v>548</v>
      </c>
      <c r="AD300" s="1064"/>
      <c r="AE300" s="1065"/>
    </row>
    <row r="301" spans="1:31">
      <c r="A301" s="414"/>
      <c r="B301" s="251"/>
      <c r="C301" s="953"/>
      <c r="D301" s="815"/>
      <c r="E301" s="735"/>
      <c r="F301" s="806"/>
      <c r="H301" s="737"/>
      <c r="I301" s="737"/>
      <c r="J301" s="737"/>
      <c r="K301" s="737"/>
      <c r="L301" s="737"/>
      <c r="M301" s="737"/>
      <c r="N301" s="737"/>
      <c r="O301" s="776"/>
      <c r="P301" s="777"/>
      <c r="Q301" s="777"/>
      <c r="R301" s="777"/>
      <c r="S301" s="777"/>
      <c r="T301" s="777"/>
      <c r="U301" s="777"/>
      <c r="V301" s="777"/>
      <c r="W301" s="777"/>
      <c r="X301" s="777"/>
      <c r="Y301" s="777"/>
      <c r="Z301" s="921"/>
      <c r="AB301" s="128"/>
      <c r="AC301" s="1063"/>
      <c r="AD301" s="1064"/>
      <c r="AE301" s="1065"/>
    </row>
    <row r="302" spans="1:31">
      <c r="A302" s="414"/>
      <c r="B302" s="251"/>
      <c r="C302" s="953"/>
      <c r="D302" s="417"/>
      <c r="E302" s="735"/>
      <c r="F302" s="806"/>
      <c r="H302" s="34"/>
      <c r="I302" s="34"/>
      <c r="J302" s="34"/>
      <c r="K302" s="34"/>
      <c r="L302" s="34"/>
      <c r="M302" s="34"/>
      <c r="AB302" s="128"/>
      <c r="AC302" s="62"/>
      <c r="AD302" s="63"/>
      <c r="AE302" s="64"/>
    </row>
    <row r="303" spans="1:31">
      <c r="A303" s="414"/>
      <c r="B303" s="251"/>
      <c r="C303" s="953"/>
      <c r="D303" s="417"/>
      <c r="E303" s="735"/>
      <c r="F303" s="806"/>
      <c r="H303" s="34"/>
      <c r="I303" s="34"/>
      <c r="J303" s="34"/>
      <c r="K303" s="34"/>
      <c r="L303" s="34"/>
      <c r="M303" s="34"/>
      <c r="AB303" s="128"/>
      <c r="AC303" s="62"/>
      <c r="AD303" s="63"/>
      <c r="AE303" s="64"/>
    </row>
    <row r="304" spans="1:31">
      <c r="A304" s="414"/>
      <c r="B304" s="251">
        <v>17</v>
      </c>
      <c r="C304" s="953" t="s">
        <v>1080</v>
      </c>
      <c r="D304" s="815" t="s">
        <v>350</v>
      </c>
      <c r="E304" s="735" t="s">
        <v>1327</v>
      </c>
      <c r="F304" s="806"/>
      <c r="H304" s="737" t="s">
        <v>71</v>
      </c>
      <c r="I304" s="737"/>
      <c r="J304" s="737"/>
      <c r="K304" s="737"/>
      <c r="L304" s="737"/>
      <c r="M304" s="737"/>
      <c r="N304" s="737"/>
      <c r="O304" s="774" t="s">
        <v>540</v>
      </c>
      <c r="P304" s="775"/>
      <c r="Q304" s="775"/>
      <c r="R304" s="775"/>
      <c r="S304" s="775"/>
      <c r="T304" s="775"/>
      <c r="U304" s="775"/>
      <c r="V304" s="775"/>
      <c r="W304" s="775"/>
      <c r="X304" s="775"/>
      <c r="Y304" s="775"/>
      <c r="Z304" s="920"/>
      <c r="AB304" s="128"/>
      <c r="AC304" s="1063" t="s">
        <v>548</v>
      </c>
      <c r="AD304" s="1064"/>
      <c r="AE304" s="1065"/>
    </row>
    <row r="305" spans="1:31">
      <c r="A305" s="414"/>
      <c r="B305" s="251"/>
      <c r="C305" s="953"/>
      <c r="D305" s="815"/>
      <c r="E305" s="735"/>
      <c r="F305" s="806"/>
      <c r="H305" s="737"/>
      <c r="I305" s="737"/>
      <c r="J305" s="737"/>
      <c r="K305" s="737"/>
      <c r="L305" s="737"/>
      <c r="M305" s="737"/>
      <c r="N305" s="737"/>
      <c r="O305" s="776"/>
      <c r="P305" s="777"/>
      <c r="Q305" s="777"/>
      <c r="R305" s="777"/>
      <c r="S305" s="777"/>
      <c r="T305" s="777"/>
      <c r="U305" s="777"/>
      <c r="V305" s="777"/>
      <c r="W305" s="777"/>
      <c r="X305" s="777"/>
      <c r="Y305" s="777"/>
      <c r="Z305" s="921"/>
      <c r="AB305" s="128"/>
      <c r="AC305" s="1063"/>
      <c r="AD305" s="1064"/>
      <c r="AE305" s="1065"/>
    </row>
    <row r="306" spans="1:31" ht="13.5" customHeight="1">
      <c r="A306" s="414"/>
      <c r="B306" s="251"/>
      <c r="C306" s="953"/>
      <c r="D306" s="417"/>
      <c r="E306" s="735"/>
      <c r="F306" s="806"/>
      <c r="H306" s="34"/>
      <c r="I306" s="34"/>
      <c r="J306" s="34"/>
      <c r="K306" s="34"/>
      <c r="L306" s="34"/>
      <c r="M306" s="34"/>
      <c r="AB306" s="128"/>
      <c r="AC306" s="62"/>
      <c r="AD306" s="63"/>
      <c r="AE306" s="64"/>
    </row>
    <row r="307" spans="1:31" ht="13.5" customHeight="1">
      <c r="A307" s="414"/>
      <c r="B307" s="251"/>
      <c r="C307" s="953"/>
      <c r="D307" s="417"/>
      <c r="E307" s="735"/>
      <c r="F307" s="806"/>
      <c r="H307" s="809" t="s">
        <v>301</v>
      </c>
      <c r="I307" s="809"/>
      <c r="J307" s="809"/>
      <c r="K307" s="809"/>
      <c r="L307" s="809"/>
      <c r="M307" s="809"/>
      <c r="N307" s="809"/>
      <c r="O307" s="809"/>
      <c r="P307" s="809"/>
      <c r="Q307" s="788" t="s">
        <v>160</v>
      </c>
      <c r="R307" s="789"/>
      <c r="S307" s="789"/>
      <c r="T307" s="789"/>
      <c r="U307" s="790"/>
      <c r="AB307" s="128"/>
      <c r="AC307" s="62"/>
      <c r="AD307" s="63"/>
      <c r="AE307" s="64"/>
    </row>
    <row r="308" spans="1:31">
      <c r="A308" s="414"/>
      <c r="B308" s="251"/>
      <c r="C308" s="953"/>
      <c r="D308" s="417"/>
      <c r="E308" s="735"/>
      <c r="F308" s="806"/>
      <c r="H308" s="34"/>
      <c r="I308" s="34"/>
      <c r="J308" s="34"/>
      <c r="K308" s="34"/>
      <c r="L308" s="34"/>
      <c r="M308" s="34"/>
      <c r="AB308" s="128"/>
      <c r="AC308" s="62"/>
      <c r="AD308" s="63"/>
      <c r="AE308" s="64"/>
    </row>
    <row r="309" spans="1:31">
      <c r="A309" s="414"/>
      <c r="B309" s="251"/>
      <c r="C309" s="953"/>
      <c r="D309" s="417"/>
      <c r="E309" s="735"/>
      <c r="F309" s="806"/>
      <c r="H309" s="34"/>
      <c r="I309" s="34"/>
      <c r="J309" s="34"/>
      <c r="K309" s="34"/>
      <c r="L309" s="34"/>
      <c r="M309" s="34"/>
      <c r="AB309" s="128"/>
      <c r="AC309" s="62"/>
      <c r="AD309" s="63"/>
      <c r="AE309" s="64"/>
    </row>
    <row r="310" spans="1:31">
      <c r="A310" s="414"/>
      <c r="B310" s="251"/>
      <c r="C310" s="953"/>
      <c r="D310" s="417"/>
      <c r="E310" s="735"/>
      <c r="F310" s="806"/>
      <c r="H310" s="34"/>
      <c r="I310" s="34"/>
      <c r="J310" s="34"/>
      <c r="K310" s="34"/>
      <c r="L310" s="34"/>
      <c r="M310" s="34"/>
      <c r="AB310" s="128"/>
      <c r="AC310" s="62"/>
      <c r="AD310" s="63"/>
      <c r="AE310" s="64"/>
    </row>
    <row r="311" spans="1:31">
      <c r="A311" s="414"/>
      <c r="B311" s="251"/>
      <c r="C311" s="953"/>
      <c r="D311" s="417"/>
      <c r="E311" s="735"/>
      <c r="F311" s="806"/>
      <c r="H311" s="34"/>
      <c r="I311" s="34"/>
      <c r="J311" s="34"/>
      <c r="K311" s="34"/>
      <c r="L311" s="34"/>
      <c r="M311" s="34"/>
      <c r="AB311" s="128"/>
      <c r="AC311" s="62"/>
      <c r="AD311" s="63"/>
      <c r="AE311" s="64"/>
    </row>
    <row r="312" spans="1:31">
      <c r="A312" s="257"/>
      <c r="B312" s="368"/>
      <c r="C312" s="1196"/>
      <c r="D312" s="262"/>
      <c r="E312" s="807"/>
      <c r="F312" s="808"/>
      <c r="G312" s="23"/>
      <c r="H312" s="217"/>
      <c r="I312" s="217"/>
      <c r="J312" s="217"/>
      <c r="K312" s="217"/>
      <c r="L312" s="217"/>
      <c r="M312" s="217"/>
      <c r="N312" s="23"/>
      <c r="O312" s="23"/>
      <c r="P312" s="23"/>
      <c r="Q312" s="23"/>
      <c r="R312" s="23"/>
      <c r="S312" s="23"/>
      <c r="T312" s="23"/>
      <c r="U312" s="23"/>
      <c r="V312" s="23"/>
      <c r="W312" s="23"/>
      <c r="X312" s="23"/>
      <c r="Y312" s="23"/>
      <c r="Z312" s="23"/>
      <c r="AA312" s="23"/>
      <c r="AB312" s="29"/>
      <c r="AC312" s="65"/>
      <c r="AD312" s="66"/>
      <c r="AE312" s="67"/>
    </row>
    <row r="313" spans="1:31" ht="9" customHeight="1">
      <c r="A313" s="414"/>
      <c r="B313" s="251"/>
      <c r="C313" s="142"/>
      <c r="D313" s="417"/>
      <c r="E313" s="251"/>
      <c r="F313" s="252"/>
      <c r="G313" s="18"/>
      <c r="L313" s="34"/>
      <c r="M313" s="34"/>
      <c r="N313" s="34"/>
      <c r="O313" s="34"/>
      <c r="P313" s="34"/>
      <c r="Q313" s="34"/>
      <c r="R313" s="34"/>
      <c r="S313" s="34"/>
      <c r="T313" s="6"/>
      <c r="U313" s="6"/>
      <c r="V313" s="6"/>
      <c r="W313" s="6"/>
      <c r="AB313" s="128"/>
      <c r="AC313" s="62"/>
      <c r="AD313" s="63"/>
      <c r="AE313" s="64"/>
    </row>
    <row r="314" spans="1:31">
      <c r="A314" s="414"/>
      <c r="B314" s="251">
        <v>18</v>
      </c>
      <c r="C314" s="806" t="s">
        <v>337</v>
      </c>
      <c r="D314" s="815" t="s">
        <v>350</v>
      </c>
      <c r="E314" s="732" t="s">
        <v>299</v>
      </c>
      <c r="F314" s="816"/>
      <c r="H314" s="737" t="s">
        <v>71</v>
      </c>
      <c r="I314" s="737"/>
      <c r="J314" s="737"/>
      <c r="K314" s="737"/>
      <c r="L314" s="737"/>
      <c r="M314" s="737"/>
      <c r="N314" s="737"/>
      <c r="O314" s="774" t="s">
        <v>540</v>
      </c>
      <c r="P314" s="775"/>
      <c r="Q314" s="775"/>
      <c r="R314" s="775"/>
      <c r="S314" s="775"/>
      <c r="T314" s="775"/>
      <c r="U314" s="775"/>
      <c r="V314" s="775"/>
      <c r="W314" s="775"/>
      <c r="X314" s="775"/>
      <c r="Y314" s="775"/>
      <c r="Z314" s="920"/>
      <c r="AB314" s="128"/>
      <c r="AC314" s="1063" t="s">
        <v>548</v>
      </c>
      <c r="AD314" s="1064"/>
      <c r="AE314" s="1065"/>
    </row>
    <row r="315" spans="1:31" ht="13.5" customHeight="1">
      <c r="A315" s="414"/>
      <c r="B315" s="251"/>
      <c r="C315" s="806"/>
      <c r="D315" s="815"/>
      <c r="E315" s="732"/>
      <c r="F315" s="816"/>
      <c r="H315" s="737"/>
      <c r="I315" s="737"/>
      <c r="J315" s="737"/>
      <c r="K315" s="737"/>
      <c r="L315" s="737"/>
      <c r="M315" s="737"/>
      <c r="N315" s="737"/>
      <c r="O315" s="776"/>
      <c r="P315" s="777"/>
      <c r="Q315" s="777"/>
      <c r="R315" s="777"/>
      <c r="S315" s="777"/>
      <c r="T315" s="777"/>
      <c r="U315" s="777"/>
      <c r="V315" s="777"/>
      <c r="W315" s="777"/>
      <c r="X315" s="777"/>
      <c r="Y315" s="777"/>
      <c r="Z315" s="921"/>
      <c r="AB315" s="128"/>
      <c r="AC315" s="1063"/>
      <c r="AD315" s="1064"/>
      <c r="AE315" s="1065"/>
    </row>
    <row r="316" spans="1:31" ht="13.5" customHeight="1">
      <c r="A316" s="414"/>
      <c r="B316" s="251"/>
      <c r="C316" s="806"/>
      <c r="D316" s="417"/>
      <c r="E316" s="732"/>
      <c r="F316" s="816"/>
      <c r="H316" s="416"/>
      <c r="I316" s="416"/>
      <c r="J316" s="416"/>
      <c r="K316" s="416"/>
      <c r="L316" s="416"/>
      <c r="AB316" s="128"/>
      <c r="AC316" s="62"/>
      <c r="AD316" s="63"/>
      <c r="AE316" s="64"/>
    </row>
    <row r="317" spans="1:31">
      <c r="A317" s="414"/>
      <c r="B317" s="251"/>
      <c r="C317" s="806"/>
      <c r="D317" s="417"/>
      <c r="E317" s="732"/>
      <c r="F317" s="816"/>
      <c r="H317" s="416"/>
      <c r="I317" s="416"/>
      <c r="J317" s="416"/>
      <c r="K317" s="416"/>
      <c r="L317" s="416"/>
      <c r="AB317" s="128"/>
      <c r="AC317" s="62"/>
      <c r="AD317" s="63"/>
      <c r="AE317" s="64"/>
    </row>
    <row r="318" spans="1:31">
      <c r="A318" s="414"/>
      <c r="B318" s="251"/>
      <c r="C318" s="806"/>
      <c r="D318" s="417"/>
      <c r="E318" s="732"/>
      <c r="F318" s="816"/>
      <c r="H318" s="416"/>
      <c r="I318" s="416"/>
      <c r="J318" s="416"/>
      <c r="K318" s="416"/>
      <c r="L318" s="416"/>
      <c r="AB318" s="128"/>
      <c r="AC318" s="62"/>
      <c r="AD318" s="63"/>
      <c r="AE318" s="64"/>
    </row>
    <row r="319" spans="1:31">
      <c r="A319" s="414"/>
      <c r="B319" s="251"/>
      <c r="C319" s="142"/>
      <c r="D319" s="417"/>
      <c r="E319" s="251"/>
      <c r="F319" s="252"/>
      <c r="G319" s="18"/>
      <c r="L319" s="34"/>
      <c r="M319" s="34"/>
      <c r="N319" s="34"/>
      <c r="O319" s="34"/>
      <c r="P319" s="34"/>
      <c r="Q319" s="34"/>
      <c r="R319" s="34"/>
      <c r="S319" s="34"/>
      <c r="T319" s="6"/>
      <c r="U319" s="6"/>
      <c r="V319" s="6"/>
      <c r="W319" s="6"/>
      <c r="AB319" s="128"/>
      <c r="AC319" s="62"/>
      <c r="AD319" s="63"/>
      <c r="AE319" s="64"/>
    </row>
    <row r="320" spans="1:31">
      <c r="A320" s="805" t="s">
        <v>541</v>
      </c>
      <c r="B320" s="251">
        <v>19</v>
      </c>
      <c r="C320" s="953" t="s">
        <v>1081</v>
      </c>
      <c r="D320" s="815" t="s">
        <v>350</v>
      </c>
      <c r="E320" s="735" t="s">
        <v>551</v>
      </c>
      <c r="F320" s="806"/>
      <c r="H320" s="737" t="s">
        <v>71</v>
      </c>
      <c r="I320" s="737"/>
      <c r="J320" s="737"/>
      <c r="K320" s="737"/>
      <c r="L320" s="737"/>
      <c r="M320" s="737"/>
      <c r="N320" s="737"/>
      <c r="O320" s="696" t="s">
        <v>154</v>
      </c>
      <c r="P320" s="696"/>
      <c r="Q320" s="696"/>
      <c r="R320" s="696"/>
      <c r="S320" s="696"/>
      <c r="T320" s="696"/>
      <c r="U320" s="696"/>
      <c r="V320" s="696"/>
      <c r="W320" s="696"/>
      <c r="AC320" s="1063" t="s">
        <v>548</v>
      </c>
      <c r="AD320" s="1064"/>
      <c r="AE320" s="1065"/>
    </row>
    <row r="321" spans="1:31">
      <c r="A321" s="805"/>
      <c r="B321" s="251"/>
      <c r="C321" s="953"/>
      <c r="D321" s="815"/>
      <c r="E321" s="735"/>
      <c r="F321" s="806"/>
      <c r="H321" s="737"/>
      <c r="I321" s="737"/>
      <c r="J321" s="737"/>
      <c r="K321" s="737"/>
      <c r="L321" s="737"/>
      <c r="M321" s="737"/>
      <c r="N321" s="737"/>
      <c r="O321" s="696"/>
      <c r="P321" s="696"/>
      <c r="Q321" s="696"/>
      <c r="R321" s="696"/>
      <c r="S321" s="696"/>
      <c r="T321" s="696"/>
      <c r="U321" s="696"/>
      <c r="V321" s="696"/>
      <c r="W321" s="696"/>
      <c r="AC321" s="1063"/>
      <c r="AD321" s="1064"/>
      <c r="AE321" s="1065"/>
    </row>
    <row r="322" spans="1:31" ht="13.8" thickBot="1">
      <c r="A322" s="805"/>
      <c r="B322" s="251"/>
      <c r="C322" s="953"/>
      <c r="D322" s="417"/>
      <c r="E322" s="735"/>
      <c r="F322" s="806"/>
      <c r="AC322" s="62"/>
      <c r="AD322" s="63"/>
      <c r="AE322" s="64"/>
    </row>
    <row r="323" spans="1:31" ht="13.8" thickBot="1">
      <c r="A323" s="414"/>
      <c r="B323" s="251"/>
      <c r="C323" s="953"/>
      <c r="D323" s="417"/>
      <c r="E323" s="735"/>
      <c r="F323" s="806"/>
      <c r="H323" s="890" t="s">
        <v>185</v>
      </c>
      <c r="I323" s="890"/>
      <c r="J323" s="890"/>
      <c r="K323" s="890"/>
      <c r="L323" s="890"/>
      <c r="M323" s="893"/>
      <c r="N323" s="663" t="s">
        <v>105</v>
      </c>
      <c r="O323" s="664"/>
      <c r="P323" s="1245"/>
      <c r="Q323" s="1246"/>
      <c r="R323" s="1247"/>
      <c r="S323" s="1247"/>
      <c r="T323" s="1247"/>
      <c r="U323" s="35" t="s">
        <v>28</v>
      </c>
      <c r="V323" s="3" t="s">
        <v>128</v>
      </c>
      <c r="AC323" s="62"/>
      <c r="AD323" s="63"/>
      <c r="AE323" s="64"/>
    </row>
    <row r="324" spans="1:31" ht="13.8" thickBot="1">
      <c r="A324" s="414"/>
      <c r="B324" s="251"/>
      <c r="C324" s="953"/>
      <c r="D324" s="417"/>
      <c r="E324" s="735"/>
      <c r="F324" s="806"/>
      <c r="N324" s="663" t="s">
        <v>103</v>
      </c>
      <c r="O324" s="664"/>
      <c r="P324" s="1245"/>
      <c r="Q324" s="1246"/>
      <c r="R324" s="1247"/>
      <c r="S324" s="1247"/>
      <c r="T324" s="1247"/>
      <c r="U324" s="35" t="s">
        <v>28</v>
      </c>
      <c r="V324" s="3" t="s">
        <v>129</v>
      </c>
      <c r="AC324" s="62"/>
      <c r="AD324" s="63"/>
      <c r="AE324" s="64"/>
    </row>
    <row r="325" spans="1:31">
      <c r="A325" s="414"/>
      <c r="B325" s="251"/>
      <c r="C325" s="953"/>
      <c r="D325" s="417"/>
      <c r="E325" s="735"/>
      <c r="F325" s="806"/>
      <c r="N325" s="99"/>
      <c r="O325" s="99"/>
      <c r="P325" s="99"/>
      <c r="Q325" s="34"/>
      <c r="R325" s="34"/>
      <c r="S325" s="34"/>
      <c r="T325" s="34"/>
      <c r="U325" s="392"/>
      <c r="AC325" s="62"/>
      <c r="AD325" s="63"/>
      <c r="AE325" s="64"/>
    </row>
    <row r="326" spans="1:31">
      <c r="A326" s="414"/>
      <c r="B326" s="251"/>
      <c r="C326" s="142"/>
      <c r="D326" s="414"/>
      <c r="E326" s="735"/>
      <c r="F326" s="806"/>
      <c r="H326" s="3" t="s">
        <v>108</v>
      </c>
      <c r="W326" s="334"/>
      <c r="X326" s="334"/>
      <c r="Y326" s="334"/>
      <c r="Z326" s="334"/>
      <c r="AA326" s="334"/>
      <c r="AB326" s="334"/>
      <c r="AC326" s="62"/>
      <c r="AD326" s="63"/>
      <c r="AE326" s="64"/>
    </row>
    <row r="327" spans="1:31" ht="13.8" thickBot="1">
      <c r="A327" s="414"/>
      <c r="B327" s="251"/>
      <c r="C327" s="142"/>
      <c r="D327" s="414"/>
      <c r="E327" s="735"/>
      <c r="F327" s="806"/>
      <c r="H327" s="3" t="s">
        <v>258</v>
      </c>
      <c r="AA327" s="34" t="s">
        <v>115</v>
      </c>
      <c r="AC327" s="62"/>
      <c r="AD327" s="63"/>
      <c r="AE327" s="64"/>
    </row>
    <row r="328" spans="1:31">
      <c r="A328" s="414"/>
      <c r="B328" s="251"/>
      <c r="C328" s="142"/>
      <c r="D328" s="414"/>
      <c r="E328" s="735"/>
      <c r="F328" s="806"/>
      <c r="G328" s="1199"/>
      <c r="H328" s="894" t="s">
        <v>347</v>
      </c>
      <c r="I328" s="895"/>
      <c r="J328" s="895"/>
      <c r="K328" s="1221"/>
      <c r="L328" s="1223"/>
      <c r="M328" s="1224"/>
      <c r="N328" s="1248" t="s">
        <v>120</v>
      </c>
      <c r="O328" s="1249"/>
      <c r="P328" s="1249"/>
      <c r="Q328" s="1249"/>
      <c r="R328" s="1249"/>
      <c r="S328" s="1249"/>
      <c r="T328" s="1249"/>
      <c r="U328" s="1249"/>
      <c r="V328" s="1249"/>
      <c r="W328" s="1249"/>
      <c r="X328" s="1249"/>
      <c r="Y328" s="1215">
        <f>IF(L328=0,0,IF(L328=1,180,ROUND(320+100*(L328-2),2)))</f>
        <v>0</v>
      </c>
      <c r="Z328" s="1216"/>
      <c r="AA328" s="1217"/>
      <c r="AB328" s="1199">
        <v>1</v>
      </c>
      <c r="AC328" s="62"/>
      <c r="AD328" s="63"/>
      <c r="AE328" s="64"/>
    </row>
    <row r="329" spans="1:31" ht="13.8" thickBot="1">
      <c r="A329" s="414"/>
      <c r="B329" s="251"/>
      <c r="C329" s="142"/>
      <c r="D329" s="414"/>
      <c r="E329" s="735"/>
      <c r="F329" s="806"/>
      <c r="G329" s="1199"/>
      <c r="H329" s="900"/>
      <c r="I329" s="901"/>
      <c r="J329" s="901"/>
      <c r="K329" s="1222"/>
      <c r="L329" s="1225"/>
      <c r="M329" s="1226"/>
      <c r="N329" s="1200" t="s">
        <v>172</v>
      </c>
      <c r="O329" s="1201"/>
      <c r="P329" s="1201"/>
      <c r="Q329" s="1201"/>
      <c r="R329" s="1201"/>
      <c r="S329" s="1201"/>
      <c r="T329" s="1201"/>
      <c r="U329" s="1201"/>
      <c r="V329" s="1201"/>
      <c r="W329" s="1201"/>
      <c r="X329" s="1202"/>
      <c r="Y329" s="1236"/>
      <c r="Z329" s="1237"/>
      <c r="AA329" s="1238"/>
      <c r="AB329" s="1199"/>
      <c r="AC329" s="62"/>
      <c r="AD329" s="63"/>
      <c r="AE329" s="64"/>
    </row>
    <row r="330" spans="1:31">
      <c r="A330" s="414"/>
      <c r="B330" s="251"/>
      <c r="C330" s="142"/>
      <c r="D330" s="414"/>
      <c r="E330" s="735"/>
      <c r="F330" s="806"/>
      <c r="G330" s="1199"/>
      <c r="H330" s="1203" t="s">
        <v>173</v>
      </c>
      <c r="I330" s="1204"/>
      <c r="J330" s="1204"/>
      <c r="K330" s="1204"/>
      <c r="L330" s="1204"/>
      <c r="M330" s="1204"/>
      <c r="N330" s="1204"/>
      <c r="O330" s="1204"/>
      <c r="P330" s="1204"/>
      <c r="Q330" s="1204"/>
      <c r="R330" s="1204"/>
      <c r="S330" s="1204"/>
      <c r="T330" s="1204"/>
      <c r="U330" s="1204"/>
      <c r="V330" s="1204"/>
      <c r="W330" s="1204"/>
      <c r="X330" s="1205"/>
      <c r="Y330" s="1206">
        <f>P331*1.98</f>
        <v>0</v>
      </c>
      <c r="Z330" s="1206"/>
      <c r="AA330" s="1206"/>
      <c r="AB330" s="1199">
        <v>2</v>
      </c>
      <c r="AC330" s="62"/>
      <c r="AD330" s="63"/>
      <c r="AE330" s="64"/>
    </row>
    <row r="331" spans="1:31">
      <c r="A331" s="414"/>
      <c r="B331" s="251"/>
      <c r="C331" s="142"/>
      <c r="D331" s="414"/>
      <c r="E331" s="735"/>
      <c r="F331" s="806"/>
      <c r="G331" s="1199"/>
      <c r="H331" s="1207" t="s">
        <v>259</v>
      </c>
      <c r="I331" s="1208"/>
      <c r="J331" s="1208"/>
      <c r="K331" s="1208"/>
      <c r="L331" s="1208"/>
      <c r="M331" s="1208"/>
      <c r="N331" s="1208"/>
      <c r="O331" s="1209"/>
      <c r="P331" s="1210">
        <f>SUM(J71,J72:R74)</f>
        <v>0</v>
      </c>
      <c r="Q331" s="1211"/>
      <c r="R331" s="1211"/>
      <c r="S331" s="1212"/>
      <c r="T331" s="1213" t="s">
        <v>238</v>
      </c>
      <c r="U331" s="1213"/>
      <c r="V331" s="1213"/>
      <c r="W331" s="1213"/>
      <c r="X331" s="1214"/>
      <c r="Y331" s="1206"/>
      <c r="Z331" s="1206"/>
      <c r="AA331" s="1206"/>
      <c r="AB331" s="1199"/>
      <c r="AC331" s="62"/>
      <c r="AD331" s="63"/>
      <c r="AE331" s="64"/>
    </row>
    <row r="332" spans="1:31">
      <c r="A332" s="414"/>
      <c r="B332" s="251"/>
      <c r="C332" s="142"/>
      <c r="D332" s="414"/>
      <c r="E332" s="735"/>
      <c r="F332" s="806"/>
      <c r="G332" s="99"/>
      <c r="H332" s="36"/>
      <c r="I332" s="36"/>
      <c r="J332" s="36"/>
      <c r="K332" s="36"/>
      <c r="L332" s="36"/>
      <c r="M332" s="36"/>
      <c r="N332" s="36"/>
      <c r="O332" s="36"/>
      <c r="P332" s="92"/>
      <c r="Q332" s="92"/>
      <c r="R332" s="92"/>
      <c r="S332" s="92"/>
      <c r="T332" s="416"/>
      <c r="U332" s="416"/>
      <c r="V332" s="416"/>
      <c r="W332" s="416"/>
      <c r="X332" s="416"/>
      <c r="Y332" s="93"/>
      <c r="Z332" s="93"/>
      <c r="AA332" s="93"/>
      <c r="AB332" s="99"/>
      <c r="AC332" s="62"/>
      <c r="AD332" s="63"/>
      <c r="AE332" s="64"/>
    </row>
    <row r="333" spans="1:31">
      <c r="A333" s="414"/>
      <c r="B333" s="251"/>
      <c r="C333" s="142"/>
      <c r="D333" s="414"/>
      <c r="E333" s="735"/>
      <c r="F333" s="806"/>
      <c r="H333" s="3" t="s">
        <v>260</v>
      </c>
      <c r="AA333" s="34" t="s">
        <v>115</v>
      </c>
      <c r="AB333" s="99"/>
      <c r="AC333" s="62"/>
      <c r="AD333" s="63"/>
      <c r="AE333" s="64"/>
    </row>
    <row r="334" spans="1:31">
      <c r="A334" s="414"/>
      <c r="B334" s="251"/>
      <c r="C334" s="142"/>
      <c r="D334" s="414"/>
      <c r="E334" s="735"/>
      <c r="F334" s="806"/>
      <c r="H334" s="852" t="s">
        <v>338</v>
      </c>
      <c r="I334" s="853"/>
      <c r="J334" s="853"/>
      <c r="K334" s="853"/>
      <c r="L334" s="853"/>
      <c r="M334" s="853"/>
      <c r="N334" s="853"/>
      <c r="O334" s="853"/>
      <c r="P334" s="853"/>
      <c r="Q334" s="1210">
        <f>SUM(M68:R69)</f>
        <v>0</v>
      </c>
      <c r="R334" s="1211"/>
      <c r="S334" s="1211"/>
      <c r="T334" s="1212"/>
      <c r="U334" s="908" t="s">
        <v>261</v>
      </c>
      <c r="V334" s="908"/>
      <c r="W334" s="908"/>
      <c r="X334" s="908"/>
      <c r="Y334" s="1215">
        <f>Q334*3.3</f>
        <v>0</v>
      </c>
      <c r="Z334" s="1216"/>
      <c r="AA334" s="1217"/>
      <c r="AB334" s="412">
        <v>3</v>
      </c>
      <c r="AC334" s="62"/>
      <c r="AD334" s="63"/>
      <c r="AE334" s="64"/>
    </row>
    <row r="335" spans="1:31">
      <c r="A335" s="414"/>
      <c r="B335" s="251"/>
      <c r="C335" s="142"/>
      <c r="D335" s="414"/>
      <c r="E335" s="735"/>
      <c r="F335" s="806"/>
      <c r="H335" s="852" t="s">
        <v>248</v>
      </c>
      <c r="I335" s="853"/>
      <c r="J335" s="853"/>
      <c r="K335" s="853"/>
      <c r="L335" s="853"/>
      <c r="M335" s="853"/>
      <c r="N335" s="853"/>
      <c r="O335" s="853"/>
      <c r="P335" s="853"/>
      <c r="Q335" s="1210">
        <f>SUM(M70:R70)</f>
        <v>0</v>
      </c>
      <c r="R335" s="1211"/>
      <c r="S335" s="1211"/>
      <c r="T335" s="1212"/>
      <c r="U335" s="908" t="s">
        <v>238</v>
      </c>
      <c r="V335" s="908"/>
      <c r="W335" s="908"/>
      <c r="X335" s="908"/>
      <c r="Y335" s="1218">
        <f>Q335*1.98</f>
        <v>0</v>
      </c>
      <c r="Z335" s="1219"/>
      <c r="AA335" s="1220"/>
      <c r="AB335" s="99">
        <v>4</v>
      </c>
      <c r="AC335" s="62"/>
      <c r="AD335" s="63"/>
      <c r="AE335" s="64"/>
    </row>
    <row r="336" spans="1:31">
      <c r="A336" s="414"/>
      <c r="B336" s="251"/>
      <c r="C336" s="142"/>
      <c r="D336" s="414"/>
      <c r="E336" s="735"/>
      <c r="F336" s="806"/>
      <c r="H336" s="428"/>
      <c r="I336" s="428"/>
      <c r="J336" s="428"/>
      <c r="K336" s="428"/>
      <c r="L336" s="428"/>
      <c r="M336" s="428"/>
      <c r="N336" s="428"/>
      <c r="O336" s="428"/>
      <c r="P336" s="428"/>
      <c r="Q336" s="428"/>
      <c r="R336" s="36"/>
      <c r="S336" s="36"/>
      <c r="T336" s="36"/>
      <c r="U336" s="392"/>
      <c r="V336" s="334"/>
      <c r="W336" s="334"/>
      <c r="X336" s="334"/>
      <c r="Y336" s="37"/>
      <c r="Z336" s="37"/>
      <c r="AA336" s="37"/>
      <c r="AB336" s="99"/>
      <c r="AC336" s="62"/>
      <c r="AD336" s="63"/>
      <c r="AE336" s="64"/>
    </row>
    <row r="337" spans="1:31">
      <c r="A337" s="414"/>
      <c r="B337" s="251"/>
      <c r="C337" s="142"/>
      <c r="D337" s="414"/>
      <c r="E337" s="735"/>
      <c r="F337" s="806"/>
      <c r="H337" s="3" t="s">
        <v>111</v>
      </c>
      <c r="W337" s="334"/>
      <c r="X337" s="334"/>
      <c r="Y337" s="334"/>
      <c r="Z337" s="334"/>
      <c r="AA337" s="334"/>
      <c r="AB337" s="334"/>
      <c r="AC337" s="62"/>
      <c r="AD337" s="63"/>
      <c r="AE337" s="64"/>
    </row>
    <row r="338" spans="1:31" ht="13.8" thickBot="1">
      <c r="A338" s="414"/>
      <c r="B338" s="251"/>
      <c r="C338" s="142"/>
      <c r="D338" s="414"/>
      <c r="E338" s="735"/>
      <c r="F338" s="806"/>
      <c r="H338" s="3" t="s">
        <v>258</v>
      </c>
      <c r="AA338" s="34" t="s">
        <v>115</v>
      </c>
      <c r="AC338" s="62"/>
      <c r="AD338" s="63"/>
      <c r="AE338" s="64"/>
    </row>
    <row r="339" spans="1:31">
      <c r="A339" s="414"/>
      <c r="B339" s="251"/>
      <c r="C339" s="142"/>
      <c r="D339" s="414"/>
      <c r="E339" s="735"/>
      <c r="F339" s="806"/>
      <c r="H339" s="894" t="s">
        <v>347</v>
      </c>
      <c r="I339" s="895"/>
      <c r="J339" s="895"/>
      <c r="K339" s="1221"/>
      <c r="L339" s="1223"/>
      <c r="M339" s="1224"/>
      <c r="N339" s="1248" t="s">
        <v>120</v>
      </c>
      <c r="O339" s="1249"/>
      <c r="P339" s="1249"/>
      <c r="Q339" s="1249"/>
      <c r="R339" s="1249"/>
      <c r="S339" s="1249"/>
      <c r="T339" s="1249"/>
      <c r="U339" s="1249"/>
      <c r="V339" s="1249"/>
      <c r="W339" s="1249"/>
      <c r="X339" s="1249"/>
      <c r="Y339" s="1215">
        <f>IF(L339=0,0,IF(L339=1,180,ROUND(320+100*(L339-2),2)))</f>
        <v>0</v>
      </c>
      <c r="Z339" s="1216"/>
      <c r="AA339" s="1217"/>
      <c r="AB339" s="1199">
        <v>5</v>
      </c>
      <c r="AC339" s="62"/>
      <c r="AD339" s="63"/>
      <c r="AE339" s="64"/>
    </row>
    <row r="340" spans="1:31" ht="13.8" thickBot="1">
      <c r="A340" s="414"/>
      <c r="B340" s="251"/>
      <c r="C340" s="142"/>
      <c r="D340" s="414"/>
      <c r="E340" s="735"/>
      <c r="F340" s="806"/>
      <c r="H340" s="900"/>
      <c r="I340" s="901"/>
      <c r="J340" s="901"/>
      <c r="K340" s="1222"/>
      <c r="L340" s="1225"/>
      <c r="M340" s="1226"/>
      <c r="N340" s="1200" t="s">
        <v>172</v>
      </c>
      <c r="O340" s="1201"/>
      <c r="P340" s="1201"/>
      <c r="Q340" s="1201"/>
      <c r="R340" s="1201"/>
      <c r="S340" s="1201"/>
      <c r="T340" s="1201"/>
      <c r="U340" s="1201"/>
      <c r="V340" s="1201"/>
      <c r="W340" s="1201"/>
      <c r="X340" s="1202"/>
      <c r="Y340" s="1236"/>
      <c r="Z340" s="1237"/>
      <c r="AA340" s="1238"/>
      <c r="AB340" s="1199"/>
      <c r="AC340" s="62"/>
      <c r="AD340" s="63"/>
      <c r="AE340" s="64"/>
    </row>
    <row r="341" spans="1:31">
      <c r="A341" s="414"/>
      <c r="B341" s="251"/>
      <c r="C341" s="142"/>
      <c r="D341" s="414"/>
      <c r="E341" s="735"/>
      <c r="F341" s="806"/>
      <c r="H341" s="1203" t="s">
        <v>173</v>
      </c>
      <c r="I341" s="1204"/>
      <c r="J341" s="1204"/>
      <c r="K341" s="1204"/>
      <c r="L341" s="1204"/>
      <c r="M341" s="1204"/>
      <c r="N341" s="1204"/>
      <c r="O341" s="1204"/>
      <c r="P341" s="1204"/>
      <c r="Q341" s="1204"/>
      <c r="R341" s="1204"/>
      <c r="S341" s="1204"/>
      <c r="T341" s="1204"/>
      <c r="U341" s="1204"/>
      <c r="V341" s="1204"/>
      <c r="W341" s="1204"/>
      <c r="X341" s="1205"/>
      <c r="Y341" s="1206">
        <f>P342*1.98</f>
        <v>0</v>
      </c>
      <c r="Z341" s="1206"/>
      <c r="AA341" s="1206"/>
      <c r="AB341" s="1199">
        <v>6</v>
      </c>
      <c r="AC341" s="62"/>
      <c r="AD341" s="63"/>
      <c r="AE341" s="64"/>
    </row>
    <row r="342" spans="1:31">
      <c r="A342" s="414"/>
      <c r="B342" s="251"/>
      <c r="C342" s="142"/>
      <c r="D342" s="414"/>
      <c r="E342" s="735"/>
      <c r="F342" s="806"/>
      <c r="H342" s="1227" t="s">
        <v>259</v>
      </c>
      <c r="I342" s="1228"/>
      <c r="J342" s="1228"/>
      <c r="K342" s="1228"/>
      <c r="L342" s="1228"/>
      <c r="M342" s="1228"/>
      <c r="N342" s="1228"/>
      <c r="O342" s="1229"/>
      <c r="P342" s="1210">
        <f>SUM(S71,S72:AA74)</f>
        <v>0</v>
      </c>
      <c r="Q342" s="1211"/>
      <c r="R342" s="1211"/>
      <c r="S342" s="1212"/>
      <c r="T342" s="1213" t="s">
        <v>238</v>
      </c>
      <c r="U342" s="1213"/>
      <c r="V342" s="1213"/>
      <c r="W342" s="1213"/>
      <c r="X342" s="1214"/>
      <c r="Y342" s="1206"/>
      <c r="Z342" s="1206"/>
      <c r="AA342" s="1206"/>
      <c r="AB342" s="1199"/>
      <c r="AC342" s="62"/>
      <c r="AD342" s="63"/>
      <c r="AE342" s="64"/>
    </row>
    <row r="343" spans="1:31">
      <c r="A343" s="414"/>
      <c r="B343" s="251"/>
      <c r="C343" s="142"/>
      <c r="D343" s="414"/>
      <c r="E343" s="735"/>
      <c r="F343" s="806"/>
      <c r="H343" s="392"/>
      <c r="I343" s="392"/>
      <c r="J343" s="392"/>
      <c r="K343" s="392"/>
      <c r="L343" s="392"/>
      <c r="M343" s="392"/>
      <c r="N343" s="392"/>
      <c r="O343" s="392"/>
      <c r="P343" s="392"/>
      <c r="Q343" s="392"/>
      <c r="R343" s="392"/>
      <c r="S343" s="392"/>
      <c r="T343" s="392"/>
      <c r="U343" s="392"/>
      <c r="V343" s="392"/>
      <c r="W343" s="392"/>
      <c r="X343" s="392"/>
      <c r="Y343" s="392"/>
      <c r="Z343" s="392"/>
      <c r="AA343" s="392"/>
      <c r="AB343" s="31"/>
      <c r="AC343" s="62"/>
      <c r="AD343" s="63"/>
      <c r="AE343" s="64"/>
    </row>
    <row r="344" spans="1:31">
      <c r="A344" s="414"/>
      <c r="B344" s="251"/>
      <c r="C344" s="142"/>
      <c r="D344" s="414"/>
      <c r="E344" s="735"/>
      <c r="F344" s="806"/>
      <c r="H344" s="3" t="s">
        <v>260</v>
      </c>
      <c r="AA344" s="34" t="s">
        <v>115</v>
      </c>
      <c r="AB344" s="99"/>
      <c r="AC344" s="62"/>
      <c r="AD344" s="63"/>
      <c r="AE344" s="64"/>
    </row>
    <row r="345" spans="1:31">
      <c r="A345" s="414"/>
      <c r="B345" s="251"/>
      <c r="C345" s="142"/>
      <c r="D345" s="414"/>
      <c r="E345" s="129"/>
      <c r="F345" s="130"/>
      <c r="H345" s="852" t="s">
        <v>338</v>
      </c>
      <c r="I345" s="853"/>
      <c r="J345" s="853"/>
      <c r="K345" s="853"/>
      <c r="L345" s="853"/>
      <c r="M345" s="853"/>
      <c r="N345" s="853"/>
      <c r="O345" s="853"/>
      <c r="P345" s="853"/>
      <c r="Q345" s="1210">
        <f>SUM(V68:AA69)</f>
        <v>0</v>
      </c>
      <c r="R345" s="1211"/>
      <c r="S345" s="1211"/>
      <c r="T345" s="1212"/>
      <c r="U345" s="1003" t="s">
        <v>261</v>
      </c>
      <c r="V345" s="1011"/>
      <c r="W345" s="1011"/>
      <c r="X345" s="1239"/>
      <c r="Y345" s="1254">
        <f>Q345*3.3</f>
        <v>0</v>
      </c>
      <c r="Z345" s="1255"/>
      <c r="AA345" s="1256"/>
      <c r="AB345" s="412">
        <v>7</v>
      </c>
      <c r="AC345" s="62"/>
      <c r="AD345" s="63"/>
      <c r="AE345" s="64"/>
    </row>
    <row r="346" spans="1:31">
      <c r="A346" s="414"/>
      <c r="B346" s="251"/>
      <c r="C346" s="142"/>
      <c r="D346" s="414"/>
      <c r="E346" s="129"/>
      <c r="F346" s="130"/>
      <c r="H346" s="852" t="s">
        <v>248</v>
      </c>
      <c r="I346" s="853"/>
      <c r="J346" s="853"/>
      <c r="K346" s="853"/>
      <c r="L346" s="853"/>
      <c r="M346" s="853"/>
      <c r="N346" s="853"/>
      <c r="O346" s="853"/>
      <c r="P346" s="853"/>
      <c r="Q346" s="1210">
        <f>SUM(V70:AA70)</f>
        <v>0</v>
      </c>
      <c r="R346" s="1211"/>
      <c r="S346" s="1211"/>
      <c r="T346" s="1212"/>
      <c r="U346" s="1003" t="s">
        <v>238</v>
      </c>
      <c r="V346" s="1011"/>
      <c r="W346" s="1011"/>
      <c r="X346" s="1239"/>
      <c r="Y346" s="1240">
        <f>Q346*1.98</f>
        <v>0</v>
      </c>
      <c r="Z346" s="1241"/>
      <c r="AA346" s="1242"/>
      <c r="AB346" s="99">
        <v>8</v>
      </c>
      <c r="AC346" s="62"/>
      <c r="AD346" s="63"/>
      <c r="AE346" s="64"/>
    </row>
    <row r="347" spans="1:31">
      <c r="A347" s="414"/>
      <c r="B347" s="251"/>
      <c r="C347" s="142"/>
      <c r="D347" s="414"/>
      <c r="E347" s="129"/>
      <c r="F347" s="130"/>
      <c r="AC347" s="62"/>
      <c r="AD347" s="63"/>
      <c r="AE347" s="64"/>
    </row>
    <row r="348" spans="1:31">
      <c r="A348" s="414"/>
      <c r="B348" s="251"/>
      <c r="C348" s="142"/>
      <c r="D348" s="414"/>
      <c r="E348" s="129"/>
      <c r="F348" s="130"/>
      <c r="H348" s="894" t="s">
        <v>105</v>
      </c>
      <c r="I348" s="896"/>
      <c r="J348" s="1003" t="s">
        <v>339</v>
      </c>
      <c r="K348" s="1011"/>
      <c r="L348" s="1011"/>
      <c r="M348" s="1011"/>
      <c r="N348" s="1011"/>
      <c r="O348" s="1011"/>
      <c r="P348" s="1011"/>
      <c r="Q348" s="1011"/>
      <c r="R348" s="1011"/>
      <c r="S348" s="1011"/>
      <c r="T348" s="1011"/>
      <c r="U348" s="1239"/>
      <c r="V348" s="1243">
        <f>Y328+Y334+Y335</f>
        <v>0</v>
      </c>
      <c r="W348" s="1244"/>
      <c r="X348" s="1244"/>
      <c r="Y348" s="1244"/>
      <c r="Z348" s="89" t="s">
        <v>28</v>
      </c>
      <c r="AA348" s="3" t="s">
        <v>124</v>
      </c>
      <c r="AC348" s="62"/>
      <c r="AD348" s="63"/>
      <c r="AE348" s="64"/>
    </row>
    <row r="349" spans="1:31">
      <c r="A349" s="414"/>
      <c r="B349" s="251"/>
      <c r="C349" s="142"/>
      <c r="D349" s="414"/>
      <c r="E349" s="129"/>
      <c r="F349" s="130"/>
      <c r="H349" s="900"/>
      <c r="I349" s="902"/>
      <c r="J349" s="1003" t="s">
        <v>340</v>
      </c>
      <c r="K349" s="1011"/>
      <c r="L349" s="1011"/>
      <c r="M349" s="1011"/>
      <c r="N349" s="1011"/>
      <c r="O349" s="1011"/>
      <c r="P349" s="1011"/>
      <c r="Q349" s="1011"/>
      <c r="R349" s="1011"/>
      <c r="S349" s="1011"/>
      <c r="T349" s="1011"/>
      <c r="U349" s="1239"/>
      <c r="V349" s="1243">
        <f>Y330+Y334+Y335</f>
        <v>0</v>
      </c>
      <c r="W349" s="1244"/>
      <c r="X349" s="1244"/>
      <c r="Y349" s="1244"/>
      <c r="Z349" s="88" t="s">
        <v>28</v>
      </c>
      <c r="AA349" s="3" t="s">
        <v>125</v>
      </c>
      <c r="AC349" s="62"/>
      <c r="AD349" s="63"/>
      <c r="AE349" s="64"/>
    </row>
    <row r="350" spans="1:31">
      <c r="A350" s="414"/>
      <c r="B350" s="251"/>
      <c r="C350" s="142"/>
      <c r="D350" s="414"/>
      <c r="E350" s="129"/>
      <c r="F350" s="130"/>
      <c r="H350" s="894" t="s">
        <v>103</v>
      </c>
      <c r="I350" s="896"/>
      <c r="J350" s="1003" t="s">
        <v>752</v>
      </c>
      <c r="K350" s="1011"/>
      <c r="L350" s="1011"/>
      <c r="M350" s="1011"/>
      <c r="N350" s="1011"/>
      <c r="O350" s="1011"/>
      <c r="P350" s="1011"/>
      <c r="Q350" s="1011"/>
      <c r="R350" s="1011"/>
      <c r="S350" s="1011"/>
      <c r="T350" s="1011"/>
      <c r="U350" s="1239"/>
      <c r="V350" s="1266">
        <f>Y339+Y345+Y346</f>
        <v>0</v>
      </c>
      <c r="W350" s="1267"/>
      <c r="X350" s="1267"/>
      <c r="Y350" s="1267"/>
      <c r="Z350" s="90" t="s">
        <v>28</v>
      </c>
      <c r="AA350" s="3" t="s">
        <v>126</v>
      </c>
      <c r="AC350" s="62"/>
      <c r="AD350" s="63"/>
      <c r="AE350" s="64"/>
    </row>
    <row r="351" spans="1:31">
      <c r="A351" s="414"/>
      <c r="B351" s="251"/>
      <c r="C351" s="142"/>
      <c r="D351" s="414"/>
      <c r="E351" s="129"/>
      <c r="F351" s="130"/>
      <c r="H351" s="900"/>
      <c r="I351" s="902"/>
      <c r="J351" s="1003" t="s">
        <v>753</v>
      </c>
      <c r="K351" s="1011"/>
      <c r="L351" s="1011"/>
      <c r="M351" s="1011"/>
      <c r="N351" s="1011"/>
      <c r="O351" s="1011"/>
      <c r="P351" s="1011"/>
      <c r="Q351" s="1011"/>
      <c r="R351" s="1011"/>
      <c r="S351" s="1011"/>
      <c r="T351" s="1011"/>
      <c r="U351" s="1239"/>
      <c r="V351" s="1243">
        <f>Y341+Y345+Y346</f>
        <v>0</v>
      </c>
      <c r="W351" s="1244"/>
      <c r="X351" s="1244"/>
      <c r="Y351" s="1244"/>
      <c r="Z351" s="88" t="s">
        <v>28</v>
      </c>
      <c r="AA351" s="3" t="s">
        <v>127</v>
      </c>
      <c r="AC351" s="62"/>
      <c r="AD351" s="63"/>
      <c r="AE351" s="64"/>
    </row>
    <row r="352" spans="1:31">
      <c r="A352" s="414"/>
      <c r="B352" s="251"/>
      <c r="C352" s="142"/>
      <c r="D352" s="414"/>
      <c r="E352" s="129"/>
      <c r="F352" s="130"/>
      <c r="AC352" s="62"/>
      <c r="AD352" s="63"/>
      <c r="AE352" s="64"/>
    </row>
    <row r="353" spans="1:31">
      <c r="A353" s="414"/>
      <c r="B353" s="251"/>
      <c r="C353" s="142"/>
      <c r="D353" s="414"/>
      <c r="E353" s="129"/>
      <c r="F353" s="130"/>
      <c r="H353" s="389"/>
      <c r="I353" s="389"/>
      <c r="J353" s="389"/>
      <c r="K353" s="389"/>
      <c r="L353" s="389"/>
      <c r="M353" s="389"/>
      <c r="N353" s="389"/>
      <c r="O353" s="389"/>
      <c r="P353" s="389"/>
      <c r="Q353" s="389"/>
      <c r="R353" s="389"/>
      <c r="S353" s="389"/>
      <c r="T353" s="389"/>
      <c r="U353" s="389"/>
      <c r="V353" s="389"/>
      <c r="W353" s="389"/>
      <c r="X353" s="389"/>
      <c r="Y353" s="389"/>
      <c r="Z353" s="389"/>
      <c r="AC353" s="62"/>
      <c r="AD353" s="63"/>
      <c r="AE353" s="64"/>
    </row>
    <row r="354" spans="1:31" ht="23.4" customHeight="1">
      <c r="A354" s="257"/>
      <c r="B354" s="368"/>
      <c r="C354" s="348"/>
      <c r="D354" s="257"/>
      <c r="E354" s="218"/>
      <c r="F354" s="219"/>
      <c r="G354" s="23"/>
      <c r="H354" s="23"/>
      <c r="I354" s="23"/>
      <c r="J354" s="23"/>
      <c r="K354" s="23"/>
      <c r="L354" s="23"/>
      <c r="M354" s="23"/>
      <c r="N354" s="23"/>
      <c r="O354" s="23"/>
      <c r="P354" s="23"/>
      <c r="Q354" s="23"/>
      <c r="R354" s="23"/>
      <c r="S354" s="23"/>
      <c r="T354" s="23"/>
      <c r="U354" s="23"/>
      <c r="V354" s="23"/>
      <c r="W354" s="23"/>
      <c r="X354" s="23"/>
      <c r="Y354" s="23"/>
      <c r="Z354" s="23"/>
      <c r="AA354" s="23"/>
      <c r="AB354" s="23"/>
      <c r="AC354" s="65"/>
      <c r="AD354" s="66"/>
      <c r="AE354" s="67"/>
    </row>
    <row r="355" spans="1:31" ht="6.6" customHeight="1">
      <c r="A355" s="414"/>
      <c r="B355" s="251"/>
      <c r="C355" s="142"/>
      <c r="D355" s="414"/>
      <c r="E355" s="129"/>
      <c r="F355" s="130"/>
      <c r="G355" s="18"/>
      <c r="AB355" s="128"/>
      <c r="AC355" s="62"/>
      <c r="AD355" s="63"/>
      <c r="AE355" s="64"/>
    </row>
    <row r="356" spans="1:31" ht="13.8" thickBot="1">
      <c r="A356" s="414"/>
      <c r="B356" s="251"/>
      <c r="C356" s="142"/>
      <c r="D356" s="417"/>
      <c r="E356" s="735" t="s">
        <v>1298</v>
      </c>
      <c r="F356" s="806"/>
      <c r="G356" s="18"/>
      <c r="L356" s="34"/>
      <c r="M356" s="34"/>
      <c r="N356" s="34"/>
      <c r="O356" s="34"/>
      <c r="P356" s="34"/>
      <c r="Q356" s="34"/>
      <c r="R356" s="34"/>
      <c r="S356" s="34"/>
      <c r="T356" s="6"/>
      <c r="U356" s="6"/>
      <c r="V356" s="6"/>
      <c r="W356" s="6"/>
      <c r="AB356" s="128"/>
      <c r="AC356" s="62"/>
      <c r="AD356" s="63"/>
      <c r="AE356" s="64"/>
    </row>
    <row r="357" spans="1:31" ht="14.25" customHeight="1" thickBot="1">
      <c r="A357" s="414"/>
      <c r="B357" s="251"/>
      <c r="C357" s="142"/>
      <c r="D357" s="417"/>
      <c r="E357" s="735"/>
      <c r="F357" s="806"/>
      <c r="H357" s="3" t="s">
        <v>186</v>
      </c>
      <c r="N357" s="663" t="s">
        <v>105</v>
      </c>
      <c r="O357" s="664"/>
      <c r="P357" s="1245"/>
      <c r="Q357" s="1250"/>
      <c r="R357" s="1251"/>
      <c r="S357" s="1251"/>
      <c r="T357" s="1251"/>
      <c r="U357" s="91" t="s">
        <v>28</v>
      </c>
      <c r="V357" s="238" t="s">
        <v>187</v>
      </c>
      <c r="W357" s="84"/>
      <c r="X357" s="84"/>
      <c r="Y357" s="84"/>
      <c r="Z357" s="84"/>
      <c r="AA357" s="84"/>
      <c r="AB357" s="239"/>
      <c r="AC357" s="62"/>
      <c r="AD357" s="63"/>
      <c r="AE357" s="64"/>
    </row>
    <row r="358" spans="1:31" ht="13.8" thickBot="1">
      <c r="A358" s="414"/>
      <c r="B358" s="251"/>
      <c r="C358" s="142"/>
      <c r="D358" s="417"/>
      <c r="E358" s="735"/>
      <c r="F358" s="806"/>
      <c r="N358" s="663" t="s">
        <v>103</v>
      </c>
      <c r="O358" s="664"/>
      <c r="P358" s="1245"/>
      <c r="Q358" s="1250"/>
      <c r="R358" s="1251"/>
      <c r="S358" s="1251"/>
      <c r="T358" s="1251"/>
      <c r="U358" s="91" t="s">
        <v>28</v>
      </c>
      <c r="V358" s="238" t="s">
        <v>136</v>
      </c>
      <c r="W358" s="392"/>
      <c r="X358" s="392"/>
      <c r="Y358" s="392"/>
      <c r="Z358" s="392"/>
      <c r="AA358" s="392"/>
      <c r="AB358" s="31"/>
      <c r="AC358" s="62"/>
      <c r="AD358" s="63"/>
      <c r="AE358" s="64"/>
    </row>
    <row r="359" spans="1:31" ht="13.5" customHeight="1">
      <c r="A359" s="414"/>
      <c r="B359" s="251"/>
      <c r="C359" s="142"/>
      <c r="D359" s="417"/>
      <c r="E359" s="735"/>
      <c r="F359" s="806"/>
      <c r="N359" s="72" t="s">
        <v>122</v>
      </c>
      <c r="O359" s="1252" t="s">
        <v>123</v>
      </c>
      <c r="P359" s="1252"/>
      <c r="Q359" s="1252"/>
      <c r="R359" s="1252"/>
      <c r="S359" s="1252"/>
      <c r="T359" s="1252"/>
      <c r="U359" s="1252"/>
      <c r="V359" s="1252"/>
      <c r="W359" s="1252"/>
      <c r="X359" s="1252"/>
      <c r="Y359" s="1252"/>
      <c r="Z359" s="1252"/>
      <c r="AA359" s="1252"/>
      <c r="AB359" s="1253"/>
      <c r="AC359" s="62"/>
      <c r="AD359" s="63"/>
      <c r="AE359" s="64"/>
    </row>
    <row r="360" spans="1:31">
      <c r="A360" s="414"/>
      <c r="B360" s="251"/>
      <c r="C360" s="142"/>
      <c r="D360" s="417"/>
      <c r="E360" s="735"/>
      <c r="F360" s="806"/>
      <c r="H360" s="3" t="s">
        <v>108</v>
      </c>
      <c r="O360" s="1252"/>
      <c r="P360" s="1252"/>
      <c r="Q360" s="1252"/>
      <c r="R360" s="1252"/>
      <c r="S360" s="1252"/>
      <c r="T360" s="1252"/>
      <c r="U360" s="1252"/>
      <c r="V360" s="1252"/>
      <c r="W360" s="1252"/>
      <c r="X360" s="1252"/>
      <c r="Y360" s="1252"/>
      <c r="Z360" s="1252"/>
      <c r="AA360" s="1252"/>
      <c r="AB360" s="1253"/>
      <c r="AC360" s="62"/>
      <c r="AD360" s="63"/>
      <c r="AE360" s="64"/>
    </row>
    <row r="361" spans="1:31">
      <c r="A361" s="414"/>
      <c r="B361" s="251"/>
      <c r="C361" s="142"/>
      <c r="D361" s="417"/>
      <c r="E361" s="735"/>
      <c r="F361" s="806"/>
      <c r="H361" s="3" t="s">
        <v>257</v>
      </c>
      <c r="AA361" s="34" t="s">
        <v>115</v>
      </c>
      <c r="AC361" s="62"/>
      <c r="AD361" s="63"/>
      <c r="AE361" s="64"/>
    </row>
    <row r="362" spans="1:31">
      <c r="A362" s="414"/>
      <c r="B362" s="251"/>
      <c r="C362" s="142"/>
      <c r="D362" s="417"/>
      <c r="E362" s="735"/>
      <c r="F362" s="806"/>
      <c r="H362" s="894" t="s">
        <v>347</v>
      </c>
      <c r="I362" s="895"/>
      <c r="J362" s="895"/>
      <c r="K362" s="895"/>
      <c r="L362" s="1230">
        <f>L328</f>
        <v>0</v>
      </c>
      <c r="M362" s="1231"/>
      <c r="N362" s="1234" t="s">
        <v>174</v>
      </c>
      <c r="O362" s="1234"/>
      <c r="P362" s="1234"/>
      <c r="Q362" s="1234"/>
      <c r="R362" s="1234"/>
      <c r="S362" s="1234"/>
      <c r="T362" s="1234"/>
      <c r="U362" s="1234"/>
      <c r="V362" s="1234"/>
      <c r="W362" s="1234"/>
      <c r="X362" s="1235"/>
      <c r="Y362" s="1254">
        <f>IF(L362=0,0,IF(L362&lt;3,ROUND(330+30*(L362-1),2),ROUND(400+80*(L362-3),2)))</f>
        <v>0</v>
      </c>
      <c r="Z362" s="1255"/>
      <c r="AA362" s="1256"/>
      <c r="AB362" s="1199">
        <v>9</v>
      </c>
      <c r="AC362" s="62"/>
      <c r="AD362" s="63"/>
      <c r="AE362" s="64"/>
    </row>
    <row r="363" spans="1:31">
      <c r="A363" s="414"/>
      <c r="B363" s="251"/>
      <c r="C363" s="142"/>
      <c r="D363" s="417"/>
      <c r="E363" s="735"/>
      <c r="F363" s="806"/>
      <c r="H363" s="897"/>
      <c r="I363" s="898"/>
      <c r="J363" s="898"/>
      <c r="K363" s="898"/>
      <c r="L363" s="1232"/>
      <c r="M363" s="1233"/>
      <c r="N363" s="1234" t="s">
        <v>175</v>
      </c>
      <c r="O363" s="1234"/>
      <c r="P363" s="1234"/>
      <c r="Q363" s="1234"/>
      <c r="R363" s="1234"/>
      <c r="S363" s="1234"/>
      <c r="T363" s="1234"/>
      <c r="U363" s="1234"/>
      <c r="V363" s="1234"/>
      <c r="W363" s="1234"/>
      <c r="X363" s="1235"/>
      <c r="Y363" s="1257"/>
      <c r="Z363" s="1258"/>
      <c r="AA363" s="1259"/>
      <c r="AB363" s="1199"/>
      <c r="AC363" s="62"/>
      <c r="AD363" s="63"/>
      <c r="AE363" s="64"/>
    </row>
    <row r="364" spans="1:31">
      <c r="A364" s="414"/>
      <c r="B364" s="251"/>
      <c r="C364" s="142"/>
      <c r="D364" s="417"/>
      <c r="E364" s="735"/>
      <c r="F364" s="806"/>
      <c r="H364" s="1260" t="s">
        <v>173</v>
      </c>
      <c r="I364" s="1261"/>
      <c r="J364" s="1261"/>
      <c r="K364" s="1261"/>
      <c r="L364" s="1204"/>
      <c r="M364" s="1204"/>
      <c r="N364" s="1261"/>
      <c r="O364" s="1261"/>
      <c r="P364" s="1261"/>
      <c r="Q364" s="1261"/>
      <c r="R364" s="1261"/>
      <c r="S364" s="1261"/>
      <c r="T364" s="1261"/>
      <c r="U364" s="1261"/>
      <c r="V364" s="1261"/>
      <c r="W364" s="1261"/>
      <c r="X364" s="1262"/>
      <c r="Y364" s="1254">
        <f>P365*3.3</f>
        <v>0</v>
      </c>
      <c r="Z364" s="1255"/>
      <c r="AA364" s="1256"/>
      <c r="AB364" s="1199">
        <v>10</v>
      </c>
      <c r="AC364" s="62"/>
      <c r="AD364" s="63"/>
      <c r="AE364" s="64"/>
    </row>
    <row r="365" spans="1:31" ht="13.5" customHeight="1">
      <c r="A365" s="414"/>
      <c r="B365" s="251"/>
      <c r="C365" s="142"/>
      <c r="D365" s="417"/>
      <c r="E365" s="735"/>
      <c r="F365" s="806"/>
      <c r="H365" s="712" t="s">
        <v>262</v>
      </c>
      <c r="I365" s="1005"/>
      <c r="J365" s="1005"/>
      <c r="K365" s="1005"/>
      <c r="L365" s="1005"/>
      <c r="M365" s="1005"/>
      <c r="N365" s="1005"/>
      <c r="O365" s="713"/>
      <c r="P365" s="1210">
        <f>P331</f>
        <v>0</v>
      </c>
      <c r="Q365" s="1211"/>
      <c r="R365" s="1211"/>
      <c r="S365" s="1212"/>
      <c r="T365" s="1213" t="s">
        <v>261</v>
      </c>
      <c r="U365" s="1213"/>
      <c r="V365" s="1213"/>
      <c r="W365" s="1213"/>
      <c r="X365" s="1214"/>
      <c r="Y365" s="1330"/>
      <c r="Z365" s="1331"/>
      <c r="AA365" s="1410"/>
      <c r="AB365" s="1199"/>
      <c r="AC365" s="62"/>
      <c r="AD365" s="63"/>
      <c r="AE365" s="64"/>
    </row>
    <row r="366" spans="1:31">
      <c r="A366" s="414"/>
      <c r="B366" s="251"/>
      <c r="C366" s="142"/>
      <c r="D366" s="417"/>
      <c r="E366" s="735"/>
      <c r="F366" s="806"/>
      <c r="H366" s="378"/>
      <c r="I366" s="378"/>
      <c r="J366" s="378"/>
      <c r="K366" s="378"/>
      <c r="L366" s="378"/>
      <c r="M366" s="378"/>
      <c r="N366" s="378"/>
      <c r="O366" s="378"/>
      <c r="P366" s="92"/>
      <c r="Q366" s="92"/>
      <c r="R366" s="92"/>
      <c r="S366" s="92"/>
      <c r="T366" s="416"/>
      <c r="U366" s="416"/>
      <c r="V366" s="416"/>
      <c r="W366" s="416"/>
      <c r="X366" s="416"/>
      <c r="Y366" s="94"/>
      <c r="Z366" s="94"/>
      <c r="AA366" s="94"/>
      <c r="AB366" s="99"/>
      <c r="AC366" s="62"/>
      <c r="AD366" s="63"/>
      <c r="AE366" s="64"/>
    </row>
    <row r="367" spans="1:31">
      <c r="A367" s="414"/>
      <c r="B367" s="251"/>
      <c r="C367" s="142"/>
      <c r="D367" s="417"/>
      <c r="E367" s="735"/>
      <c r="F367" s="806"/>
      <c r="H367" s="3" t="s">
        <v>263</v>
      </c>
      <c r="AA367" s="34" t="s">
        <v>115</v>
      </c>
      <c r="AC367" s="62"/>
      <c r="AD367" s="63"/>
      <c r="AE367" s="64"/>
    </row>
    <row r="368" spans="1:31" ht="13.5" customHeight="1">
      <c r="A368" s="414"/>
      <c r="B368" s="251"/>
      <c r="C368" s="142"/>
      <c r="D368" s="417"/>
      <c r="E368" s="735"/>
      <c r="F368" s="806"/>
      <c r="H368" s="852" t="s">
        <v>247</v>
      </c>
      <c r="I368" s="853"/>
      <c r="J368" s="853"/>
      <c r="K368" s="853"/>
      <c r="L368" s="853"/>
      <c r="M368" s="853"/>
      <c r="N368" s="853"/>
      <c r="O368" s="854"/>
      <c r="P368" s="1210">
        <f>Q335</f>
        <v>0</v>
      </c>
      <c r="Q368" s="1211"/>
      <c r="R368" s="1211"/>
      <c r="S368" s="1212" t="s">
        <v>5</v>
      </c>
      <c r="T368" s="1320" t="s">
        <v>261</v>
      </c>
      <c r="U368" s="1321"/>
      <c r="V368" s="1321"/>
      <c r="W368" s="1321"/>
      <c r="X368" s="1322"/>
      <c r="Y368" s="1218">
        <f>P368*3.3</f>
        <v>0</v>
      </c>
      <c r="Z368" s="1219"/>
      <c r="AA368" s="1220"/>
      <c r="AB368" s="231">
        <v>11</v>
      </c>
      <c r="AC368" s="62"/>
      <c r="AD368" s="63"/>
      <c r="AE368" s="64"/>
    </row>
    <row r="369" spans="1:31">
      <c r="A369" s="414"/>
      <c r="B369" s="251"/>
      <c r="C369" s="142"/>
      <c r="D369" s="417"/>
      <c r="E369" s="735"/>
      <c r="F369" s="806"/>
      <c r="H369" s="378"/>
      <c r="I369" s="378"/>
      <c r="J369" s="378"/>
      <c r="K369" s="378"/>
      <c r="L369" s="378"/>
      <c r="M369" s="378"/>
      <c r="N369" s="378"/>
      <c r="O369" s="378"/>
      <c r="P369" s="92"/>
      <c r="Q369" s="92"/>
      <c r="R369" s="92"/>
      <c r="S369" s="92"/>
      <c r="T369" s="416"/>
      <c r="U369" s="416"/>
      <c r="V369" s="416"/>
      <c r="W369" s="416"/>
      <c r="X369" s="416"/>
      <c r="Y369" s="93"/>
      <c r="Z369" s="93"/>
      <c r="AA369" s="93"/>
      <c r="AB369" s="99"/>
      <c r="AC369" s="62"/>
      <c r="AD369" s="63"/>
      <c r="AE369" s="64"/>
    </row>
    <row r="370" spans="1:31">
      <c r="A370" s="414"/>
      <c r="B370" s="251"/>
      <c r="C370" s="142"/>
      <c r="D370" s="417"/>
      <c r="E370" s="735"/>
      <c r="F370" s="806"/>
      <c r="H370" s="3" t="s">
        <v>111</v>
      </c>
      <c r="AB370" s="99"/>
      <c r="AC370" s="62"/>
      <c r="AD370" s="63"/>
      <c r="AE370" s="64"/>
    </row>
    <row r="371" spans="1:31">
      <c r="A371" s="414"/>
      <c r="B371" s="251"/>
      <c r="C371" s="142"/>
      <c r="D371" s="417"/>
      <c r="E371" s="735"/>
      <c r="F371" s="806"/>
      <c r="H371" s="3" t="s">
        <v>257</v>
      </c>
      <c r="AA371" s="34" t="s">
        <v>115</v>
      </c>
      <c r="AC371" s="62"/>
      <c r="AD371" s="63"/>
      <c r="AE371" s="64"/>
    </row>
    <row r="372" spans="1:31">
      <c r="A372" s="414"/>
      <c r="B372" s="251"/>
      <c r="C372" s="142"/>
      <c r="D372" s="417"/>
      <c r="E372" s="735"/>
      <c r="F372" s="806"/>
      <c r="H372" s="894" t="s">
        <v>347</v>
      </c>
      <c r="I372" s="895"/>
      <c r="J372" s="895"/>
      <c r="K372" s="895"/>
      <c r="L372" s="1230">
        <f>L339</f>
        <v>0</v>
      </c>
      <c r="M372" s="1231"/>
      <c r="N372" s="1234" t="s">
        <v>174</v>
      </c>
      <c r="O372" s="1234"/>
      <c r="P372" s="1234"/>
      <c r="Q372" s="1234"/>
      <c r="R372" s="1234"/>
      <c r="S372" s="1234"/>
      <c r="T372" s="1234"/>
      <c r="U372" s="1234"/>
      <c r="V372" s="1234"/>
      <c r="W372" s="1234"/>
      <c r="X372" s="1235"/>
      <c r="Y372" s="1215">
        <f>IF(L372=0,0,IF(L372&lt;3,ROUND(330+30*(L372-1),2),ROUND(400+80*(L372-3),2)))</f>
        <v>0</v>
      </c>
      <c r="Z372" s="1216"/>
      <c r="AA372" s="1217"/>
      <c r="AB372" s="1199">
        <v>12</v>
      </c>
      <c r="AC372" s="62"/>
      <c r="AD372" s="63"/>
      <c r="AE372" s="64"/>
    </row>
    <row r="373" spans="1:31">
      <c r="A373" s="414"/>
      <c r="B373" s="251"/>
      <c r="C373" s="142"/>
      <c r="D373" s="417"/>
      <c r="E373" s="735"/>
      <c r="F373" s="806"/>
      <c r="H373" s="897"/>
      <c r="I373" s="898"/>
      <c r="J373" s="898"/>
      <c r="K373" s="898"/>
      <c r="L373" s="1232"/>
      <c r="M373" s="1233"/>
      <c r="N373" s="1234" t="s">
        <v>175</v>
      </c>
      <c r="O373" s="1234"/>
      <c r="P373" s="1234"/>
      <c r="Q373" s="1234"/>
      <c r="R373" s="1234"/>
      <c r="S373" s="1234"/>
      <c r="T373" s="1234"/>
      <c r="U373" s="1234"/>
      <c r="V373" s="1234"/>
      <c r="W373" s="1234"/>
      <c r="X373" s="1235"/>
      <c r="Y373" s="1236"/>
      <c r="Z373" s="1237"/>
      <c r="AA373" s="1238"/>
      <c r="AB373" s="1199"/>
      <c r="AC373" s="62"/>
      <c r="AD373" s="63"/>
      <c r="AE373" s="64"/>
    </row>
    <row r="374" spans="1:31">
      <c r="A374" s="414"/>
      <c r="B374" s="251"/>
      <c r="C374" s="142"/>
      <c r="D374" s="417"/>
      <c r="E374" s="735"/>
      <c r="F374" s="806"/>
      <c r="H374" s="1260" t="s">
        <v>173</v>
      </c>
      <c r="I374" s="1261"/>
      <c r="J374" s="1261"/>
      <c r="K374" s="1261"/>
      <c r="L374" s="1204"/>
      <c r="M374" s="1204"/>
      <c r="N374" s="1261"/>
      <c r="O374" s="1261"/>
      <c r="P374" s="1261"/>
      <c r="Q374" s="1261"/>
      <c r="R374" s="1261"/>
      <c r="S374" s="1261"/>
      <c r="T374" s="1261"/>
      <c r="U374" s="1261"/>
      <c r="V374" s="1261"/>
      <c r="W374" s="1261"/>
      <c r="X374" s="1262"/>
      <c r="Y374" s="1215">
        <f>P375*3.3</f>
        <v>0</v>
      </c>
      <c r="Z374" s="1216"/>
      <c r="AA374" s="1217"/>
      <c r="AB374" s="1199">
        <v>13</v>
      </c>
      <c r="AC374" s="62"/>
      <c r="AD374" s="63"/>
      <c r="AE374" s="64"/>
    </row>
    <row r="375" spans="1:31" ht="13.5" customHeight="1">
      <c r="A375" s="414"/>
      <c r="B375" s="251"/>
      <c r="C375" s="142"/>
      <c r="D375" s="417"/>
      <c r="E375" s="735"/>
      <c r="F375" s="806"/>
      <c r="H375" s="712" t="s">
        <v>262</v>
      </c>
      <c r="I375" s="1005"/>
      <c r="J375" s="1005"/>
      <c r="K375" s="1005"/>
      <c r="L375" s="1005"/>
      <c r="M375" s="1005"/>
      <c r="N375" s="1005"/>
      <c r="O375" s="713"/>
      <c r="P375" s="1210">
        <f>P342</f>
        <v>0</v>
      </c>
      <c r="Q375" s="1211"/>
      <c r="R375" s="1211"/>
      <c r="S375" s="1212" t="s">
        <v>5</v>
      </c>
      <c r="T375" s="1213" t="s">
        <v>261</v>
      </c>
      <c r="U375" s="1213"/>
      <c r="V375" s="1213"/>
      <c r="W375" s="1213"/>
      <c r="X375" s="1214"/>
      <c r="Y375" s="1288"/>
      <c r="Z375" s="1289"/>
      <c r="AA375" s="1290"/>
      <c r="AB375" s="1199"/>
      <c r="AC375" s="62"/>
      <c r="AD375" s="63"/>
      <c r="AE375" s="64"/>
    </row>
    <row r="376" spans="1:31">
      <c r="A376" s="414"/>
      <c r="B376" s="251"/>
      <c r="C376" s="142"/>
      <c r="D376" s="417"/>
      <c r="E376" s="735"/>
      <c r="F376" s="806"/>
      <c r="H376" s="378"/>
      <c r="I376" s="378"/>
      <c r="J376" s="378"/>
      <c r="K376" s="378"/>
      <c r="L376" s="378"/>
      <c r="M376" s="378"/>
      <c r="N376" s="378"/>
      <c r="O376" s="378"/>
      <c r="P376" s="92"/>
      <c r="Q376" s="92"/>
      <c r="R376" s="92"/>
      <c r="S376" s="92"/>
      <c r="T376" s="416"/>
      <c r="U376" s="416"/>
      <c r="V376" s="416"/>
      <c r="W376" s="416"/>
      <c r="X376" s="416"/>
      <c r="Y376" s="93"/>
      <c r="Z376" s="93"/>
      <c r="AA376" s="93"/>
      <c r="AB376" s="99"/>
      <c r="AC376" s="62"/>
      <c r="AD376" s="63"/>
      <c r="AE376" s="64"/>
    </row>
    <row r="377" spans="1:31">
      <c r="A377" s="414"/>
      <c r="B377" s="251"/>
      <c r="C377" s="142"/>
      <c r="D377" s="417"/>
      <c r="E377" s="735"/>
      <c r="F377" s="806"/>
      <c r="H377" s="3" t="s">
        <v>263</v>
      </c>
      <c r="AA377" s="34" t="s">
        <v>115</v>
      </c>
      <c r="AC377" s="62"/>
      <c r="AD377" s="63"/>
      <c r="AE377" s="64"/>
    </row>
    <row r="378" spans="1:31" ht="13.5" customHeight="1">
      <c r="A378" s="414"/>
      <c r="B378" s="251"/>
      <c r="C378" s="142"/>
      <c r="D378" s="417"/>
      <c r="E378" s="735"/>
      <c r="F378" s="806"/>
      <c r="H378" s="852" t="s">
        <v>247</v>
      </c>
      <c r="I378" s="853"/>
      <c r="J378" s="853"/>
      <c r="K378" s="853"/>
      <c r="L378" s="853"/>
      <c r="M378" s="853"/>
      <c r="N378" s="853"/>
      <c r="O378" s="854"/>
      <c r="P378" s="1210">
        <f>Q346</f>
        <v>0</v>
      </c>
      <c r="Q378" s="1211"/>
      <c r="R378" s="1211"/>
      <c r="S378" s="1212" t="s">
        <v>5</v>
      </c>
      <c r="T378" s="1320" t="s">
        <v>261</v>
      </c>
      <c r="U378" s="1321"/>
      <c r="V378" s="1321"/>
      <c r="W378" s="1321"/>
      <c r="X378" s="1322"/>
      <c r="Y378" s="1218">
        <f>P378*3.3</f>
        <v>0</v>
      </c>
      <c r="Z378" s="1219"/>
      <c r="AA378" s="1220"/>
      <c r="AB378" s="231">
        <v>14</v>
      </c>
      <c r="AC378" s="62"/>
      <c r="AD378" s="63"/>
      <c r="AE378" s="64"/>
    </row>
    <row r="379" spans="1:31">
      <c r="A379" s="414"/>
      <c r="B379" s="251"/>
      <c r="C379" s="142"/>
      <c r="D379" s="417"/>
      <c r="E379" s="735"/>
      <c r="F379" s="806"/>
      <c r="AC379" s="62"/>
      <c r="AD379" s="63"/>
      <c r="AE379" s="64"/>
    </row>
    <row r="380" spans="1:31" ht="13.5" customHeight="1">
      <c r="A380" s="414"/>
      <c r="B380" s="251"/>
      <c r="C380" s="142"/>
      <c r="D380" s="417"/>
      <c r="E380" s="735"/>
      <c r="F380" s="806"/>
      <c r="H380" s="894" t="s">
        <v>105</v>
      </c>
      <c r="I380" s="896"/>
      <c r="J380" s="1326" t="s">
        <v>754</v>
      </c>
      <c r="K380" s="1327"/>
      <c r="L380" s="1327"/>
      <c r="M380" s="1327"/>
      <c r="N380" s="1327"/>
      <c r="O380" s="1327"/>
      <c r="P380" s="1327"/>
      <c r="Q380" s="1327"/>
      <c r="R380" s="1327"/>
      <c r="S380" s="1327"/>
      <c r="T380" s="1327"/>
      <c r="U380" s="1328"/>
      <c r="V380" s="1254">
        <f>IF(Y362&gt;Y364,Y362,Y364)+Y368</f>
        <v>0</v>
      </c>
      <c r="W380" s="1255"/>
      <c r="X380" s="1255"/>
      <c r="Y380" s="1255"/>
      <c r="Z380" s="1332" t="s">
        <v>28</v>
      </c>
      <c r="AA380" s="1057" t="s">
        <v>130</v>
      </c>
      <c r="AB380" s="800"/>
      <c r="AC380" s="62"/>
      <c r="AD380" s="63"/>
      <c r="AE380" s="64"/>
    </row>
    <row r="381" spans="1:31">
      <c r="A381" s="414"/>
      <c r="B381" s="251"/>
      <c r="C381" s="142"/>
      <c r="D381" s="417"/>
      <c r="E381" s="735"/>
      <c r="F381" s="806"/>
      <c r="H381" s="897"/>
      <c r="I381" s="899"/>
      <c r="J381" s="1329"/>
      <c r="K381" s="1213"/>
      <c r="L381" s="1213"/>
      <c r="M381" s="1213"/>
      <c r="N381" s="1213"/>
      <c r="O381" s="1213"/>
      <c r="P381" s="1213"/>
      <c r="Q381" s="1213"/>
      <c r="R381" s="1213"/>
      <c r="S381" s="1213"/>
      <c r="T381" s="1213"/>
      <c r="U381" s="1214"/>
      <c r="V381" s="1330"/>
      <c r="W381" s="1331"/>
      <c r="X381" s="1331"/>
      <c r="Y381" s="1331"/>
      <c r="Z381" s="1333"/>
      <c r="AA381" s="1057"/>
      <c r="AB381" s="800"/>
      <c r="AC381" s="62"/>
      <c r="AD381" s="63"/>
      <c r="AE381" s="64"/>
    </row>
    <row r="382" spans="1:31" ht="13.5" customHeight="1">
      <c r="A382" s="414"/>
      <c r="B382" s="251"/>
      <c r="C382" s="142"/>
      <c r="D382" s="417"/>
      <c r="E382" s="735"/>
      <c r="F382" s="806"/>
      <c r="H382" s="897"/>
      <c r="I382" s="899"/>
      <c r="J382" s="1320" t="s">
        <v>755</v>
      </c>
      <c r="K382" s="1321"/>
      <c r="L382" s="1321"/>
      <c r="M382" s="1321"/>
      <c r="N382" s="1321"/>
      <c r="O382" s="1321"/>
      <c r="P382" s="1321"/>
      <c r="Q382" s="1321"/>
      <c r="R382" s="1321"/>
      <c r="S382" s="1321"/>
      <c r="T382" s="1321"/>
      <c r="U382" s="1322"/>
      <c r="V382" s="1240">
        <f>Y362+Y368</f>
        <v>0</v>
      </c>
      <c r="W382" s="1241"/>
      <c r="X382" s="1241"/>
      <c r="Y382" s="1241"/>
      <c r="Z382" s="234" t="s">
        <v>28</v>
      </c>
      <c r="AA382" s="1057" t="s">
        <v>131</v>
      </c>
      <c r="AB382" s="800"/>
      <c r="AC382" s="62"/>
      <c r="AD382" s="63"/>
      <c r="AE382" s="64"/>
    </row>
    <row r="383" spans="1:31" ht="13.5" customHeight="1">
      <c r="A383" s="414"/>
      <c r="B383" s="251"/>
      <c r="C383" s="142"/>
      <c r="D383" s="417"/>
      <c r="E383" s="735"/>
      <c r="F383" s="806"/>
      <c r="H383" s="900"/>
      <c r="I383" s="902"/>
      <c r="J383" s="1320" t="s">
        <v>756</v>
      </c>
      <c r="K383" s="1321"/>
      <c r="L383" s="1321"/>
      <c r="M383" s="1321"/>
      <c r="N383" s="1321"/>
      <c r="O383" s="1321"/>
      <c r="P383" s="1321"/>
      <c r="Q383" s="1321"/>
      <c r="R383" s="1321"/>
      <c r="S383" s="1321"/>
      <c r="T383" s="1321"/>
      <c r="U383" s="1322"/>
      <c r="V383" s="1240">
        <f>Y364+Y368</f>
        <v>0</v>
      </c>
      <c r="W383" s="1241"/>
      <c r="X383" s="1241"/>
      <c r="Y383" s="1241"/>
      <c r="Z383" s="234" t="s">
        <v>28</v>
      </c>
      <c r="AA383" s="1057" t="s">
        <v>132</v>
      </c>
      <c r="AB383" s="800"/>
      <c r="AC383" s="62"/>
      <c r="AD383" s="63"/>
      <c r="AE383" s="64"/>
    </row>
    <row r="384" spans="1:31" ht="13.5" customHeight="1">
      <c r="A384" s="414"/>
      <c r="B384" s="251"/>
      <c r="C384" s="142"/>
      <c r="D384" s="417"/>
      <c r="E384" s="735"/>
      <c r="F384" s="806"/>
      <c r="H384" s="894" t="s">
        <v>113</v>
      </c>
      <c r="I384" s="896"/>
      <c r="J384" s="1326" t="s">
        <v>757</v>
      </c>
      <c r="K384" s="1327"/>
      <c r="L384" s="1327"/>
      <c r="M384" s="1327"/>
      <c r="N384" s="1327"/>
      <c r="O384" s="1327"/>
      <c r="P384" s="1327"/>
      <c r="Q384" s="1327"/>
      <c r="R384" s="1327"/>
      <c r="S384" s="1327"/>
      <c r="T384" s="1327"/>
      <c r="U384" s="1328"/>
      <c r="V384" s="1254">
        <f>IF(Y372&gt;Y374,Y372,Y374)+Y378</f>
        <v>0</v>
      </c>
      <c r="W384" s="1255"/>
      <c r="X384" s="1255"/>
      <c r="Y384" s="1255"/>
      <c r="Z384" s="1332" t="s">
        <v>28</v>
      </c>
      <c r="AA384" s="1057" t="s">
        <v>133</v>
      </c>
      <c r="AB384" s="800"/>
      <c r="AC384" s="62"/>
      <c r="AD384" s="63"/>
      <c r="AE384" s="64"/>
    </row>
    <row r="385" spans="1:31">
      <c r="A385" s="414"/>
      <c r="B385" s="251"/>
      <c r="C385" s="142"/>
      <c r="D385" s="417"/>
      <c r="E385" s="735"/>
      <c r="F385" s="806"/>
      <c r="H385" s="897"/>
      <c r="I385" s="899"/>
      <c r="J385" s="1329"/>
      <c r="K385" s="1213"/>
      <c r="L385" s="1213"/>
      <c r="M385" s="1213"/>
      <c r="N385" s="1213"/>
      <c r="O385" s="1213"/>
      <c r="P385" s="1213"/>
      <c r="Q385" s="1213"/>
      <c r="R385" s="1213"/>
      <c r="S385" s="1213"/>
      <c r="T385" s="1213"/>
      <c r="U385" s="1214"/>
      <c r="V385" s="1330"/>
      <c r="W385" s="1331"/>
      <c r="X385" s="1331"/>
      <c r="Y385" s="1331"/>
      <c r="Z385" s="1333"/>
      <c r="AA385" s="1057"/>
      <c r="AB385" s="800"/>
      <c r="AC385" s="62"/>
      <c r="AD385" s="63"/>
      <c r="AE385" s="64"/>
    </row>
    <row r="386" spans="1:31" ht="13.5" customHeight="1">
      <c r="A386" s="414"/>
      <c r="B386" s="251"/>
      <c r="C386" s="142"/>
      <c r="D386" s="417"/>
      <c r="E386" s="735"/>
      <c r="F386" s="806"/>
      <c r="H386" s="897"/>
      <c r="I386" s="899"/>
      <c r="J386" s="1320" t="s">
        <v>758</v>
      </c>
      <c r="K386" s="1321"/>
      <c r="L386" s="1321"/>
      <c r="M386" s="1321"/>
      <c r="N386" s="1321"/>
      <c r="O386" s="1321"/>
      <c r="P386" s="1321"/>
      <c r="Q386" s="1321"/>
      <c r="R386" s="1321"/>
      <c r="S386" s="1321"/>
      <c r="T386" s="1321"/>
      <c r="U386" s="1322"/>
      <c r="V386" s="1240">
        <f>Y372+Y378</f>
        <v>0</v>
      </c>
      <c r="W386" s="1241"/>
      <c r="X386" s="1241"/>
      <c r="Y386" s="1241"/>
      <c r="Z386" s="234" t="s">
        <v>28</v>
      </c>
      <c r="AA386" s="1057" t="s">
        <v>134</v>
      </c>
      <c r="AB386" s="800"/>
      <c r="AC386" s="62"/>
      <c r="AD386" s="63"/>
      <c r="AE386" s="64"/>
    </row>
    <row r="387" spans="1:31" ht="13.5" customHeight="1">
      <c r="A387" s="414"/>
      <c r="B387" s="251"/>
      <c r="C387" s="142"/>
      <c r="D387" s="417"/>
      <c r="E387" s="735"/>
      <c r="F387" s="806"/>
      <c r="H387" s="900"/>
      <c r="I387" s="902"/>
      <c r="J387" s="1320" t="s">
        <v>759</v>
      </c>
      <c r="K387" s="1321"/>
      <c r="L387" s="1321"/>
      <c r="M387" s="1321"/>
      <c r="N387" s="1321"/>
      <c r="O387" s="1321"/>
      <c r="P387" s="1321"/>
      <c r="Q387" s="1321"/>
      <c r="R387" s="1321"/>
      <c r="S387" s="1321"/>
      <c r="T387" s="1321"/>
      <c r="U387" s="1322"/>
      <c r="V387" s="1240">
        <f>Y374+Y378</f>
        <v>0</v>
      </c>
      <c r="W387" s="1241"/>
      <c r="X387" s="1241"/>
      <c r="Y387" s="1241"/>
      <c r="Z387" s="234" t="s">
        <v>28</v>
      </c>
      <c r="AA387" s="1057" t="s">
        <v>135</v>
      </c>
      <c r="AB387" s="800"/>
      <c r="AC387" s="62"/>
      <c r="AD387" s="63"/>
      <c r="AE387" s="64"/>
    </row>
    <row r="388" spans="1:31">
      <c r="A388" s="414"/>
      <c r="B388" s="251"/>
      <c r="C388" s="142"/>
      <c r="D388" s="417"/>
      <c r="E388" s="735"/>
      <c r="F388" s="806"/>
      <c r="AC388" s="62"/>
      <c r="AD388" s="63"/>
      <c r="AE388" s="64"/>
    </row>
    <row r="389" spans="1:31">
      <c r="A389" s="414"/>
      <c r="B389" s="251"/>
      <c r="C389" s="142"/>
      <c r="D389" s="417"/>
      <c r="E389" s="735"/>
      <c r="F389" s="806"/>
      <c r="H389" s="809" t="s">
        <v>302</v>
      </c>
      <c r="I389" s="809"/>
      <c r="J389" s="809"/>
      <c r="K389" s="809"/>
      <c r="L389" s="809"/>
      <c r="M389" s="809"/>
      <c r="N389" s="809"/>
      <c r="O389" s="809"/>
      <c r="P389" s="809"/>
      <c r="Q389" s="774" t="s">
        <v>160</v>
      </c>
      <c r="R389" s="775"/>
      <c r="S389" s="775"/>
      <c r="T389" s="775"/>
      <c r="U389" s="920"/>
      <c r="AC389" s="62"/>
      <c r="AD389" s="63"/>
      <c r="AE389" s="64"/>
    </row>
    <row r="390" spans="1:31">
      <c r="A390" s="414"/>
      <c r="B390" s="251"/>
      <c r="C390" s="142"/>
      <c r="D390" s="417"/>
      <c r="E390" s="735"/>
      <c r="F390" s="806"/>
      <c r="H390" s="809" t="s">
        <v>305</v>
      </c>
      <c r="I390" s="809"/>
      <c r="J390" s="809"/>
      <c r="K390" s="809"/>
      <c r="L390" s="809"/>
      <c r="M390" s="809"/>
      <c r="N390" s="809"/>
      <c r="O390" s="809"/>
      <c r="P390" s="809"/>
      <c r="Q390" s="810"/>
      <c r="R390" s="810"/>
      <c r="S390" s="810"/>
      <c r="T390" s="810"/>
      <c r="U390" s="810"/>
      <c r="V390" s="810"/>
      <c r="W390" s="810"/>
      <c r="X390" s="810"/>
      <c r="Y390" s="810"/>
      <c r="Z390" s="810"/>
      <c r="AC390" s="62"/>
      <c r="AD390" s="63"/>
      <c r="AE390" s="64"/>
    </row>
    <row r="391" spans="1:31">
      <c r="A391" s="414"/>
      <c r="B391" s="251"/>
      <c r="C391" s="142"/>
      <c r="D391" s="417"/>
      <c r="E391" s="735"/>
      <c r="F391" s="806"/>
      <c r="H391" s="809" t="s">
        <v>306</v>
      </c>
      <c r="I391" s="809"/>
      <c r="J391" s="809"/>
      <c r="K391" s="809"/>
      <c r="L391" s="809"/>
      <c r="M391" s="809"/>
      <c r="N391" s="809"/>
      <c r="O391" s="809"/>
      <c r="P391" s="809"/>
      <c r="Q391" s="811"/>
      <c r="R391" s="812"/>
      <c r="S391" s="812"/>
      <c r="T391" s="812"/>
      <c r="U391" s="812"/>
      <c r="V391" s="812"/>
      <c r="W391" s="812"/>
      <c r="X391" s="255" t="s">
        <v>28</v>
      </c>
      <c r="Y391" s="75"/>
      <c r="Z391" s="25"/>
      <c r="AC391" s="62"/>
      <c r="AD391" s="63"/>
      <c r="AE391" s="64"/>
    </row>
    <row r="392" spans="1:31">
      <c r="A392" s="414"/>
      <c r="B392" s="251"/>
      <c r="C392" s="142"/>
      <c r="D392" s="417"/>
      <c r="E392" s="735"/>
      <c r="F392" s="806"/>
      <c r="AC392" s="62"/>
      <c r="AD392" s="63"/>
      <c r="AE392" s="64"/>
    </row>
    <row r="393" spans="1:31">
      <c r="A393" s="414"/>
      <c r="B393" s="251"/>
      <c r="C393" s="142"/>
      <c r="D393" s="417"/>
      <c r="E393" s="735"/>
      <c r="F393" s="806"/>
      <c r="AB393" s="128"/>
      <c r="AC393" s="62"/>
      <c r="AD393" s="63"/>
      <c r="AE393" s="64"/>
    </row>
    <row r="394" spans="1:31">
      <c r="A394" s="414"/>
      <c r="B394" s="251"/>
      <c r="C394" s="142"/>
      <c r="D394" s="417"/>
      <c r="E394" s="735"/>
      <c r="F394" s="806"/>
      <c r="G394" s="18"/>
      <c r="L394" s="34"/>
      <c r="M394" s="34"/>
      <c r="N394" s="34"/>
      <c r="O394" s="34"/>
      <c r="P394" s="34"/>
      <c r="Q394" s="34"/>
      <c r="R394" s="34"/>
      <c r="S394" s="34"/>
      <c r="T394" s="6"/>
      <c r="U394" s="6"/>
      <c r="V394" s="6"/>
      <c r="W394" s="6"/>
      <c r="AB394" s="128"/>
      <c r="AC394" s="62"/>
      <c r="AD394" s="63"/>
      <c r="AE394" s="64"/>
    </row>
    <row r="395" spans="1:31">
      <c r="A395" s="414"/>
      <c r="B395" s="251"/>
      <c r="C395" s="142"/>
      <c r="D395" s="417"/>
      <c r="E395" s="735"/>
      <c r="F395" s="806"/>
      <c r="G395" s="18"/>
      <c r="L395" s="34"/>
      <c r="M395" s="34"/>
      <c r="N395" s="34"/>
      <c r="O395" s="34"/>
      <c r="P395" s="34"/>
      <c r="Q395" s="34"/>
      <c r="R395" s="34"/>
      <c r="S395" s="34"/>
      <c r="T395" s="6"/>
      <c r="U395" s="6"/>
      <c r="V395" s="6"/>
      <c r="W395" s="6"/>
      <c r="AB395" s="128"/>
      <c r="AC395" s="62"/>
      <c r="AD395" s="63"/>
      <c r="AE395" s="64"/>
    </row>
    <row r="396" spans="1:31">
      <c r="A396" s="257"/>
      <c r="B396" s="368"/>
      <c r="C396" s="348"/>
      <c r="D396" s="262"/>
      <c r="E396" s="807"/>
      <c r="F396" s="808"/>
      <c r="G396" s="59"/>
      <c r="H396" s="23"/>
      <c r="I396" s="23"/>
      <c r="J396" s="23"/>
      <c r="K396" s="23"/>
      <c r="L396" s="217"/>
      <c r="M396" s="217"/>
      <c r="N396" s="217"/>
      <c r="O396" s="217"/>
      <c r="P396" s="217"/>
      <c r="Q396" s="217"/>
      <c r="R396" s="217"/>
      <c r="S396" s="217"/>
      <c r="T396" s="330"/>
      <c r="U396" s="330"/>
      <c r="V396" s="330"/>
      <c r="W396" s="330"/>
      <c r="X396" s="23"/>
      <c r="Y396" s="23"/>
      <c r="Z396" s="23"/>
      <c r="AA396" s="23"/>
      <c r="AB396" s="29"/>
      <c r="AC396" s="65"/>
      <c r="AD396" s="66"/>
      <c r="AE396" s="67"/>
    </row>
    <row r="397" spans="1:31" ht="6.6" customHeight="1">
      <c r="A397" s="414"/>
      <c r="B397" s="251"/>
      <c r="C397" s="142"/>
      <c r="D397" s="417"/>
      <c r="E397" s="251"/>
      <c r="F397" s="252"/>
      <c r="G397" s="18"/>
      <c r="L397" s="34"/>
      <c r="M397" s="34"/>
      <c r="N397" s="34"/>
      <c r="O397" s="34"/>
      <c r="P397" s="34"/>
      <c r="Q397" s="34"/>
      <c r="R397" s="34"/>
      <c r="S397" s="34"/>
      <c r="T397" s="6"/>
      <c r="U397" s="6"/>
      <c r="V397" s="6"/>
      <c r="W397" s="6"/>
      <c r="AB397" s="128"/>
      <c r="AC397" s="62"/>
      <c r="AD397" s="63"/>
      <c r="AE397" s="64"/>
    </row>
    <row r="398" spans="1:31">
      <c r="A398" s="414"/>
      <c r="B398" s="251"/>
      <c r="C398" s="142"/>
      <c r="D398" s="417"/>
      <c r="E398" s="735" t="s">
        <v>542</v>
      </c>
      <c r="F398" s="806"/>
      <c r="H398" s="3" t="s">
        <v>188</v>
      </c>
      <c r="AC398" s="62"/>
      <c r="AD398" s="63"/>
      <c r="AE398" s="64"/>
    </row>
    <row r="399" spans="1:31" ht="13.5" customHeight="1" thickBot="1">
      <c r="A399" s="414"/>
      <c r="B399" s="251"/>
      <c r="C399" s="142"/>
      <c r="D399" s="417"/>
      <c r="E399" s="735"/>
      <c r="F399" s="806"/>
      <c r="M399" s="605" t="s">
        <v>116</v>
      </c>
      <c r="N399" s="606"/>
      <c r="O399" s="606"/>
      <c r="P399" s="607"/>
      <c r="Q399" s="606" t="s">
        <v>87</v>
      </c>
      <c r="R399" s="606"/>
      <c r="S399" s="606"/>
      <c r="T399" s="606"/>
      <c r="U399" s="607"/>
      <c r="V399" s="1045" t="s">
        <v>239</v>
      </c>
      <c r="W399" s="1045"/>
      <c r="X399" s="1045"/>
      <c r="Y399" s="1045"/>
      <c r="AC399" s="62"/>
      <c r="AD399" s="63"/>
      <c r="AE399" s="64"/>
    </row>
    <row r="400" spans="1:31">
      <c r="A400" s="414"/>
      <c r="B400" s="251"/>
      <c r="C400" s="142"/>
      <c r="D400" s="417"/>
      <c r="E400" s="735"/>
      <c r="F400" s="806"/>
      <c r="G400" s="1012" t="s">
        <v>105</v>
      </c>
      <c r="H400" s="982" t="s">
        <v>341</v>
      </c>
      <c r="I400" s="983"/>
      <c r="J400" s="983"/>
      <c r="K400" s="983"/>
      <c r="L400" s="983"/>
      <c r="M400" s="1015"/>
      <c r="N400" s="1016"/>
      <c r="O400" s="1016"/>
      <c r="P400" s="1019" t="s">
        <v>28</v>
      </c>
      <c r="Q400" s="1046" t="s">
        <v>348</v>
      </c>
      <c r="R400" s="1046"/>
      <c r="S400" s="1046"/>
      <c r="T400" s="1046"/>
      <c r="U400" s="1047"/>
      <c r="V400" s="1048" t="str">
        <f>IFERROR(M400/Q401,"")</f>
        <v/>
      </c>
      <c r="W400" s="1049"/>
      <c r="X400" s="1049"/>
      <c r="Y400" s="784" t="s">
        <v>28</v>
      </c>
      <c r="Z400" s="74"/>
      <c r="AA400" s="256"/>
      <c r="AB400" s="411"/>
      <c r="AC400" s="62"/>
      <c r="AD400" s="63"/>
      <c r="AE400" s="64"/>
    </row>
    <row r="401" spans="1:36" ht="14.25" customHeight="1" thickBot="1">
      <c r="A401" s="414"/>
      <c r="B401" s="251"/>
      <c r="C401" s="142"/>
      <c r="D401" s="417"/>
      <c r="E401" s="735"/>
      <c r="F401" s="806"/>
      <c r="G401" s="1012"/>
      <c r="H401" s="1013"/>
      <c r="I401" s="1014"/>
      <c r="J401" s="1014"/>
      <c r="K401" s="1014"/>
      <c r="L401" s="1014"/>
      <c r="M401" s="1017"/>
      <c r="N401" s="1018"/>
      <c r="O401" s="1018"/>
      <c r="P401" s="1020"/>
      <c r="Q401" s="1022">
        <f>SUM(M68:R69)</f>
        <v>0</v>
      </c>
      <c r="R401" s="1023"/>
      <c r="S401" s="1023"/>
      <c r="T401" s="1024"/>
      <c r="U401" s="98" t="s">
        <v>5</v>
      </c>
      <c r="V401" s="1041"/>
      <c r="W401" s="1042"/>
      <c r="X401" s="1042"/>
      <c r="Y401" s="787"/>
      <c r="Z401" s="1050" t="str">
        <f>IF(V400&gt;=3.3,"≧3.3","≧3.3×")</f>
        <v>≧3.3</v>
      </c>
      <c r="AA401" s="1051"/>
      <c r="AB401" s="1052"/>
      <c r="AC401" s="62"/>
      <c r="AD401" s="63"/>
      <c r="AE401" s="64"/>
    </row>
    <row r="402" spans="1:36" ht="13.8" thickBot="1">
      <c r="A402" s="414"/>
      <c r="B402" s="251"/>
      <c r="C402" s="142"/>
      <c r="D402" s="417"/>
      <c r="E402" s="735"/>
      <c r="F402" s="806"/>
      <c r="G402" s="1012"/>
      <c r="H402" s="1263"/>
      <c r="I402" s="1306" t="s">
        <v>547</v>
      </c>
      <c r="J402" s="1307"/>
      <c r="K402" s="1307"/>
      <c r="L402" s="1308"/>
      <c r="M402" s="1015"/>
      <c r="N402" s="1016"/>
      <c r="O402" s="1016"/>
      <c r="P402" s="1019" t="s">
        <v>405</v>
      </c>
      <c r="Q402" s="992" t="s">
        <v>342</v>
      </c>
      <c r="R402" s="992"/>
      <c r="S402" s="992"/>
      <c r="T402" s="992"/>
      <c r="U402" s="1034"/>
      <c r="V402" s="1302" t="str">
        <f>IFERROR(M402/Q403,"")</f>
        <v/>
      </c>
      <c r="W402" s="1303"/>
      <c r="X402" s="1303"/>
      <c r="Y402" s="1037" t="s">
        <v>28</v>
      </c>
      <c r="Z402" s="74"/>
      <c r="AA402" s="256"/>
      <c r="AB402" s="411"/>
      <c r="AC402" s="62"/>
      <c r="AD402" s="63"/>
      <c r="AE402" s="64"/>
      <c r="AF402" s="137"/>
      <c r="AG402" s="136"/>
      <c r="AH402" s="62"/>
      <c r="AI402" s="63"/>
      <c r="AJ402" s="64"/>
    </row>
    <row r="403" spans="1:36" ht="13.5" customHeight="1" thickBot="1">
      <c r="A403" s="414"/>
      <c r="B403" s="251"/>
      <c r="C403" s="142"/>
      <c r="D403" s="417"/>
      <c r="E403" s="735"/>
      <c r="F403" s="806"/>
      <c r="G403" s="1012"/>
      <c r="H403" s="1264"/>
      <c r="I403" s="1309"/>
      <c r="J403" s="1310"/>
      <c r="K403" s="1310"/>
      <c r="L403" s="1311"/>
      <c r="M403" s="1017"/>
      <c r="N403" s="1018"/>
      <c r="O403" s="1018"/>
      <c r="P403" s="1020"/>
      <c r="Q403" s="1038"/>
      <c r="R403" s="1039"/>
      <c r="S403" s="1039"/>
      <c r="T403" s="1040"/>
      <c r="U403" s="95" t="s">
        <v>5</v>
      </c>
      <c r="V403" s="1304"/>
      <c r="W403" s="1305"/>
      <c r="X403" s="1305"/>
      <c r="Y403" s="1037"/>
      <c r="Z403" s="1050" t="str">
        <f>IF(V402&gt;=3.3,"≧3.3","≧3.3×")</f>
        <v>≧3.3</v>
      </c>
      <c r="AA403" s="1051"/>
      <c r="AB403" s="1052"/>
      <c r="AC403" s="62"/>
      <c r="AD403" s="63"/>
      <c r="AE403" s="64"/>
      <c r="AF403" s="137"/>
      <c r="AG403" s="136"/>
      <c r="AH403" s="62"/>
      <c r="AI403" s="63"/>
      <c r="AJ403" s="64"/>
    </row>
    <row r="404" spans="1:36" ht="13.5" customHeight="1">
      <c r="A404" s="414"/>
      <c r="B404" s="251"/>
      <c r="C404" s="142"/>
      <c r="D404" s="417"/>
      <c r="E404" s="735"/>
      <c r="F404" s="806"/>
      <c r="G404" s="1012"/>
      <c r="H404" s="1264"/>
      <c r="I404" s="1312" t="s">
        <v>546</v>
      </c>
      <c r="J404" s="1312"/>
      <c r="K404" s="1312"/>
      <c r="L404" s="1313"/>
      <c r="M404" s="1053">
        <f>M400-M402</f>
        <v>0</v>
      </c>
      <c r="N404" s="1054"/>
      <c r="O404" s="1054"/>
      <c r="P404" s="1281" t="s">
        <v>405</v>
      </c>
      <c r="Q404" s="992" t="s">
        <v>343</v>
      </c>
      <c r="R404" s="992"/>
      <c r="S404" s="992"/>
      <c r="T404" s="992"/>
      <c r="U404" s="1319"/>
      <c r="V404" s="1304" t="str">
        <f>IFERROR(M404/Q405,"")</f>
        <v/>
      </c>
      <c r="W404" s="1305"/>
      <c r="X404" s="1305"/>
      <c r="Y404" s="1043" t="s">
        <v>405</v>
      </c>
      <c r="Z404" s="85"/>
      <c r="AA404" s="86"/>
      <c r="AB404" s="87"/>
      <c r="AC404" s="62"/>
      <c r="AD404" s="63"/>
      <c r="AE404" s="64"/>
    </row>
    <row r="405" spans="1:36" ht="13.5" customHeight="1" thickBot="1">
      <c r="A405" s="414"/>
      <c r="B405" s="251"/>
      <c r="C405" s="142"/>
      <c r="D405" s="417"/>
      <c r="E405" s="735"/>
      <c r="F405" s="806"/>
      <c r="G405" s="1012"/>
      <c r="H405" s="1265"/>
      <c r="I405" s="1314"/>
      <c r="J405" s="1314"/>
      <c r="K405" s="1314"/>
      <c r="L405" s="1315"/>
      <c r="M405" s="1055"/>
      <c r="N405" s="1056"/>
      <c r="O405" s="1056"/>
      <c r="P405" s="1282"/>
      <c r="Q405" s="998">
        <f>Q401-Q403</f>
        <v>0</v>
      </c>
      <c r="R405" s="998"/>
      <c r="S405" s="998"/>
      <c r="T405" s="999"/>
      <c r="U405" s="96" t="s">
        <v>5</v>
      </c>
      <c r="V405" s="1041"/>
      <c r="W405" s="1042"/>
      <c r="X405" s="1042"/>
      <c r="Y405" s="787"/>
      <c r="Z405" s="1025" t="str">
        <f>IF(V404&gt;=3.3,"≧3.3","≧3.3×")</f>
        <v>≧3.3</v>
      </c>
      <c r="AA405" s="890"/>
      <c r="AB405" s="893"/>
      <c r="AC405" s="62"/>
      <c r="AD405" s="63"/>
      <c r="AE405" s="64"/>
    </row>
    <row r="406" spans="1:36" ht="14.25" customHeight="1">
      <c r="A406" s="414"/>
      <c r="B406" s="251"/>
      <c r="C406" s="142"/>
      <c r="D406" s="417"/>
      <c r="E406" s="735"/>
      <c r="F406" s="806"/>
      <c r="G406" s="1012"/>
      <c r="H406" s="982" t="s">
        <v>344</v>
      </c>
      <c r="I406" s="983"/>
      <c r="J406" s="983"/>
      <c r="K406" s="983"/>
      <c r="L406" s="983"/>
      <c r="M406" s="1015"/>
      <c r="N406" s="1016"/>
      <c r="O406" s="1016"/>
      <c r="P406" s="1019" t="s">
        <v>28</v>
      </c>
      <c r="Q406" s="992" t="s">
        <v>406</v>
      </c>
      <c r="R406" s="992"/>
      <c r="S406" s="992"/>
      <c r="T406" s="992"/>
      <c r="U406" s="993"/>
      <c r="V406" s="994" t="str">
        <f>IFERROR(M406/Q407,"")</f>
        <v/>
      </c>
      <c r="W406" s="995"/>
      <c r="X406" s="995"/>
      <c r="Y406" s="784" t="s">
        <v>405</v>
      </c>
      <c r="Z406" s="142"/>
      <c r="AA406" s="142"/>
      <c r="AB406" s="252"/>
      <c r="AC406" s="62"/>
      <c r="AD406" s="63"/>
      <c r="AE406" s="64"/>
    </row>
    <row r="407" spans="1:36" ht="13.5" customHeight="1" thickBot="1">
      <c r="A407" s="414"/>
      <c r="B407" s="251"/>
      <c r="C407" s="142"/>
      <c r="D407" s="417"/>
      <c r="E407" s="735"/>
      <c r="F407" s="806"/>
      <c r="G407" s="1012"/>
      <c r="H407" s="984"/>
      <c r="I407" s="985"/>
      <c r="J407" s="985"/>
      <c r="K407" s="985"/>
      <c r="L407" s="985"/>
      <c r="M407" s="1017"/>
      <c r="N407" s="1018"/>
      <c r="O407" s="1018"/>
      <c r="P407" s="1020"/>
      <c r="Q407" s="998">
        <f>SUM(J71:L74)+M70+P70+SUM(M72:R74)</f>
        <v>0</v>
      </c>
      <c r="R407" s="998"/>
      <c r="S407" s="998"/>
      <c r="T407" s="999"/>
      <c r="U407" s="97" t="s">
        <v>5</v>
      </c>
      <c r="V407" s="996"/>
      <c r="W407" s="997"/>
      <c r="X407" s="997"/>
      <c r="Y407" s="1031"/>
      <c r="Z407" s="1032" t="str">
        <f>IF(V406&gt;=1.98,"≧1.98","≧1.98×")</f>
        <v>≧1.98</v>
      </c>
      <c r="AA407" s="1032"/>
      <c r="AB407" s="1033"/>
      <c r="AC407" s="62"/>
      <c r="AD407" s="63"/>
      <c r="AE407" s="64"/>
    </row>
    <row r="408" spans="1:36">
      <c r="A408" s="414"/>
      <c r="B408" s="251"/>
      <c r="C408" s="142"/>
      <c r="D408" s="417"/>
      <c r="E408" s="735"/>
      <c r="F408" s="806"/>
      <c r="G408" s="1012" t="s">
        <v>113</v>
      </c>
      <c r="H408" s="982" t="s">
        <v>341</v>
      </c>
      <c r="I408" s="983"/>
      <c r="J408" s="983"/>
      <c r="K408" s="983"/>
      <c r="L408" s="983"/>
      <c r="M408" s="1015"/>
      <c r="N408" s="1016"/>
      <c r="O408" s="1016"/>
      <c r="P408" s="1019" t="s">
        <v>28</v>
      </c>
      <c r="Q408" s="1021" t="s">
        <v>348</v>
      </c>
      <c r="R408" s="1021"/>
      <c r="S408" s="1021"/>
      <c r="T408" s="1021"/>
      <c r="U408" s="993"/>
      <c r="V408" s="996" t="str">
        <f>IFERROR(M408/Q409,"")</f>
        <v/>
      </c>
      <c r="W408" s="997"/>
      <c r="X408" s="997"/>
      <c r="Y408" s="784" t="s">
        <v>28</v>
      </c>
      <c r="Z408" s="74"/>
      <c r="AA408" s="256"/>
      <c r="AB408" s="411"/>
      <c r="AC408" s="62"/>
      <c r="AD408" s="63"/>
      <c r="AE408" s="64"/>
    </row>
    <row r="409" spans="1:36" ht="14.25" customHeight="1" thickBot="1">
      <c r="A409" s="414"/>
      <c r="B409" s="251"/>
      <c r="C409" s="142"/>
      <c r="D409" s="417"/>
      <c r="E409" s="735"/>
      <c r="F409" s="806"/>
      <c r="G409" s="1012"/>
      <c r="H409" s="1013"/>
      <c r="I409" s="1014"/>
      <c r="J409" s="1014"/>
      <c r="K409" s="1014"/>
      <c r="L409" s="1014"/>
      <c r="M409" s="1017"/>
      <c r="N409" s="1018"/>
      <c r="O409" s="1018"/>
      <c r="P409" s="1020"/>
      <c r="Q409" s="1022">
        <f>SUM(V68:AA69)</f>
        <v>0</v>
      </c>
      <c r="R409" s="1023"/>
      <c r="S409" s="1023"/>
      <c r="T409" s="1024"/>
      <c r="U409" s="98" t="s">
        <v>5</v>
      </c>
      <c r="V409" s="996"/>
      <c r="W409" s="997"/>
      <c r="X409" s="997"/>
      <c r="Y409" s="787"/>
      <c r="Z409" s="1025" t="str">
        <f>IF(V408&gt;=3.3,"≧3.3","≧3.3×")</f>
        <v>≧3.3</v>
      </c>
      <c r="AA409" s="890"/>
      <c r="AB409" s="893"/>
      <c r="AC409" s="62"/>
      <c r="AD409" s="63"/>
      <c r="AE409" s="64"/>
    </row>
    <row r="410" spans="1:36" ht="14.25" customHeight="1" thickBot="1">
      <c r="A410" s="414"/>
      <c r="B410" s="251"/>
      <c r="C410" s="142"/>
      <c r="D410" s="417"/>
      <c r="E410" s="735"/>
      <c r="F410" s="806"/>
      <c r="G410" s="1012"/>
      <c r="H410" s="1263"/>
      <c r="I410" s="1306" t="s">
        <v>547</v>
      </c>
      <c r="J410" s="1307"/>
      <c r="K410" s="1307"/>
      <c r="L410" s="1308"/>
      <c r="M410" s="1015"/>
      <c r="N410" s="1016"/>
      <c r="O410" s="1016"/>
      <c r="P410" s="1019" t="s">
        <v>28</v>
      </c>
      <c r="Q410" s="992" t="s">
        <v>342</v>
      </c>
      <c r="R410" s="992"/>
      <c r="S410" s="992"/>
      <c r="T410" s="992"/>
      <c r="U410" s="1034"/>
      <c r="V410" s="994" t="str">
        <f>IFERROR(M410/Q411,"")</f>
        <v/>
      </c>
      <c r="W410" s="995"/>
      <c r="X410" s="995"/>
      <c r="Y410" s="1037" t="s">
        <v>405</v>
      </c>
      <c r="Z410" s="38"/>
      <c r="AA410" s="214"/>
      <c r="AB410" s="404"/>
      <c r="AC410" s="62"/>
      <c r="AD410" s="63"/>
      <c r="AE410" s="64"/>
    </row>
    <row r="411" spans="1:36" ht="13.5" customHeight="1" thickBot="1">
      <c r="A411" s="414"/>
      <c r="B411" s="251"/>
      <c r="C411" s="142"/>
      <c r="D411" s="417"/>
      <c r="E411" s="735"/>
      <c r="F411" s="806"/>
      <c r="G411" s="1012"/>
      <c r="H411" s="1264"/>
      <c r="I411" s="1309"/>
      <c r="J411" s="1310"/>
      <c r="K411" s="1310"/>
      <c r="L411" s="1311"/>
      <c r="M411" s="1017"/>
      <c r="N411" s="1018"/>
      <c r="O411" s="1018"/>
      <c r="P411" s="1020"/>
      <c r="Q411" s="1038"/>
      <c r="R411" s="1039"/>
      <c r="S411" s="1039"/>
      <c r="T411" s="1040"/>
      <c r="U411" s="95" t="s">
        <v>5</v>
      </c>
      <c r="V411" s="1035"/>
      <c r="W411" s="1036"/>
      <c r="X411" s="1036"/>
      <c r="Y411" s="1037"/>
      <c r="Z411" s="1057" t="str">
        <f>IF(V410&gt;=3.3,"≧3.3","≧3.3×")</f>
        <v>≧3.3</v>
      </c>
      <c r="AA411" s="799"/>
      <c r="AB411" s="800"/>
      <c r="AC411" s="62"/>
      <c r="AD411" s="63"/>
      <c r="AE411" s="64"/>
    </row>
    <row r="412" spans="1:36">
      <c r="A412" s="414"/>
      <c r="B412" s="251"/>
      <c r="C412" s="142"/>
      <c r="D412" s="417"/>
      <c r="E412" s="735"/>
      <c r="F412" s="806"/>
      <c r="G412" s="1012"/>
      <c r="H412" s="1264"/>
      <c r="I412" s="1312" t="s">
        <v>546</v>
      </c>
      <c r="J412" s="1312"/>
      <c r="K412" s="1312"/>
      <c r="L412" s="1313"/>
      <c r="M412" s="1053">
        <f>M408-M410</f>
        <v>0</v>
      </c>
      <c r="N412" s="1054"/>
      <c r="O412" s="1054"/>
      <c r="P412" s="1281" t="s">
        <v>28</v>
      </c>
      <c r="Q412" s="992" t="s">
        <v>343</v>
      </c>
      <c r="R412" s="992"/>
      <c r="S412" s="992"/>
      <c r="T412" s="992"/>
      <c r="U412" s="1319"/>
      <c r="V412" s="1041" t="str">
        <f>IFERROR(M412/Q413,"")</f>
        <v/>
      </c>
      <c r="W412" s="1042"/>
      <c r="X412" s="1042"/>
      <c r="Y412" s="1043" t="s">
        <v>28</v>
      </c>
      <c r="Z412" s="85"/>
      <c r="AA412" s="86"/>
      <c r="AB412" s="87"/>
      <c r="AC412" s="62"/>
      <c r="AD412" s="63"/>
      <c r="AE412" s="64"/>
    </row>
    <row r="413" spans="1:36" ht="13.5" customHeight="1" thickBot="1">
      <c r="A413" s="414"/>
      <c r="B413" s="251"/>
      <c r="C413" s="142"/>
      <c r="D413" s="417"/>
      <c r="E413" s="735"/>
      <c r="F413" s="806"/>
      <c r="G413" s="1012"/>
      <c r="H413" s="1265"/>
      <c r="I413" s="1314"/>
      <c r="J413" s="1314"/>
      <c r="K413" s="1314"/>
      <c r="L413" s="1315"/>
      <c r="M413" s="1283"/>
      <c r="N413" s="1284"/>
      <c r="O413" s="1284"/>
      <c r="P413" s="1287"/>
      <c r="Q413" s="998">
        <f>Q409-Q411</f>
        <v>0</v>
      </c>
      <c r="R413" s="998"/>
      <c r="S413" s="998"/>
      <c r="T413" s="999"/>
      <c r="U413" s="96" t="s">
        <v>5</v>
      </c>
      <c r="V413" s="996"/>
      <c r="W413" s="997"/>
      <c r="X413" s="997"/>
      <c r="Y413" s="787"/>
      <c r="Z413" s="1025" t="str">
        <f>IF(V412&gt;=3.3,"≧3.3","≧3.3×")</f>
        <v>≧3.3</v>
      </c>
      <c r="AA413" s="890"/>
      <c r="AB413" s="893"/>
      <c r="AC413" s="62"/>
      <c r="AD413" s="63"/>
      <c r="AE413" s="64"/>
    </row>
    <row r="414" spans="1:36" ht="14.25" customHeight="1">
      <c r="A414" s="414"/>
      <c r="B414" s="251"/>
      <c r="C414" s="142"/>
      <c r="D414" s="417"/>
      <c r="E414" s="735" t="s">
        <v>1096</v>
      </c>
      <c r="F414" s="806"/>
      <c r="G414" s="1012"/>
      <c r="H414" s="982" t="s">
        <v>344</v>
      </c>
      <c r="I414" s="983"/>
      <c r="J414" s="983"/>
      <c r="K414" s="983"/>
      <c r="L414" s="983"/>
      <c r="M414" s="986"/>
      <c r="N414" s="987"/>
      <c r="O414" s="987"/>
      <c r="P414" s="990" t="s">
        <v>405</v>
      </c>
      <c r="Q414" s="992" t="s">
        <v>406</v>
      </c>
      <c r="R414" s="992"/>
      <c r="S414" s="992"/>
      <c r="T414" s="992"/>
      <c r="U414" s="993"/>
      <c r="V414" s="994" t="str">
        <f>IFERROR(M414/Q415,"")</f>
        <v/>
      </c>
      <c r="W414" s="995"/>
      <c r="X414" s="995"/>
      <c r="Y414" s="784" t="s">
        <v>28</v>
      </c>
      <c r="Z414" s="142"/>
      <c r="AA414" s="142"/>
      <c r="AB414" s="252"/>
      <c r="AC414" s="62"/>
      <c r="AD414" s="63"/>
      <c r="AE414" s="64"/>
    </row>
    <row r="415" spans="1:36" ht="13.5" customHeight="1" thickBot="1">
      <c r="A415" s="414"/>
      <c r="B415" s="251"/>
      <c r="C415" s="142"/>
      <c r="D415" s="417"/>
      <c r="E415" s="735"/>
      <c r="F415" s="806"/>
      <c r="G415" s="1012"/>
      <c r="H415" s="984"/>
      <c r="I415" s="985"/>
      <c r="J415" s="985"/>
      <c r="K415" s="985"/>
      <c r="L415" s="985"/>
      <c r="M415" s="988"/>
      <c r="N415" s="989"/>
      <c r="O415" s="989"/>
      <c r="P415" s="991"/>
      <c r="Q415" s="998">
        <f>SUM(S71:U74)+V70+Y70+SUM(V72:AA74)</f>
        <v>0</v>
      </c>
      <c r="R415" s="998"/>
      <c r="S415" s="998"/>
      <c r="T415" s="999"/>
      <c r="U415" s="98" t="s">
        <v>5</v>
      </c>
      <c r="V415" s="996"/>
      <c r="W415" s="997"/>
      <c r="X415" s="997"/>
      <c r="Y415" s="787"/>
      <c r="Z415" s="692" t="str">
        <f>IF(V414&gt;=1.98,"≧1.98","≧1.98×")</f>
        <v>≧1.98</v>
      </c>
      <c r="AA415" s="692"/>
      <c r="AB415" s="693"/>
      <c r="AC415" s="62"/>
      <c r="AD415" s="63"/>
      <c r="AE415" s="64"/>
    </row>
    <row r="416" spans="1:36">
      <c r="A416" s="414"/>
      <c r="B416" s="251"/>
      <c r="C416" s="142"/>
      <c r="D416" s="417"/>
      <c r="E416" s="735"/>
      <c r="F416" s="806"/>
      <c r="G416" s="82"/>
      <c r="H416" s="1000" t="s">
        <v>345</v>
      </c>
      <c r="I416" s="1000"/>
      <c r="J416" s="1000"/>
      <c r="K416" s="1000"/>
      <c r="L416" s="1000"/>
      <c r="M416" s="1000"/>
      <c r="N416" s="1000"/>
      <c r="O416" s="1000"/>
      <c r="P416" s="1000"/>
      <c r="Q416" s="1000"/>
      <c r="R416" s="1000"/>
      <c r="S416" s="1000"/>
      <c r="T416" s="1000"/>
      <c r="U416" s="1000"/>
      <c r="V416" s="1000"/>
      <c r="W416" s="1000"/>
      <c r="X416" s="1000"/>
      <c r="Y416" s="1000"/>
      <c r="Z416" s="1000"/>
      <c r="AA416" s="1000"/>
      <c r="AB416" s="1001"/>
      <c r="AC416" s="62"/>
      <c r="AD416" s="63"/>
      <c r="AE416" s="64"/>
    </row>
    <row r="417" spans="1:31">
      <c r="A417" s="414"/>
      <c r="B417" s="251"/>
      <c r="C417" s="142"/>
      <c r="D417" s="417"/>
      <c r="E417" s="735"/>
      <c r="F417" s="806"/>
      <c r="G417" s="82"/>
      <c r="H417" s="1000"/>
      <c r="I417" s="1000"/>
      <c r="J417" s="1000"/>
      <c r="K417" s="1000"/>
      <c r="L417" s="1000"/>
      <c r="M417" s="1000"/>
      <c r="N417" s="1000"/>
      <c r="O417" s="1000"/>
      <c r="P417" s="1000"/>
      <c r="Q417" s="1000"/>
      <c r="R417" s="1000"/>
      <c r="S417" s="1000"/>
      <c r="T417" s="1000"/>
      <c r="U417" s="1000"/>
      <c r="V417" s="1000"/>
      <c r="W417" s="1000"/>
      <c r="X417" s="1000"/>
      <c r="Y417" s="1000"/>
      <c r="Z417" s="1000"/>
      <c r="AA417" s="1000"/>
      <c r="AB417" s="1001"/>
      <c r="AC417" s="62"/>
      <c r="AD417" s="63"/>
      <c r="AE417" s="64"/>
    </row>
    <row r="418" spans="1:31">
      <c r="A418" s="414"/>
      <c r="B418" s="251"/>
      <c r="C418" s="142"/>
      <c r="D418" s="417"/>
      <c r="E418" s="735"/>
      <c r="F418" s="806"/>
      <c r="G418" s="82"/>
      <c r="H418" s="83"/>
      <c r="I418" s="83"/>
      <c r="J418" s="83"/>
      <c r="K418" s="84"/>
      <c r="L418" s="34"/>
      <c r="M418" s="34"/>
      <c r="N418" s="34"/>
      <c r="O418" s="99"/>
      <c r="P418" s="364"/>
      <c r="Q418" s="36"/>
      <c r="R418" s="36"/>
      <c r="S418" s="36"/>
      <c r="T418" s="99"/>
      <c r="U418" s="99"/>
      <c r="V418" s="37"/>
      <c r="W418" s="37"/>
      <c r="X418" s="37"/>
      <c r="Y418" s="214"/>
      <c r="Z418" s="416"/>
      <c r="AA418" s="416"/>
      <c r="AB418" s="416"/>
      <c r="AC418" s="62"/>
      <c r="AD418" s="63"/>
      <c r="AE418" s="64"/>
    </row>
    <row r="419" spans="1:31">
      <c r="A419" s="414"/>
      <c r="B419" s="251"/>
      <c r="C419" s="142"/>
      <c r="D419" s="417"/>
      <c r="E419" s="735"/>
      <c r="F419" s="806"/>
      <c r="H419" s="3" t="s">
        <v>118</v>
      </c>
      <c r="AC419" s="62"/>
      <c r="AD419" s="63"/>
      <c r="AE419" s="64"/>
    </row>
    <row r="420" spans="1:31">
      <c r="A420" s="414"/>
      <c r="B420" s="251"/>
      <c r="C420" s="142"/>
      <c r="D420" s="417"/>
      <c r="E420" s="735"/>
      <c r="F420" s="806"/>
      <c r="H420" s="1285"/>
      <c r="I420" s="1286"/>
      <c r="J420" s="1286"/>
      <c r="K420" s="1286"/>
      <c r="L420" s="1286"/>
      <c r="M420" s="1286"/>
      <c r="N420" s="1286"/>
      <c r="O420" s="1286"/>
      <c r="P420" s="1286"/>
      <c r="Q420" s="1286"/>
      <c r="R420" s="642" t="s">
        <v>105</v>
      </c>
      <c r="S420" s="642"/>
      <c r="T420" s="642"/>
      <c r="U420" s="642" t="s">
        <v>103</v>
      </c>
      <c r="V420" s="642"/>
      <c r="W420" s="642"/>
      <c r="AB420" s="110"/>
      <c r="AC420" s="62"/>
      <c r="AD420" s="63"/>
      <c r="AE420" s="64"/>
    </row>
    <row r="421" spans="1:31">
      <c r="A421" s="414"/>
      <c r="B421" s="251"/>
      <c r="C421" s="142"/>
      <c r="D421" s="417"/>
      <c r="E421" s="735"/>
      <c r="F421" s="806"/>
      <c r="H421" s="1010" t="s">
        <v>29</v>
      </c>
      <c r="I421" s="1268"/>
      <c r="J421" s="1268"/>
      <c r="K421" s="1268"/>
      <c r="L421" s="1268"/>
      <c r="M421" s="1268"/>
      <c r="N421" s="1268"/>
      <c r="O421" s="1268"/>
      <c r="P421" s="1268"/>
      <c r="Q421" s="1268"/>
      <c r="R421" s="792" t="s">
        <v>198</v>
      </c>
      <c r="S421" s="792"/>
      <c r="T421" s="792"/>
      <c r="U421" s="792" t="s">
        <v>198</v>
      </c>
      <c r="V421" s="792"/>
      <c r="W421" s="792"/>
      <c r="AB421" s="391"/>
      <c r="AC421" s="62"/>
      <c r="AD421" s="63"/>
      <c r="AE421" s="64"/>
    </row>
    <row r="422" spans="1:31">
      <c r="A422" s="414"/>
      <c r="B422" s="251"/>
      <c r="C422" s="142"/>
      <c r="D422" s="417"/>
      <c r="E422" s="735"/>
      <c r="F422" s="806"/>
      <c r="H422" s="1010" t="s">
        <v>240</v>
      </c>
      <c r="I422" s="1268"/>
      <c r="J422" s="1268"/>
      <c r="K422" s="1268"/>
      <c r="L422" s="1268"/>
      <c r="M422" s="1268"/>
      <c r="N422" s="1268"/>
      <c r="O422" s="1268"/>
      <c r="P422" s="1268"/>
      <c r="Q422" s="1268"/>
      <c r="R422" s="792" t="s">
        <v>198</v>
      </c>
      <c r="S422" s="792"/>
      <c r="T422" s="792"/>
      <c r="U422" s="792" t="s">
        <v>198</v>
      </c>
      <c r="V422" s="792"/>
      <c r="W422" s="792"/>
      <c r="AC422" s="62"/>
      <c r="AD422" s="63"/>
      <c r="AE422" s="64"/>
    </row>
    <row r="423" spans="1:31">
      <c r="A423" s="414"/>
      <c r="B423" s="251"/>
      <c r="C423" s="142"/>
      <c r="D423" s="417"/>
      <c r="E423" s="735"/>
      <c r="F423" s="806"/>
      <c r="H423" s="1002" t="s">
        <v>249</v>
      </c>
      <c r="I423" s="908"/>
      <c r="J423" s="908"/>
      <c r="K423" s="908"/>
      <c r="L423" s="908"/>
      <c r="M423" s="908"/>
      <c r="N423" s="908"/>
      <c r="O423" s="908"/>
      <c r="P423" s="908"/>
      <c r="Q423" s="1003"/>
      <c r="R423" s="792" t="s">
        <v>198</v>
      </c>
      <c r="S423" s="792"/>
      <c r="T423" s="792"/>
      <c r="U423" s="792" t="s">
        <v>198</v>
      </c>
      <c r="V423" s="792"/>
      <c r="W423" s="792"/>
      <c r="AB423" s="110"/>
      <c r="AC423" s="62"/>
      <c r="AD423" s="63"/>
      <c r="AE423" s="64"/>
    </row>
    <row r="424" spans="1:31">
      <c r="A424" s="414"/>
      <c r="B424" s="251"/>
      <c r="C424" s="142"/>
      <c r="D424" s="417"/>
      <c r="E424" s="735"/>
      <c r="F424" s="806"/>
      <c r="H424" s="73"/>
      <c r="I424" s="706" t="s">
        <v>264</v>
      </c>
      <c r="J424" s="1004"/>
      <c r="K424" s="1004"/>
      <c r="L424" s="1004"/>
      <c r="M424" s="1004"/>
      <c r="N424" s="1004"/>
      <c r="O424" s="1004"/>
      <c r="P424" s="1004"/>
      <c r="Q424" s="707"/>
      <c r="R424" s="844"/>
      <c r="S424" s="959"/>
      <c r="T424" s="234" t="s">
        <v>303</v>
      </c>
      <c r="U424" s="1006"/>
      <c r="V424" s="1007"/>
      <c r="W424" s="1008"/>
      <c r="X424" s="3" t="s">
        <v>407</v>
      </c>
      <c r="Y424" s="1009">
        <f>L328</f>
        <v>0</v>
      </c>
      <c r="Z424" s="1009"/>
      <c r="AA424" s="1009"/>
      <c r="AB424" s="391"/>
      <c r="AC424" s="62"/>
      <c r="AD424" s="63"/>
      <c r="AE424" s="64"/>
    </row>
    <row r="425" spans="1:31">
      <c r="A425" s="414"/>
      <c r="B425" s="251"/>
      <c r="C425" s="142"/>
      <c r="D425" s="417"/>
      <c r="E425" s="735"/>
      <c r="F425" s="806"/>
      <c r="H425" s="423"/>
      <c r="I425" s="712"/>
      <c r="J425" s="1005"/>
      <c r="K425" s="1005"/>
      <c r="L425" s="1005"/>
      <c r="M425" s="1005"/>
      <c r="N425" s="1005"/>
      <c r="O425" s="1005"/>
      <c r="P425" s="1005"/>
      <c r="Q425" s="713"/>
      <c r="R425" s="1316"/>
      <c r="S425" s="1317"/>
      <c r="T425" s="1318"/>
      <c r="U425" s="844"/>
      <c r="V425" s="959"/>
      <c r="W425" s="234" t="s">
        <v>303</v>
      </c>
      <c r="X425" s="3" t="s">
        <v>407</v>
      </c>
      <c r="Y425" s="1009">
        <f>L339</f>
        <v>0</v>
      </c>
      <c r="Z425" s="1009"/>
      <c r="AA425" s="1009"/>
      <c r="AB425" s="391"/>
      <c r="AC425" s="62"/>
      <c r="AD425" s="63"/>
      <c r="AE425" s="64"/>
    </row>
    <row r="426" spans="1:31">
      <c r="A426" s="414"/>
      <c r="B426" s="251"/>
      <c r="C426" s="142"/>
      <c r="D426" s="417"/>
      <c r="E426" s="735"/>
      <c r="F426" s="806"/>
      <c r="H426" s="908" t="s">
        <v>30</v>
      </c>
      <c r="I426" s="908"/>
      <c r="J426" s="908"/>
      <c r="K426" s="908"/>
      <c r="L426" s="908"/>
      <c r="M426" s="908"/>
      <c r="N426" s="908"/>
      <c r="O426" s="908"/>
      <c r="P426" s="908"/>
      <c r="Q426" s="1003"/>
      <c r="R426" s="792" t="s">
        <v>198</v>
      </c>
      <c r="S426" s="792"/>
      <c r="T426" s="792"/>
      <c r="U426" s="792" t="s">
        <v>198</v>
      </c>
      <c r="V426" s="792"/>
      <c r="W426" s="792"/>
      <c r="Y426" s="3" t="s">
        <v>304</v>
      </c>
      <c r="AC426" s="62"/>
      <c r="AD426" s="63"/>
      <c r="AE426" s="64"/>
    </row>
    <row r="427" spans="1:31">
      <c r="A427" s="414"/>
      <c r="B427" s="251"/>
      <c r="C427" s="142"/>
      <c r="D427" s="417"/>
      <c r="E427" s="735"/>
      <c r="F427" s="806"/>
      <c r="H427" s="908" t="s">
        <v>31</v>
      </c>
      <c r="I427" s="908"/>
      <c r="J427" s="908"/>
      <c r="K427" s="908"/>
      <c r="L427" s="908"/>
      <c r="M427" s="908"/>
      <c r="N427" s="908"/>
      <c r="O427" s="908"/>
      <c r="P427" s="908"/>
      <c r="Q427" s="1003"/>
      <c r="R427" s="792" t="s">
        <v>198</v>
      </c>
      <c r="S427" s="792"/>
      <c r="T427" s="792"/>
      <c r="U427" s="792" t="s">
        <v>198</v>
      </c>
      <c r="V427" s="792"/>
      <c r="W427" s="792"/>
      <c r="AB427" s="110"/>
      <c r="AC427" s="62"/>
      <c r="AD427" s="63"/>
      <c r="AE427" s="64"/>
    </row>
    <row r="428" spans="1:31">
      <c r="A428" s="414"/>
      <c r="B428" s="251"/>
      <c r="C428" s="142"/>
      <c r="D428" s="417"/>
      <c r="E428" s="735"/>
      <c r="F428" s="806"/>
      <c r="H428" s="1002" t="s">
        <v>265</v>
      </c>
      <c r="I428" s="908"/>
      <c r="J428" s="908"/>
      <c r="K428" s="908"/>
      <c r="L428" s="908"/>
      <c r="M428" s="908"/>
      <c r="N428" s="908"/>
      <c r="O428" s="908"/>
      <c r="P428" s="908"/>
      <c r="Q428" s="1003"/>
      <c r="R428" s="792" t="s">
        <v>198</v>
      </c>
      <c r="S428" s="792"/>
      <c r="T428" s="792"/>
      <c r="U428" s="792" t="s">
        <v>198</v>
      </c>
      <c r="V428" s="792"/>
      <c r="W428" s="792"/>
      <c r="AC428" s="62"/>
      <c r="AD428" s="63"/>
      <c r="AE428" s="64"/>
    </row>
    <row r="429" spans="1:31">
      <c r="A429" s="414"/>
      <c r="B429" s="251"/>
      <c r="C429" s="142"/>
      <c r="D429" s="417"/>
      <c r="E429" s="735"/>
      <c r="F429" s="806"/>
      <c r="H429" s="908" t="s">
        <v>241</v>
      </c>
      <c r="I429" s="908"/>
      <c r="J429" s="908"/>
      <c r="K429" s="908"/>
      <c r="L429" s="908"/>
      <c r="M429" s="908"/>
      <c r="N429" s="908"/>
      <c r="O429" s="908"/>
      <c r="P429" s="908"/>
      <c r="Q429" s="1003"/>
      <c r="R429" s="792" t="s">
        <v>198</v>
      </c>
      <c r="S429" s="792"/>
      <c r="T429" s="792"/>
      <c r="U429" s="792" t="s">
        <v>198</v>
      </c>
      <c r="V429" s="792"/>
      <c r="W429" s="792"/>
      <c r="AC429" s="62"/>
      <c r="AD429" s="63"/>
      <c r="AE429" s="64"/>
    </row>
    <row r="430" spans="1:31">
      <c r="A430" s="414"/>
      <c r="B430" s="251"/>
      <c r="C430" s="142"/>
      <c r="D430" s="417"/>
      <c r="E430" s="735"/>
      <c r="F430" s="806"/>
      <c r="H430" s="1339" t="s">
        <v>242</v>
      </c>
      <c r="I430" s="1339"/>
      <c r="J430" s="1339"/>
      <c r="K430" s="1339"/>
      <c r="L430" s="1339"/>
      <c r="M430" s="1339"/>
      <c r="N430" s="1339"/>
      <c r="O430" s="1339"/>
      <c r="P430" s="1339"/>
      <c r="Q430" s="1340"/>
      <c r="R430" s="792" t="s">
        <v>198</v>
      </c>
      <c r="S430" s="792"/>
      <c r="T430" s="792"/>
      <c r="U430" s="792" t="s">
        <v>198</v>
      </c>
      <c r="V430" s="792"/>
      <c r="W430" s="792"/>
      <c r="AC430" s="62"/>
      <c r="AD430" s="63"/>
      <c r="AE430" s="64"/>
    </row>
    <row r="431" spans="1:31">
      <c r="A431" s="414"/>
      <c r="B431" s="251"/>
      <c r="C431" s="142"/>
      <c r="D431" s="417"/>
      <c r="E431" s="735"/>
      <c r="F431" s="806"/>
      <c r="H431" s="908" t="s">
        <v>32</v>
      </c>
      <c r="I431" s="908"/>
      <c r="J431" s="908"/>
      <c r="K431" s="908"/>
      <c r="L431" s="908"/>
      <c r="M431" s="908"/>
      <c r="N431" s="908"/>
      <c r="O431" s="908"/>
      <c r="P431" s="908"/>
      <c r="Q431" s="1003"/>
      <c r="R431" s="792" t="s">
        <v>198</v>
      </c>
      <c r="S431" s="792"/>
      <c r="T431" s="792"/>
      <c r="U431" s="792" t="s">
        <v>198</v>
      </c>
      <c r="V431" s="792"/>
      <c r="W431" s="792"/>
      <c r="AC431" s="62"/>
      <c r="AD431" s="63"/>
      <c r="AE431" s="64"/>
    </row>
    <row r="432" spans="1:31">
      <c r="A432" s="414"/>
      <c r="B432" s="251"/>
      <c r="C432" s="142"/>
      <c r="D432" s="417"/>
      <c r="E432" s="735"/>
      <c r="F432" s="806"/>
      <c r="H432" s="1010" t="s">
        <v>269</v>
      </c>
      <c r="I432" s="1011"/>
      <c r="J432" s="1011"/>
      <c r="K432" s="1011"/>
      <c r="L432" s="1011"/>
      <c r="M432" s="1011"/>
      <c r="N432" s="1011"/>
      <c r="O432" s="1011"/>
      <c r="P432" s="1011"/>
      <c r="Q432" s="1011"/>
      <c r="R432" s="792" t="s">
        <v>198</v>
      </c>
      <c r="S432" s="792"/>
      <c r="T432" s="792"/>
      <c r="U432" s="792" t="s">
        <v>198</v>
      </c>
      <c r="V432" s="792"/>
      <c r="W432" s="792"/>
      <c r="AC432" s="62"/>
      <c r="AD432" s="63"/>
      <c r="AE432" s="64"/>
    </row>
    <row r="433" spans="1:31">
      <c r="A433" s="414"/>
      <c r="B433" s="251"/>
      <c r="C433" s="142"/>
      <c r="D433" s="417"/>
      <c r="E433" s="735"/>
      <c r="F433" s="806"/>
      <c r="H433" s="39"/>
      <c r="I433" s="1011" t="s">
        <v>117</v>
      </c>
      <c r="J433" s="1011"/>
      <c r="K433" s="1011"/>
      <c r="L433" s="1011"/>
      <c r="M433" s="1011"/>
      <c r="N433" s="1011"/>
      <c r="O433" s="1011"/>
      <c r="P433" s="1011"/>
      <c r="Q433" s="1011"/>
      <c r="R433" s="792" t="s">
        <v>544</v>
      </c>
      <c r="S433" s="792"/>
      <c r="T433" s="792"/>
      <c r="U433" s="792" t="s">
        <v>544</v>
      </c>
      <c r="V433" s="792"/>
      <c r="W433" s="792"/>
      <c r="AB433" s="42"/>
      <c r="AC433" s="62"/>
      <c r="AD433" s="63"/>
      <c r="AE433" s="64"/>
    </row>
    <row r="434" spans="1:31">
      <c r="A434" s="414"/>
      <c r="B434" s="251"/>
      <c r="C434" s="142"/>
      <c r="D434" s="417"/>
      <c r="E434" s="735"/>
      <c r="F434" s="806"/>
      <c r="H434" s="40"/>
      <c r="I434" s="40"/>
      <c r="W434" s="41"/>
      <c r="X434" s="41"/>
      <c r="Y434" s="41"/>
      <c r="Z434" s="41"/>
      <c r="AA434" s="41"/>
      <c r="AB434" s="42"/>
      <c r="AC434" s="62"/>
      <c r="AD434" s="63"/>
      <c r="AE434" s="64"/>
    </row>
    <row r="435" spans="1:31">
      <c r="A435" s="414"/>
      <c r="B435" s="251"/>
      <c r="C435" s="142"/>
      <c r="D435" s="417"/>
      <c r="E435" s="735"/>
      <c r="F435" s="806"/>
      <c r="H435" s="40"/>
      <c r="I435" s="40"/>
      <c r="W435" s="41"/>
      <c r="X435" s="41"/>
      <c r="Y435" s="41"/>
      <c r="Z435" s="41"/>
      <c r="AA435" s="41"/>
      <c r="AB435" s="42"/>
      <c r="AC435" s="62"/>
      <c r="AD435" s="63"/>
      <c r="AE435" s="64"/>
    </row>
    <row r="436" spans="1:31">
      <c r="A436" s="414"/>
      <c r="B436" s="251"/>
      <c r="C436" s="142"/>
      <c r="D436" s="417"/>
      <c r="E436" s="735"/>
      <c r="F436" s="806"/>
      <c r="H436" s="40"/>
      <c r="I436" s="40"/>
      <c r="W436" s="41"/>
      <c r="X436" s="41"/>
      <c r="Y436" s="41"/>
      <c r="Z436" s="41"/>
      <c r="AA436" s="41"/>
      <c r="AB436" s="42"/>
      <c r="AC436" s="62"/>
      <c r="AD436" s="63"/>
      <c r="AE436" s="64"/>
    </row>
    <row r="437" spans="1:31">
      <c r="A437" s="414"/>
      <c r="B437" s="251"/>
      <c r="C437" s="142"/>
      <c r="D437" s="417"/>
      <c r="E437" s="735"/>
      <c r="F437" s="806"/>
      <c r="H437" s="40"/>
      <c r="I437" s="40"/>
      <c r="W437" s="41"/>
      <c r="X437" s="41"/>
      <c r="Y437" s="41"/>
      <c r="Z437" s="41"/>
      <c r="AA437" s="41"/>
      <c r="AB437" s="42"/>
      <c r="AC437" s="62"/>
      <c r="AD437" s="63"/>
      <c r="AE437" s="64"/>
    </row>
    <row r="438" spans="1:31">
      <c r="A438" s="414"/>
      <c r="B438" s="251"/>
      <c r="C438" s="142"/>
      <c r="D438" s="417"/>
      <c r="E438" s="735"/>
      <c r="F438" s="806"/>
      <c r="G438" s="18"/>
      <c r="H438" s="40"/>
      <c r="I438" s="40"/>
      <c r="W438" s="41"/>
      <c r="X438" s="41"/>
      <c r="Y438" s="41"/>
      <c r="Z438" s="41"/>
      <c r="AA438" s="41"/>
      <c r="AB438" s="42"/>
      <c r="AC438" s="62"/>
      <c r="AD438" s="63"/>
      <c r="AE438" s="64"/>
    </row>
    <row r="439" spans="1:31">
      <c r="A439" s="257"/>
      <c r="B439" s="368"/>
      <c r="C439" s="348"/>
      <c r="D439" s="262"/>
      <c r="E439" s="368"/>
      <c r="F439" s="386"/>
      <c r="G439" s="59"/>
      <c r="H439" s="23"/>
      <c r="I439" s="23"/>
      <c r="J439" s="23"/>
      <c r="K439" s="23"/>
      <c r="L439" s="217"/>
      <c r="M439" s="217"/>
      <c r="N439" s="217"/>
      <c r="O439" s="217"/>
      <c r="P439" s="217"/>
      <c r="Q439" s="217"/>
      <c r="R439" s="217"/>
      <c r="S439" s="217"/>
      <c r="T439" s="330"/>
      <c r="U439" s="330"/>
      <c r="V439" s="330"/>
      <c r="W439" s="330"/>
      <c r="X439" s="23"/>
      <c r="Y439" s="23"/>
      <c r="Z439" s="23"/>
      <c r="AA439" s="23"/>
      <c r="AB439" s="29"/>
      <c r="AC439" s="65"/>
      <c r="AD439" s="66"/>
      <c r="AE439" s="67"/>
    </row>
    <row r="440" spans="1:31" ht="6.6" customHeight="1">
      <c r="A440" s="414"/>
      <c r="B440" s="251"/>
      <c r="C440" s="142"/>
      <c r="D440" s="417"/>
      <c r="E440" s="251"/>
      <c r="F440" s="252"/>
      <c r="G440" s="18"/>
      <c r="L440" s="34"/>
      <c r="M440" s="34"/>
      <c r="N440" s="34"/>
      <c r="O440" s="34"/>
      <c r="P440" s="34"/>
      <c r="Q440" s="34"/>
      <c r="R440" s="34"/>
      <c r="S440" s="34"/>
      <c r="T440" s="6"/>
      <c r="U440" s="6"/>
      <c r="V440" s="6"/>
      <c r="W440" s="6"/>
      <c r="AB440" s="128"/>
      <c r="AC440" s="62"/>
      <c r="AD440" s="63"/>
      <c r="AE440" s="64"/>
    </row>
    <row r="441" spans="1:31">
      <c r="A441" s="414"/>
      <c r="B441" s="251"/>
      <c r="C441" s="142"/>
      <c r="D441" s="417"/>
      <c r="E441" s="971" t="s">
        <v>1522</v>
      </c>
      <c r="F441" s="806"/>
      <c r="H441" s="389" t="s">
        <v>176</v>
      </c>
      <c r="I441" s="142"/>
      <c r="J441" s="142"/>
      <c r="K441" s="142"/>
      <c r="L441" s="142"/>
      <c r="M441" s="142"/>
      <c r="N441" s="142"/>
      <c r="O441" s="142"/>
      <c r="V441" s="142"/>
      <c r="W441" s="142"/>
      <c r="X441" s="142"/>
      <c r="Y441" s="142"/>
      <c r="Z441" s="142"/>
      <c r="AA441" s="142"/>
      <c r="AB441" s="128"/>
      <c r="AC441" s="62"/>
      <c r="AD441" s="63"/>
      <c r="AE441" s="64"/>
    </row>
    <row r="442" spans="1:31">
      <c r="A442" s="414"/>
      <c r="B442" s="251"/>
      <c r="C442" s="142"/>
      <c r="D442" s="417"/>
      <c r="E442" s="735"/>
      <c r="F442" s="806"/>
      <c r="H442" s="809" t="s">
        <v>119</v>
      </c>
      <c r="I442" s="809"/>
      <c r="J442" s="809"/>
      <c r="K442" s="809"/>
      <c r="L442" s="809"/>
      <c r="M442" s="809"/>
      <c r="N442" s="809"/>
      <c r="O442" s="809"/>
      <c r="P442" s="809"/>
      <c r="Q442" s="788" t="s">
        <v>198</v>
      </c>
      <c r="R442" s="789"/>
      <c r="S442" s="789"/>
      <c r="T442" s="789"/>
      <c r="U442" s="790"/>
      <c r="V442" s="142"/>
      <c r="W442" s="142"/>
      <c r="X442" s="142"/>
      <c r="Y442" s="142"/>
      <c r="Z442" s="142"/>
      <c r="AA442" s="142"/>
      <c r="AB442" s="128"/>
      <c r="AC442" s="62"/>
      <c r="AD442" s="63"/>
      <c r="AE442" s="64"/>
    </row>
    <row r="443" spans="1:31">
      <c r="A443" s="414"/>
      <c r="B443" s="251"/>
      <c r="C443" s="142"/>
      <c r="D443" s="417"/>
      <c r="E443" s="735"/>
      <c r="F443" s="806"/>
      <c r="H443" s="142"/>
      <c r="I443" s="142"/>
      <c r="J443" s="142"/>
      <c r="K443" s="142"/>
      <c r="L443" s="142"/>
      <c r="M443" s="142"/>
      <c r="N443" s="142"/>
      <c r="O443" s="142"/>
      <c r="P443" s="142"/>
      <c r="Q443" s="142"/>
      <c r="R443" s="142"/>
      <c r="S443" s="142"/>
      <c r="T443" s="142"/>
      <c r="U443" s="142"/>
      <c r="V443" s="142"/>
      <c r="W443" s="142"/>
      <c r="X443" s="142"/>
      <c r="Y443" s="142"/>
      <c r="Z443" s="142"/>
      <c r="AA443" s="142"/>
      <c r="AB443" s="128"/>
      <c r="AC443" s="62"/>
      <c r="AD443" s="63"/>
      <c r="AE443" s="64"/>
    </row>
    <row r="444" spans="1:31">
      <c r="A444" s="414"/>
      <c r="B444" s="251"/>
      <c r="C444" s="142"/>
      <c r="D444" s="417"/>
      <c r="E444" s="735"/>
      <c r="F444" s="806"/>
      <c r="H444" s="142"/>
      <c r="I444" s="142"/>
      <c r="J444" s="142"/>
      <c r="K444" s="142"/>
      <c r="L444" s="142"/>
      <c r="M444" s="142"/>
      <c r="N444" s="142"/>
      <c r="O444" s="142"/>
      <c r="P444" s="142"/>
      <c r="Q444" s="142"/>
      <c r="R444" s="142"/>
      <c r="S444" s="142"/>
      <c r="T444" s="142"/>
      <c r="U444" s="142"/>
      <c r="V444" s="142"/>
      <c r="W444" s="142"/>
      <c r="X444" s="142"/>
      <c r="Y444" s="142"/>
      <c r="Z444" s="142"/>
      <c r="AA444" s="142"/>
      <c r="AB444" s="128"/>
      <c r="AC444" s="62"/>
      <c r="AD444" s="63"/>
      <c r="AE444" s="64"/>
    </row>
    <row r="445" spans="1:31">
      <c r="A445" s="414"/>
      <c r="B445" s="251"/>
      <c r="C445" s="142"/>
      <c r="D445" s="417"/>
      <c r="E445" s="735"/>
      <c r="F445" s="806"/>
      <c r="H445" s="142"/>
      <c r="I445" s="142"/>
      <c r="J445" s="142"/>
      <c r="K445" s="142"/>
      <c r="L445" s="142"/>
      <c r="M445" s="142"/>
      <c r="N445" s="142"/>
      <c r="O445" s="142"/>
      <c r="P445" s="142"/>
      <c r="Q445" s="142"/>
      <c r="R445" s="142"/>
      <c r="S445" s="142"/>
      <c r="T445" s="142"/>
      <c r="U445" s="142"/>
      <c r="V445" s="142"/>
      <c r="W445" s="142"/>
      <c r="X445" s="142"/>
      <c r="Y445" s="142"/>
      <c r="Z445" s="142"/>
      <c r="AA445" s="142"/>
      <c r="AB445" s="128"/>
      <c r="AC445" s="62"/>
      <c r="AD445" s="63"/>
      <c r="AE445" s="64"/>
    </row>
    <row r="446" spans="1:31">
      <c r="A446" s="414"/>
      <c r="B446" s="251"/>
      <c r="C446" s="142"/>
      <c r="D446" s="417"/>
      <c r="E446" s="735"/>
      <c r="F446" s="806"/>
      <c r="H446" s="142"/>
      <c r="I446" s="142"/>
      <c r="J446" s="142"/>
      <c r="K446" s="142"/>
      <c r="L446" s="142"/>
      <c r="M446" s="142"/>
      <c r="N446" s="142"/>
      <c r="O446" s="142"/>
      <c r="P446" s="142"/>
      <c r="Q446" s="142"/>
      <c r="R446" s="142"/>
      <c r="S446" s="142"/>
      <c r="T446" s="142"/>
      <c r="U446" s="142"/>
      <c r="V446" s="142"/>
      <c r="W446" s="142"/>
      <c r="X446" s="142"/>
      <c r="Y446" s="142"/>
      <c r="Z446" s="142"/>
      <c r="AA446" s="142"/>
      <c r="AB446" s="128"/>
      <c r="AC446" s="62"/>
      <c r="AD446" s="63"/>
      <c r="AE446" s="64"/>
    </row>
    <row r="447" spans="1:31">
      <c r="A447" s="414"/>
      <c r="B447" s="251"/>
      <c r="C447" s="142"/>
      <c r="D447" s="417"/>
      <c r="E447" s="735"/>
      <c r="F447" s="806"/>
      <c r="H447" s="142"/>
      <c r="I447" s="142"/>
      <c r="J447" s="142"/>
      <c r="K447" s="142"/>
      <c r="L447" s="142"/>
      <c r="M447" s="142"/>
      <c r="N447" s="142"/>
      <c r="O447" s="142"/>
      <c r="P447" s="142"/>
      <c r="Q447" s="142"/>
      <c r="R447" s="142"/>
      <c r="S447" s="142"/>
      <c r="T447" s="142"/>
      <c r="U447" s="142"/>
      <c r="V447" s="142"/>
      <c r="W447" s="142"/>
      <c r="X447" s="142"/>
      <c r="Y447" s="142"/>
      <c r="Z447" s="142"/>
      <c r="AA447" s="142"/>
      <c r="AB447" s="128"/>
      <c r="AC447" s="62"/>
      <c r="AD447" s="63"/>
      <c r="AE447" s="64"/>
    </row>
    <row r="448" spans="1:31">
      <c r="A448" s="414"/>
      <c r="B448" s="251"/>
      <c r="C448" s="142"/>
      <c r="D448" s="417"/>
      <c r="E448" s="735"/>
      <c r="F448" s="806"/>
      <c r="H448" s="142"/>
      <c r="I448" s="142"/>
      <c r="J448" s="142"/>
      <c r="K448" s="142"/>
      <c r="L448" s="142"/>
      <c r="M448" s="142"/>
      <c r="N448" s="142"/>
      <c r="O448" s="142"/>
      <c r="P448" s="142"/>
      <c r="Q448" s="142"/>
      <c r="R448" s="142"/>
      <c r="S448" s="142"/>
      <c r="T448" s="142"/>
      <c r="U448" s="142"/>
      <c r="V448" s="142"/>
      <c r="W448" s="142"/>
      <c r="X448" s="142"/>
      <c r="Y448" s="142"/>
      <c r="Z448" s="142"/>
      <c r="AA448" s="142"/>
      <c r="AB448" s="128"/>
      <c r="AC448" s="62"/>
      <c r="AD448" s="63"/>
      <c r="AE448" s="64"/>
    </row>
    <row r="449" spans="1:31">
      <c r="A449" s="414"/>
      <c r="B449" s="251"/>
      <c r="C449" s="142"/>
      <c r="D449" s="417"/>
      <c r="E449" s="735"/>
      <c r="F449" s="806"/>
      <c r="H449" s="142"/>
      <c r="I449" s="142"/>
      <c r="J449" s="142"/>
      <c r="K449" s="142"/>
      <c r="L449" s="142"/>
      <c r="M449" s="142"/>
      <c r="N449" s="142"/>
      <c r="O449" s="142"/>
      <c r="P449" s="142"/>
      <c r="Q449" s="142"/>
      <c r="R449" s="142"/>
      <c r="S449" s="142"/>
      <c r="T449" s="142"/>
      <c r="U449" s="142"/>
      <c r="V449" s="142"/>
      <c r="W449" s="142"/>
      <c r="X449" s="142"/>
      <c r="Y449" s="142"/>
      <c r="Z449" s="142"/>
      <c r="AA449" s="142"/>
      <c r="AB449" s="128"/>
      <c r="AC449" s="62"/>
      <c r="AD449" s="63"/>
      <c r="AE449" s="64"/>
    </row>
    <row r="450" spans="1:31">
      <c r="A450" s="414"/>
      <c r="B450" s="251"/>
      <c r="C450" s="142"/>
      <c r="D450" s="417"/>
      <c r="E450" s="735"/>
      <c r="F450" s="806"/>
      <c r="H450" s="142"/>
      <c r="I450" s="142"/>
      <c r="J450" s="142"/>
      <c r="K450" s="142"/>
      <c r="L450" s="142"/>
      <c r="M450" s="142"/>
      <c r="N450" s="142"/>
      <c r="O450" s="142"/>
      <c r="P450" s="142"/>
      <c r="Q450" s="142"/>
      <c r="R450" s="142"/>
      <c r="S450" s="142"/>
      <c r="T450" s="142"/>
      <c r="U450" s="142"/>
      <c r="V450" s="142"/>
      <c r="W450" s="142"/>
      <c r="X450" s="142"/>
      <c r="Y450" s="142"/>
      <c r="Z450" s="142"/>
      <c r="AA450" s="142"/>
      <c r="AB450" s="128"/>
      <c r="AC450" s="62"/>
      <c r="AD450" s="63"/>
      <c r="AE450" s="64"/>
    </row>
    <row r="451" spans="1:31">
      <c r="A451" s="414"/>
      <c r="B451" s="251"/>
      <c r="C451" s="142"/>
      <c r="D451" s="417"/>
      <c r="E451" s="735"/>
      <c r="F451" s="806"/>
      <c r="H451" s="142"/>
      <c r="I451" s="142"/>
      <c r="J451" s="142"/>
      <c r="K451" s="142"/>
      <c r="L451" s="142"/>
      <c r="M451" s="142"/>
      <c r="N451" s="142"/>
      <c r="O451" s="142"/>
      <c r="P451" s="142"/>
      <c r="Q451" s="142"/>
      <c r="R451" s="142"/>
      <c r="S451" s="142"/>
      <c r="T451" s="142"/>
      <c r="U451" s="142"/>
      <c r="V451" s="142"/>
      <c r="W451" s="142"/>
      <c r="X451" s="142"/>
      <c r="Y451" s="142"/>
      <c r="Z451" s="142"/>
      <c r="AA451" s="142"/>
      <c r="AB451" s="128"/>
      <c r="AC451" s="62"/>
      <c r="AD451" s="63"/>
      <c r="AE451" s="64"/>
    </row>
    <row r="452" spans="1:31">
      <c r="A452" s="414"/>
      <c r="B452" s="251"/>
      <c r="C452" s="142"/>
      <c r="D452" s="417"/>
      <c r="E452" s="735"/>
      <c r="F452" s="806"/>
      <c r="H452" s="142"/>
      <c r="I452" s="142"/>
      <c r="J452" s="142"/>
      <c r="K452" s="142"/>
      <c r="L452" s="142"/>
      <c r="M452" s="142"/>
      <c r="N452" s="142"/>
      <c r="O452" s="142"/>
      <c r="P452" s="142"/>
      <c r="Q452" s="142"/>
      <c r="R452" s="142"/>
      <c r="S452" s="142"/>
      <c r="T452" s="142"/>
      <c r="U452" s="142"/>
      <c r="V452" s="142"/>
      <c r="W452" s="142"/>
      <c r="X452" s="142"/>
      <c r="Y452" s="142"/>
      <c r="Z452" s="142"/>
      <c r="AA452" s="142"/>
      <c r="AB452" s="128"/>
      <c r="AC452" s="62"/>
      <c r="AD452" s="63"/>
      <c r="AE452" s="64"/>
    </row>
    <row r="453" spans="1:31">
      <c r="A453" s="414"/>
      <c r="B453" s="251"/>
      <c r="C453" s="142"/>
      <c r="D453" s="417"/>
      <c r="E453" s="735"/>
      <c r="F453" s="806"/>
      <c r="H453" s="142"/>
      <c r="I453" s="142"/>
      <c r="J453" s="142"/>
      <c r="K453" s="142"/>
      <c r="L453" s="142"/>
      <c r="M453" s="142"/>
      <c r="N453" s="142"/>
      <c r="O453" s="142"/>
      <c r="P453" s="142"/>
      <c r="Q453" s="142"/>
      <c r="R453" s="142"/>
      <c r="S453" s="142"/>
      <c r="T453" s="142"/>
      <c r="U453" s="142"/>
      <c r="V453" s="142"/>
      <c r="W453" s="142"/>
      <c r="X453" s="142"/>
      <c r="Y453" s="142"/>
      <c r="Z453" s="142"/>
      <c r="AA453" s="142"/>
      <c r="AB453" s="128"/>
      <c r="AC453" s="62"/>
      <c r="AD453" s="63"/>
      <c r="AE453" s="64"/>
    </row>
    <row r="454" spans="1:31">
      <c r="A454" s="414"/>
      <c r="B454" s="251"/>
      <c r="C454" s="142"/>
      <c r="D454" s="417"/>
      <c r="E454" s="735"/>
      <c r="F454" s="806"/>
      <c r="H454" s="142"/>
      <c r="I454" s="142"/>
      <c r="J454" s="142"/>
      <c r="K454" s="142"/>
      <c r="L454" s="142"/>
      <c r="M454" s="142"/>
      <c r="N454" s="142"/>
      <c r="O454" s="142"/>
      <c r="P454" s="142"/>
      <c r="Q454" s="142"/>
      <c r="R454" s="142"/>
      <c r="S454" s="142"/>
      <c r="T454" s="142"/>
      <c r="U454" s="142"/>
      <c r="V454" s="142"/>
      <c r="W454" s="142"/>
      <c r="X454" s="142"/>
      <c r="Y454" s="142"/>
      <c r="Z454" s="142"/>
      <c r="AA454" s="142"/>
      <c r="AB454" s="128"/>
      <c r="AC454" s="62"/>
      <c r="AD454" s="63"/>
      <c r="AE454" s="64"/>
    </row>
    <row r="455" spans="1:31">
      <c r="A455" s="414"/>
      <c r="B455" s="251"/>
      <c r="C455" s="142"/>
      <c r="D455" s="417"/>
      <c r="E455" s="735"/>
      <c r="F455" s="806"/>
      <c r="H455" s="142"/>
      <c r="I455" s="142"/>
      <c r="J455" s="142"/>
      <c r="K455" s="142"/>
      <c r="L455" s="142"/>
      <c r="M455" s="142"/>
      <c r="N455" s="142"/>
      <c r="O455" s="142"/>
      <c r="P455" s="142"/>
      <c r="Q455" s="142"/>
      <c r="R455" s="142"/>
      <c r="S455" s="142"/>
      <c r="T455" s="142"/>
      <c r="U455" s="142"/>
      <c r="V455" s="142"/>
      <c r="W455" s="142"/>
      <c r="X455" s="142"/>
      <c r="Y455" s="142"/>
      <c r="Z455" s="142"/>
      <c r="AA455" s="142"/>
      <c r="AB455" s="128"/>
      <c r="AC455" s="62"/>
      <c r="AD455" s="63"/>
      <c r="AE455" s="64"/>
    </row>
    <row r="456" spans="1:31">
      <c r="A456" s="414"/>
      <c r="B456" s="251"/>
      <c r="C456" s="142"/>
      <c r="D456" s="417"/>
      <c r="E456" s="735"/>
      <c r="F456" s="806"/>
      <c r="H456" s="142"/>
      <c r="I456" s="142"/>
      <c r="J456" s="142"/>
      <c r="K456" s="142"/>
      <c r="L456" s="142"/>
      <c r="M456" s="142"/>
      <c r="N456" s="142"/>
      <c r="O456" s="142"/>
      <c r="P456" s="142"/>
      <c r="Q456" s="142"/>
      <c r="R456" s="142"/>
      <c r="S456" s="142"/>
      <c r="T456" s="142"/>
      <c r="U456" s="142"/>
      <c r="V456" s="142"/>
      <c r="W456" s="142"/>
      <c r="X456" s="142"/>
      <c r="Y456" s="142"/>
      <c r="Z456" s="142"/>
      <c r="AA456" s="142"/>
      <c r="AB456" s="128"/>
      <c r="AC456" s="62"/>
      <c r="AD456" s="63"/>
      <c r="AE456" s="64"/>
    </row>
    <row r="457" spans="1:31">
      <c r="A457" s="414"/>
      <c r="B457" s="251"/>
      <c r="C457" s="142"/>
      <c r="D457" s="417"/>
      <c r="E457" s="735"/>
      <c r="F457" s="806"/>
      <c r="H457" s="142"/>
      <c r="I457" s="142"/>
      <c r="J457" s="142"/>
      <c r="K457" s="142"/>
      <c r="L457" s="142"/>
      <c r="M457" s="142"/>
      <c r="N457" s="142"/>
      <c r="O457" s="142"/>
      <c r="P457" s="142"/>
      <c r="Q457" s="142"/>
      <c r="R457" s="142"/>
      <c r="S457" s="142"/>
      <c r="T457" s="142"/>
      <c r="U457" s="142"/>
      <c r="V457" s="142"/>
      <c r="W457" s="142"/>
      <c r="X457" s="142"/>
      <c r="Y457" s="142"/>
      <c r="Z457" s="142"/>
      <c r="AA457" s="142"/>
      <c r="AB457" s="128"/>
      <c r="AC457" s="62"/>
      <c r="AD457" s="63"/>
      <c r="AE457" s="64"/>
    </row>
    <row r="458" spans="1:31">
      <c r="A458" s="414"/>
      <c r="B458" s="251"/>
      <c r="C458" s="142"/>
      <c r="D458" s="417"/>
      <c r="E458" s="735"/>
      <c r="F458" s="806"/>
      <c r="H458" s="142"/>
      <c r="I458" s="142"/>
      <c r="J458" s="142"/>
      <c r="K458" s="142"/>
      <c r="L458" s="142"/>
      <c r="M458" s="142"/>
      <c r="N458" s="142"/>
      <c r="O458" s="142"/>
      <c r="P458" s="142"/>
      <c r="Q458" s="142"/>
      <c r="R458" s="142"/>
      <c r="S458" s="142"/>
      <c r="T458" s="142"/>
      <c r="U458" s="142"/>
      <c r="V458" s="142"/>
      <c r="W458" s="142"/>
      <c r="X458" s="142"/>
      <c r="Y458" s="142"/>
      <c r="Z458" s="142"/>
      <c r="AA458" s="142"/>
      <c r="AB458" s="128"/>
      <c r="AC458" s="62"/>
      <c r="AD458" s="63"/>
      <c r="AE458" s="64"/>
    </row>
    <row r="459" spans="1:31">
      <c r="A459" s="414"/>
      <c r="B459" s="251"/>
      <c r="C459" s="142"/>
      <c r="D459" s="417"/>
      <c r="E459" s="735"/>
      <c r="F459" s="806"/>
      <c r="H459" s="142"/>
      <c r="I459" s="142"/>
      <c r="J459" s="142"/>
      <c r="K459" s="142"/>
      <c r="L459" s="142"/>
      <c r="M459" s="142"/>
      <c r="N459" s="142"/>
      <c r="O459" s="142"/>
      <c r="P459" s="142"/>
      <c r="Q459" s="142"/>
      <c r="R459" s="142"/>
      <c r="S459" s="142"/>
      <c r="T459" s="142"/>
      <c r="U459" s="142"/>
      <c r="V459" s="142"/>
      <c r="W459" s="142"/>
      <c r="X459" s="142"/>
      <c r="Y459" s="142"/>
      <c r="Z459" s="142"/>
      <c r="AA459" s="142"/>
      <c r="AB459" s="128"/>
      <c r="AC459" s="62"/>
      <c r="AD459" s="63"/>
      <c r="AE459" s="64"/>
    </row>
    <row r="460" spans="1:31">
      <c r="A460" s="414"/>
      <c r="B460" s="251"/>
      <c r="C460" s="142"/>
      <c r="D460" s="417"/>
      <c r="E460" s="735"/>
      <c r="F460" s="806"/>
      <c r="H460" s="142"/>
      <c r="I460" s="142"/>
      <c r="J460" s="142"/>
      <c r="K460" s="142"/>
      <c r="L460" s="142"/>
      <c r="M460" s="142"/>
      <c r="N460" s="142"/>
      <c r="O460" s="142"/>
      <c r="P460" s="142"/>
      <c r="Q460" s="142"/>
      <c r="R460" s="142"/>
      <c r="S460" s="142"/>
      <c r="T460" s="142"/>
      <c r="U460" s="142"/>
      <c r="V460" s="142"/>
      <c r="W460" s="142"/>
      <c r="X460" s="142"/>
      <c r="Y460" s="142"/>
      <c r="Z460" s="142"/>
      <c r="AA460" s="142"/>
      <c r="AB460" s="128"/>
      <c r="AC460" s="62"/>
      <c r="AD460" s="63"/>
      <c r="AE460" s="64"/>
    </row>
    <row r="461" spans="1:31">
      <c r="A461" s="414"/>
      <c r="B461" s="251"/>
      <c r="C461" s="142"/>
      <c r="D461" s="417"/>
      <c r="E461" s="735"/>
      <c r="F461" s="806"/>
      <c r="AB461" s="128"/>
      <c r="AC461" s="62"/>
      <c r="AD461" s="63"/>
      <c r="AE461" s="64"/>
    </row>
    <row r="462" spans="1:31">
      <c r="A462" s="414"/>
      <c r="B462" s="251"/>
      <c r="C462" s="142"/>
      <c r="D462" s="417"/>
      <c r="E462" s="735" t="s">
        <v>408</v>
      </c>
      <c r="F462" s="806"/>
      <c r="H462" s="389" t="s">
        <v>250</v>
      </c>
      <c r="I462" s="24"/>
      <c r="J462" s="24"/>
      <c r="K462" s="24"/>
      <c r="L462" s="24"/>
      <c r="M462" s="24"/>
      <c r="N462" s="24"/>
      <c r="O462" s="24"/>
      <c r="P462" s="24"/>
      <c r="Q462" s="24"/>
      <c r="R462" s="24"/>
      <c r="S462" s="24"/>
      <c r="T462" s="24"/>
      <c r="U462" s="24"/>
      <c r="V462" s="24"/>
      <c r="W462" s="24"/>
      <c r="X462" s="24"/>
      <c r="Y462" s="24"/>
      <c r="Z462" s="24"/>
      <c r="AA462" s="24"/>
      <c r="AB462" s="128"/>
      <c r="AC462" s="62"/>
      <c r="AD462" s="63"/>
      <c r="AE462" s="64"/>
    </row>
    <row r="463" spans="1:31">
      <c r="A463" s="414"/>
      <c r="B463" s="251"/>
      <c r="C463" s="142"/>
      <c r="D463" s="417"/>
      <c r="E463" s="735"/>
      <c r="F463" s="806"/>
      <c r="H463" s="972"/>
      <c r="I463" s="973"/>
      <c r="J463" s="973"/>
      <c r="K463" s="973"/>
      <c r="L463" s="973"/>
      <c r="M463" s="973"/>
      <c r="N463" s="973"/>
      <c r="O463" s="974"/>
      <c r="P463" s="642" t="s">
        <v>114</v>
      </c>
      <c r="Q463" s="642"/>
      <c r="R463" s="642"/>
      <c r="S463" s="642"/>
      <c r="T463" s="642"/>
      <c r="U463" s="642"/>
      <c r="V463" s="978" t="s">
        <v>409</v>
      </c>
      <c r="W463" s="978"/>
      <c r="X463" s="978"/>
      <c r="Y463" s="978"/>
      <c r="Z463" s="978"/>
      <c r="AA463" s="978"/>
      <c r="AB463" s="128"/>
      <c r="AC463" s="62"/>
      <c r="AD463" s="63"/>
      <c r="AE463" s="64"/>
    </row>
    <row r="464" spans="1:31">
      <c r="A464" s="414"/>
      <c r="B464" s="251"/>
      <c r="C464" s="142"/>
      <c r="D464" s="417"/>
      <c r="E464" s="735"/>
      <c r="F464" s="806"/>
      <c r="H464" s="975"/>
      <c r="I464" s="976"/>
      <c r="J464" s="976"/>
      <c r="K464" s="976"/>
      <c r="L464" s="976"/>
      <c r="M464" s="976"/>
      <c r="N464" s="976"/>
      <c r="O464" s="977"/>
      <c r="P464" s="642"/>
      <c r="Q464" s="642"/>
      <c r="R464" s="642"/>
      <c r="S464" s="642"/>
      <c r="T464" s="642"/>
      <c r="U464" s="642"/>
      <c r="V464" s="978"/>
      <c r="W464" s="978"/>
      <c r="X464" s="978"/>
      <c r="Y464" s="978"/>
      <c r="Z464" s="978"/>
      <c r="AA464" s="978"/>
      <c r="AB464" s="128"/>
      <c r="AC464" s="62"/>
      <c r="AD464" s="63"/>
      <c r="AE464" s="64"/>
    </row>
    <row r="465" spans="1:31">
      <c r="A465" s="414"/>
      <c r="B465" s="251"/>
      <c r="C465" s="142"/>
      <c r="D465" s="417"/>
      <c r="E465" s="735"/>
      <c r="F465" s="806"/>
      <c r="H465" s="746" t="s">
        <v>105</v>
      </c>
      <c r="I465" s="746"/>
      <c r="J465" s="908" t="s">
        <v>251</v>
      </c>
      <c r="K465" s="908"/>
      <c r="L465" s="908"/>
      <c r="M465" s="908"/>
      <c r="N465" s="908"/>
      <c r="O465" s="908"/>
      <c r="P465" s="788" t="s">
        <v>198</v>
      </c>
      <c r="Q465" s="789"/>
      <c r="R465" s="789"/>
      <c r="S465" s="789"/>
      <c r="T465" s="789"/>
      <c r="U465" s="790"/>
      <c r="V465" s="979"/>
      <c r="W465" s="980"/>
      <c r="X465" s="980"/>
      <c r="Y465" s="980"/>
      <c r="Z465" s="980"/>
      <c r="AA465" s="981"/>
      <c r="AB465" s="128"/>
      <c r="AC465" s="62"/>
      <c r="AD465" s="63"/>
      <c r="AE465" s="64"/>
    </row>
    <row r="466" spans="1:31">
      <c r="A466" s="414"/>
      <c r="B466" s="251"/>
      <c r="C466" s="142"/>
      <c r="D466" s="417"/>
      <c r="E466" s="735"/>
      <c r="F466" s="806"/>
      <c r="H466" s="746"/>
      <c r="I466" s="746"/>
      <c r="J466" s="908" t="s">
        <v>266</v>
      </c>
      <c r="K466" s="908"/>
      <c r="L466" s="908"/>
      <c r="M466" s="908"/>
      <c r="N466" s="908"/>
      <c r="O466" s="908"/>
      <c r="P466" s="788" t="s">
        <v>198</v>
      </c>
      <c r="Q466" s="789"/>
      <c r="R466" s="789"/>
      <c r="S466" s="789"/>
      <c r="T466" s="789"/>
      <c r="U466" s="790"/>
      <c r="V466" s="788" t="s">
        <v>198</v>
      </c>
      <c r="W466" s="789"/>
      <c r="X466" s="789"/>
      <c r="Y466" s="789"/>
      <c r="Z466" s="789"/>
      <c r="AA466" s="790"/>
      <c r="AB466" s="128"/>
      <c r="AC466" s="62"/>
      <c r="AD466" s="63"/>
      <c r="AE466" s="64"/>
    </row>
    <row r="467" spans="1:31">
      <c r="A467" s="414"/>
      <c r="B467" s="251"/>
      <c r="C467" s="142"/>
      <c r="D467" s="417"/>
      <c r="E467" s="735"/>
      <c r="F467" s="806"/>
      <c r="H467" s="746" t="s">
        <v>113</v>
      </c>
      <c r="I467" s="746"/>
      <c r="J467" s="908" t="s">
        <v>251</v>
      </c>
      <c r="K467" s="908"/>
      <c r="L467" s="908"/>
      <c r="M467" s="908"/>
      <c r="N467" s="908"/>
      <c r="O467" s="908"/>
      <c r="P467" s="788" t="s">
        <v>198</v>
      </c>
      <c r="Q467" s="789"/>
      <c r="R467" s="789"/>
      <c r="S467" s="789"/>
      <c r="T467" s="789"/>
      <c r="U467" s="790"/>
      <c r="V467" s="979"/>
      <c r="W467" s="980"/>
      <c r="X467" s="980"/>
      <c r="Y467" s="980"/>
      <c r="Z467" s="980"/>
      <c r="AA467" s="981"/>
      <c r="AB467" s="128"/>
      <c r="AC467" s="62"/>
      <c r="AD467" s="63"/>
      <c r="AE467" s="64"/>
    </row>
    <row r="468" spans="1:31">
      <c r="A468" s="414"/>
      <c r="B468" s="251"/>
      <c r="C468" s="142"/>
      <c r="D468" s="417"/>
      <c r="E468" s="735"/>
      <c r="F468" s="806"/>
      <c r="H468" s="746"/>
      <c r="I468" s="746"/>
      <c r="J468" s="908" t="s">
        <v>266</v>
      </c>
      <c r="K468" s="908"/>
      <c r="L468" s="908"/>
      <c r="M468" s="908"/>
      <c r="N468" s="908"/>
      <c r="O468" s="908"/>
      <c r="P468" s="788" t="s">
        <v>198</v>
      </c>
      <c r="Q468" s="789"/>
      <c r="R468" s="789"/>
      <c r="S468" s="789"/>
      <c r="T468" s="789"/>
      <c r="U468" s="790"/>
      <c r="V468" s="788" t="s">
        <v>160</v>
      </c>
      <c r="W468" s="789"/>
      <c r="X468" s="789"/>
      <c r="Y468" s="789"/>
      <c r="Z468" s="789"/>
      <c r="AA468" s="790"/>
      <c r="AB468" s="128"/>
      <c r="AC468" s="62"/>
      <c r="AD468" s="63"/>
      <c r="AE468" s="64"/>
    </row>
    <row r="469" spans="1:31">
      <c r="A469" s="414"/>
      <c r="B469" s="251"/>
      <c r="C469" s="142"/>
      <c r="D469" s="417"/>
      <c r="E469" s="735"/>
      <c r="F469" s="806"/>
      <c r="G469" s="18"/>
      <c r="H469" s="334"/>
      <c r="I469" s="334"/>
      <c r="J469" s="334"/>
      <c r="K469" s="334"/>
      <c r="L469" s="334"/>
      <c r="M469" s="334"/>
      <c r="N469" s="334"/>
      <c r="O469" s="334"/>
      <c r="P469" s="99"/>
      <c r="Q469" s="99"/>
      <c r="R469" s="99"/>
      <c r="S469" s="99"/>
      <c r="T469" s="99"/>
      <c r="U469" s="99"/>
      <c r="AB469" s="128"/>
      <c r="AC469" s="62"/>
      <c r="AD469" s="63"/>
      <c r="AE469" s="64"/>
    </row>
    <row r="470" spans="1:31">
      <c r="A470" s="414"/>
      <c r="B470" s="251"/>
      <c r="C470" s="142"/>
      <c r="D470" s="417"/>
      <c r="E470" s="735"/>
      <c r="F470" s="806"/>
      <c r="H470" s="914"/>
      <c r="I470" s="915"/>
      <c r="J470" s="915"/>
      <c r="K470" s="915"/>
      <c r="L470" s="915"/>
      <c r="M470" s="915"/>
      <c r="N470" s="915"/>
      <c r="O470" s="642" t="s">
        <v>105</v>
      </c>
      <c r="P470" s="642"/>
      <c r="Q470" s="642"/>
      <c r="R470" s="642"/>
      <c r="S470" s="642"/>
      <c r="T470" s="642" t="s">
        <v>103</v>
      </c>
      <c r="U470" s="642"/>
      <c r="V470" s="642"/>
      <c r="W470" s="642"/>
      <c r="X470" s="642"/>
      <c r="AB470" s="128"/>
      <c r="AC470" s="62"/>
      <c r="AD470" s="63"/>
      <c r="AE470" s="64"/>
    </row>
    <row r="471" spans="1:31">
      <c r="A471" s="414"/>
      <c r="B471" s="251"/>
      <c r="C471" s="142"/>
      <c r="D471" s="417"/>
      <c r="E471" s="735"/>
      <c r="F471" s="806"/>
      <c r="H471" s="666" t="s">
        <v>33</v>
      </c>
      <c r="I471" s="667"/>
      <c r="J471" s="667"/>
      <c r="K471" s="667"/>
      <c r="L471" s="667"/>
      <c r="M471" s="667"/>
      <c r="N471" s="667"/>
      <c r="O471" s="792" t="s">
        <v>198</v>
      </c>
      <c r="P471" s="792"/>
      <c r="Q471" s="792"/>
      <c r="R471" s="792"/>
      <c r="S471" s="792"/>
      <c r="T471" s="792" t="s">
        <v>198</v>
      </c>
      <c r="U471" s="792"/>
      <c r="V471" s="792"/>
      <c r="W471" s="792"/>
      <c r="X471" s="792"/>
      <c r="AB471" s="128"/>
      <c r="AC471" s="62"/>
      <c r="AD471" s="63"/>
      <c r="AE471" s="64"/>
    </row>
    <row r="472" spans="1:31">
      <c r="A472" s="414"/>
      <c r="B472" s="251"/>
      <c r="C472" s="142"/>
      <c r="D472" s="417"/>
      <c r="E472" s="735"/>
      <c r="F472" s="806"/>
      <c r="H472" s="666" t="s">
        <v>34</v>
      </c>
      <c r="I472" s="667"/>
      <c r="J472" s="667"/>
      <c r="K472" s="667"/>
      <c r="L472" s="667"/>
      <c r="M472" s="667"/>
      <c r="N472" s="667"/>
      <c r="O472" s="792" t="s">
        <v>160</v>
      </c>
      <c r="P472" s="792"/>
      <c r="Q472" s="792"/>
      <c r="R472" s="792"/>
      <c r="S472" s="792"/>
      <c r="T472" s="792" t="s">
        <v>160</v>
      </c>
      <c r="U472" s="792"/>
      <c r="V472" s="792"/>
      <c r="W472" s="792"/>
      <c r="X472" s="792"/>
      <c r="AB472" s="128"/>
      <c r="AC472" s="62"/>
      <c r="AD472" s="63"/>
      <c r="AE472" s="64"/>
    </row>
    <row r="473" spans="1:31">
      <c r="A473" s="414"/>
      <c r="B473" s="251"/>
      <c r="C473" s="142"/>
      <c r="D473" s="417"/>
      <c r="E473" s="735"/>
      <c r="F473" s="806"/>
      <c r="H473" s="666" t="s">
        <v>35</v>
      </c>
      <c r="I473" s="667"/>
      <c r="J473" s="667"/>
      <c r="K473" s="667"/>
      <c r="L473" s="667"/>
      <c r="M473" s="667"/>
      <c r="N473" s="667"/>
      <c r="O473" s="792" t="s">
        <v>160</v>
      </c>
      <c r="P473" s="792"/>
      <c r="Q473" s="792"/>
      <c r="R473" s="792"/>
      <c r="S473" s="792"/>
      <c r="T473" s="792" t="s">
        <v>198</v>
      </c>
      <c r="U473" s="792"/>
      <c r="V473" s="792"/>
      <c r="W473" s="792"/>
      <c r="X473" s="792"/>
      <c r="AB473" s="128"/>
      <c r="AC473" s="62"/>
      <c r="AD473" s="63"/>
      <c r="AE473" s="64"/>
    </row>
    <row r="474" spans="1:31">
      <c r="A474" s="414"/>
      <c r="B474" s="251"/>
      <c r="C474" s="142"/>
      <c r="D474" s="417"/>
      <c r="E474" s="735"/>
      <c r="F474" s="806"/>
      <c r="H474" s="666" t="s">
        <v>36</v>
      </c>
      <c r="I474" s="667"/>
      <c r="J474" s="667"/>
      <c r="K474" s="667"/>
      <c r="L474" s="667"/>
      <c r="M474" s="667"/>
      <c r="N474" s="667"/>
      <c r="O474" s="792" t="s">
        <v>160</v>
      </c>
      <c r="P474" s="792"/>
      <c r="Q474" s="792"/>
      <c r="R474" s="792"/>
      <c r="S474" s="792"/>
      <c r="T474" s="792" t="s">
        <v>160</v>
      </c>
      <c r="U474" s="792"/>
      <c r="V474" s="792"/>
      <c r="W474" s="792"/>
      <c r="X474" s="792"/>
      <c r="AB474" s="128"/>
      <c r="AC474" s="62"/>
      <c r="AD474" s="63"/>
      <c r="AE474" s="64"/>
    </row>
    <row r="475" spans="1:31">
      <c r="A475" s="414"/>
      <c r="B475" s="251"/>
      <c r="C475" s="142"/>
      <c r="D475" s="417"/>
      <c r="E475" s="735"/>
      <c r="F475" s="806"/>
      <c r="H475" s="666" t="s">
        <v>37</v>
      </c>
      <c r="I475" s="667"/>
      <c r="J475" s="667"/>
      <c r="K475" s="667"/>
      <c r="L475" s="667"/>
      <c r="M475" s="667"/>
      <c r="N475" s="667"/>
      <c r="O475" s="792" t="s">
        <v>160</v>
      </c>
      <c r="P475" s="792"/>
      <c r="Q475" s="792"/>
      <c r="R475" s="792"/>
      <c r="S475" s="792"/>
      <c r="T475" s="792" t="s">
        <v>160</v>
      </c>
      <c r="U475" s="792"/>
      <c r="V475" s="792"/>
      <c r="W475" s="792"/>
      <c r="X475" s="792"/>
      <c r="AB475" s="128"/>
      <c r="AC475" s="62"/>
      <c r="AD475" s="63"/>
      <c r="AE475" s="64"/>
    </row>
    <row r="476" spans="1:31">
      <c r="A476" s="414"/>
      <c r="B476" s="251"/>
      <c r="C476" s="142"/>
      <c r="D476" s="417"/>
      <c r="E476" s="735"/>
      <c r="F476" s="806"/>
      <c r="H476" s="666" t="s">
        <v>38</v>
      </c>
      <c r="I476" s="667"/>
      <c r="J476" s="667"/>
      <c r="K476" s="667"/>
      <c r="L476" s="667"/>
      <c r="M476" s="667"/>
      <c r="N476" s="667"/>
      <c r="O476" s="792" t="s">
        <v>160</v>
      </c>
      <c r="P476" s="792"/>
      <c r="Q476" s="792"/>
      <c r="R476" s="792"/>
      <c r="S476" s="792"/>
      <c r="T476" s="792" t="s">
        <v>160</v>
      </c>
      <c r="U476" s="792"/>
      <c r="V476" s="792"/>
      <c r="W476" s="792"/>
      <c r="X476" s="792"/>
      <c r="AB476" s="128"/>
      <c r="AC476" s="62"/>
      <c r="AD476" s="63"/>
      <c r="AE476" s="64"/>
    </row>
    <row r="477" spans="1:31">
      <c r="A477" s="414"/>
      <c r="B477" s="251"/>
      <c r="C477" s="142"/>
      <c r="D477" s="417"/>
      <c r="E477" s="735"/>
      <c r="F477" s="806"/>
      <c r="AB477" s="128"/>
      <c r="AC477" s="62"/>
      <c r="AD477" s="63"/>
      <c r="AE477" s="64"/>
    </row>
    <row r="478" spans="1:31">
      <c r="A478" s="414"/>
      <c r="B478" s="251"/>
      <c r="C478" s="142"/>
      <c r="D478" s="417"/>
      <c r="E478" s="735"/>
      <c r="F478" s="806"/>
      <c r="H478" s="914"/>
      <c r="I478" s="915"/>
      <c r="J478" s="915"/>
      <c r="K478" s="915"/>
      <c r="L478" s="915"/>
      <c r="M478" s="915"/>
      <c r="N478" s="915"/>
      <c r="O478" s="642" t="s">
        <v>105</v>
      </c>
      <c r="P478" s="642"/>
      <c r="Q478" s="642"/>
      <c r="R478" s="642"/>
      <c r="S478" s="642"/>
      <c r="T478" s="642" t="s">
        <v>103</v>
      </c>
      <c r="U478" s="642"/>
      <c r="V478" s="642"/>
      <c r="W478" s="642"/>
      <c r="X478" s="642"/>
      <c r="AB478" s="128"/>
      <c r="AC478" s="62"/>
      <c r="AD478" s="63"/>
      <c r="AE478" s="64"/>
    </row>
    <row r="479" spans="1:31">
      <c r="A479" s="414"/>
      <c r="B479" s="251"/>
      <c r="C479" s="142"/>
      <c r="D479" s="417"/>
      <c r="E479" s="735"/>
      <c r="F479" s="806"/>
      <c r="H479" s="666" t="s">
        <v>410</v>
      </c>
      <c r="I479" s="667"/>
      <c r="J479" s="667"/>
      <c r="K479" s="667"/>
      <c r="L479" s="667"/>
      <c r="M479" s="667"/>
      <c r="N479" s="667"/>
      <c r="O479" s="792" t="s">
        <v>160</v>
      </c>
      <c r="P479" s="792"/>
      <c r="Q479" s="792"/>
      <c r="R479" s="792"/>
      <c r="S479" s="792"/>
      <c r="T479" s="792" t="s">
        <v>160</v>
      </c>
      <c r="U479" s="792"/>
      <c r="V479" s="792"/>
      <c r="W479" s="792"/>
      <c r="X479" s="792"/>
      <c r="AB479" s="128"/>
      <c r="AC479" s="62"/>
      <c r="AD479" s="63"/>
      <c r="AE479" s="64"/>
    </row>
    <row r="480" spans="1:31" ht="43.8" customHeight="1">
      <c r="A480" s="257"/>
      <c r="B480" s="368"/>
      <c r="C480" s="348"/>
      <c r="D480" s="262"/>
      <c r="E480" s="807"/>
      <c r="F480" s="808"/>
      <c r="G480" s="59"/>
      <c r="H480" s="23"/>
      <c r="I480" s="23"/>
      <c r="J480" s="23"/>
      <c r="K480" s="23"/>
      <c r="L480" s="23"/>
      <c r="M480" s="23"/>
      <c r="N480" s="23"/>
      <c r="O480" s="23"/>
      <c r="P480" s="23"/>
      <c r="Q480" s="23"/>
      <c r="R480" s="23"/>
      <c r="S480" s="23"/>
      <c r="T480" s="23"/>
      <c r="U480" s="23"/>
      <c r="V480" s="23"/>
      <c r="W480" s="23"/>
      <c r="X480" s="23"/>
      <c r="Y480" s="23"/>
      <c r="Z480" s="23"/>
      <c r="AA480" s="23"/>
      <c r="AB480" s="29"/>
      <c r="AC480" s="65"/>
      <c r="AD480" s="66"/>
      <c r="AE480" s="67"/>
    </row>
    <row r="481" spans="1:31" ht="8.4" customHeight="1">
      <c r="A481" s="414"/>
      <c r="B481" s="251"/>
      <c r="C481" s="142"/>
      <c r="D481" s="417"/>
      <c r="E481" s="251"/>
      <c r="F481" s="252"/>
      <c r="G481" s="18"/>
      <c r="L481" s="34"/>
      <c r="M481" s="34"/>
      <c r="N481" s="34"/>
      <c r="O481" s="34"/>
      <c r="P481" s="34"/>
      <c r="Q481" s="34"/>
      <c r="R481" s="34"/>
      <c r="S481" s="34"/>
      <c r="T481" s="6"/>
      <c r="U481" s="6"/>
      <c r="V481" s="6"/>
      <c r="W481" s="6"/>
      <c r="AB481" s="128"/>
      <c r="AC481" s="62"/>
      <c r="AD481" s="63"/>
      <c r="AE481" s="64"/>
    </row>
    <row r="482" spans="1:31">
      <c r="A482" s="414"/>
      <c r="B482" s="251">
        <v>20</v>
      </c>
      <c r="C482" s="814" t="s">
        <v>1086</v>
      </c>
      <c r="D482" s="815" t="s">
        <v>350</v>
      </c>
      <c r="E482" s="735" t="s">
        <v>1345</v>
      </c>
      <c r="F482" s="806"/>
      <c r="H482" s="737" t="s">
        <v>71</v>
      </c>
      <c r="I482" s="737"/>
      <c r="J482" s="737"/>
      <c r="K482" s="737"/>
      <c r="L482" s="737"/>
      <c r="M482" s="737"/>
      <c r="N482" s="737"/>
      <c r="O482" s="696" t="s">
        <v>1208</v>
      </c>
      <c r="P482" s="696"/>
      <c r="Q482" s="696"/>
      <c r="R482" s="696"/>
      <c r="S482" s="696"/>
      <c r="T482" s="696"/>
      <c r="U482" s="696"/>
      <c r="V482" s="696"/>
      <c r="W482" s="696"/>
      <c r="X482" s="696"/>
      <c r="Y482" s="696"/>
      <c r="Z482" s="696"/>
      <c r="AA482" s="696"/>
      <c r="AB482" s="128"/>
      <c r="AC482" s="1063" t="s">
        <v>548</v>
      </c>
      <c r="AD482" s="1064"/>
      <c r="AE482" s="1065"/>
    </row>
    <row r="483" spans="1:31">
      <c r="A483" s="414"/>
      <c r="B483" s="251"/>
      <c r="C483" s="814"/>
      <c r="D483" s="815"/>
      <c r="E483" s="735"/>
      <c r="F483" s="806"/>
      <c r="H483" s="737"/>
      <c r="I483" s="737"/>
      <c r="J483" s="737"/>
      <c r="K483" s="737"/>
      <c r="L483" s="737"/>
      <c r="M483" s="737"/>
      <c r="N483" s="737"/>
      <c r="O483" s="696"/>
      <c r="P483" s="696"/>
      <c r="Q483" s="696"/>
      <c r="R483" s="696"/>
      <c r="S483" s="696"/>
      <c r="T483" s="696"/>
      <c r="U483" s="696"/>
      <c r="V483" s="696"/>
      <c r="W483" s="696"/>
      <c r="X483" s="696"/>
      <c r="Y483" s="696"/>
      <c r="Z483" s="696"/>
      <c r="AA483" s="696"/>
      <c r="AB483" s="128"/>
      <c r="AC483" s="1063"/>
      <c r="AD483" s="1064"/>
      <c r="AE483" s="1065"/>
    </row>
    <row r="484" spans="1:31">
      <c r="A484" s="414"/>
      <c r="B484" s="251"/>
      <c r="C484" s="142"/>
      <c r="D484" s="417"/>
      <c r="E484" s="735"/>
      <c r="F484" s="806"/>
      <c r="H484" s="3" t="s">
        <v>73</v>
      </c>
      <c r="AB484" s="128"/>
      <c r="AC484" s="62"/>
      <c r="AD484" s="63"/>
      <c r="AE484" s="64"/>
    </row>
    <row r="485" spans="1:31" ht="13.8" customHeight="1">
      <c r="A485" s="414"/>
      <c r="B485" s="251"/>
      <c r="C485" s="142"/>
      <c r="D485" s="417"/>
      <c r="E485" s="735"/>
      <c r="F485" s="806"/>
      <c r="H485" s="970" t="s">
        <v>74</v>
      </c>
      <c r="I485" s="970"/>
      <c r="J485" s="970"/>
      <c r="K485" s="970"/>
      <c r="L485" s="970"/>
      <c r="M485" s="970"/>
      <c r="N485" s="970"/>
      <c r="O485" s="970"/>
      <c r="P485" s="970"/>
      <c r="Q485" s="970"/>
      <c r="R485" s="970"/>
      <c r="S485" s="970"/>
      <c r="T485" s="792" t="s">
        <v>198</v>
      </c>
      <c r="U485" s="792"/>
      <c r="V485" s="792"/>
      <c r="W485" s="792"/>
      <c r="X485" s="792"/>
      <c r="Y485" s="792"/>
      <c r="Z485" s="792"/>
      <c r="AA485" s="792"/>
      <c r="AB485" s="128"/>
      <c r="AC485" s="62"/>
      <c r="AD485" s="63"/>
      <c r="AE485" s="64"/>
    </row>
    <row r="486" spans="1:31">
      <c r="A486" s="414"/>
      <c r="B486" s="251"/>
      <c r="C486" s="142"/>
      <c r="D486" s="417"/>
      <c r="E486" s="735"/>
      <c r="F486" s="806"/>
      <c r="H486" s="970" t="s">
        <v>177</v>
      </c>
      <c r="I486" s="970"/>
      <c r="J486" s="970"/>
      <c r="K486" s="970"/>
      <c r="L486" s="970"/>
      <c r="M486" s="970"/>
      <c r="N486" s="970"/>
      <c r="O486" s="970"/>
      <c r="P486" s="970"/>
      <c r="Q486" s="970"/>
      <c r="R486" s="970"/>
      <c r="S486" s="970"/>
      <c r="T486" s="955"/>
      <c r="U486" s="956"/>
      <c r="V486" s="956"/>
      <c r="W486" s="956"/>
      <c r="X486" s="956"/>
      <c r="Y486" s="956"/>
      <c r="Z486" s="956"/>
      <c r="AA486" s="957"/>
      <c r="AB486" s="128"/>
      <c r="AC486" s="62"/>
      <c r="AD486" s="63"/>
      <c r="AE486" s="64"/>
    </row>
    <row r="487" spans="1:31">
      <c r="A487" s="414"/>
      <c r="B487" s="251"/>
      <c r="C487" s="142"/>
      <c r="D487" s="417"/>
      <c r="E487" s="735"/>
      <c r="F487" s="806"/>
      <c r="H487" s="1260" t="s">
        <v>1087</v>
      </c>
      <c r="I487" s="1261"/>
      <c r="J487" s="1261"/>
      <c r="K487" s="1261"/>
      <c r="L487" s="1261"/>
      <c r="M487" s="1261"/>
      <c r="N487" s="1261"/>
      <c r="O487" s="1261"/>
      <c r="P487" s="1261"/>
      <c r="Q487" s="1261"/>
      <c r="R487" s="1261"/>
      <c r="S487" s="1262"/>
      <c r="T487" s="1269"/>
      <c r="U487" s="1270"/>
      <c r="V487" s="1270"/>
      <c r="W487" s="1270"/>
      <c r="X487" s="1270"/>
      <c r="Y487" s="1270"/>
      <c r="Z487" s="1270"/>
      <c r="AA487" s="1271"/>
      <c r="AB487" s="128"/>
      <c r="AC487" s="62"/>
      <c r="AD487" s="63"/>
      <c r="AE487" s="64"/>
    </row>
    <row r="488" spans="1:31">
      <c r="A488" s="414"/>
      <c r="B488" s="251"/>
      <c r="C488" s="142"/>
      <c r="D488" s="417"/>
      <c r="E488" s="735"/>
      <c r="F488" s="806"/>
      <c r="H488" s="1203"/>
      <c r="I488" s="1204"/>
      <c r="J488" s="1204"/>
      <c r="K488" s="1204"/>
      <c r="L488" s="1204"/>
      <c r="M488" s="1204"/>
      <c r="N488" s="1204"/>
      <c r="O488" s="1204"/>
      <c r="P488" s="1204"/>
      <c r="Q488" s="1204"/>
      <c r="R488" s="1204"/>
      <c r="S488" s="1205"/>
      <c r="T488" s="1272"/>
      <c r="U488" s="1273"/>
      <c r="V488" s="1273"/>
      <c r="W488" s="1273"/>
      <c r="X488" s="1273"/>
      <c r="Y488" s="1273"/>
      <c r="Z488" s="1273"/>
      <c r="AA488" s="1274"/>
      <c r="AB488" s="128"/>
      <c r="AC488" s="62"/>
      <c r="AD488" s="63"/>
      <c r="AE488" s="64"/>
    </row>
    <row r="489" spans="1:31">
      <c r="A489" s="414"/>
      <c r="B489" s="251"/>
      <c r="C489" s="142"/>
      <c r="D489" s="417"/>
      <c r="E489" s="735"/>
      <c r="F489" s="806"/>
      <c r="H489" s="1341"/>
      <c r="I489" s="1342"/>
      <c r="J489" s="1342"/>
      <c r="K489" s="1342"/>
      <c r="L489" s="1342"/>
      <c r="M489" s="1342"/>
      <c r="N489" s="1342"/>
      <c r="O489" s="1342"/>
      <c r="P489" s="1342"/>
      <c r="Q489" s="1342"/>
      <c r="R489" s="1342"/>
      <c r="S489" s="1343"/>
      <c r="T489" s="1275"/>
      <c r="U489" s="1276"/>
      <c r="V489" s="1276"/>
      <c r="W489" s="1276"/>
      <c r="X489" s="1276"/>
      <c r="Y489" s="1276"/>
      <c r="Z489" s="1276"/>
      <c r="AA489" s="1277"/>
      <c r="AB489" s="128"/>
      <c r="AC489" s="62"/>
      <c r="AD489" s="63"/>
      <c r="AE489" s="64"/>
    </row>
    <row r="490" spans="1:31">
      <c r="A490" s="414"/>
      <c r="B490" s="251"/>
      <c r="C490" s="142"/>
      <c r="D490" s="417"/>
      <c r="E490" s="735"/>
      <c r="F490" s="806"/>
      <c r="H490" s="6"/>
      <c r="I490" s="6"/>
      <c r="J490" s="6"/>
      <c r="K490" s="6"/>
      <c r="L490" s="6"/>
      <c r="M490" s="6"/>
      <c r="N490" s="6"/>
      <c r="O490" s="6"/>
      <c r="P490" s="6"/>
      <c r="Q490" s="6"/>
      <c r="R490" s="6"/>
      <c r="S490" s="6"/>
      <c r="T490" s="34"/>
      <c r="U490" s="34"/>
      <c r="V490" s="34"/>
      <c r="W490" s="34"/>
      <c r="X490" s="34"/>
      <c r="Y490" s="34"/>
      <c r="Z490" s="34"/>
      <c r="AA490" s="34"/>
      <c r="AB490" s="128"/>
      <c r="AC490" s="62"/>
      <c r="AD490" s="63"/>
      <c r="AE490" s="64"/>
    </row>
    <row r="491" spans="1:31">
      <c r="A491" s="414"/>
      <c r="B491" s="251"/>
      <c r="C491" s="142"/>
      <c r="D491" s="417"/>
      <c r="E491" s="408"/>
      <c r="F491" s="409"/>
      <c r="H491" s="3" t="s">
        <v>1526</v>
      </c>
      <c r="AB491" s="128"/>
      <c r="AC491" s="62"/>
      <c r="AD491" s="63"/>
      <c r="AE491" s="64"/>
    </row>
    <row r="492" spans="1:31" ht="25.8" customHeight="1">
      <c r="A492" s="414"/>
      <c r="B492" s="251"/>
      <c r="C492" s="142"/>
      <c r="D492" s="417"/>
      <c r="E492" s="408"/>
      <c r="F492" s="409"/>
      <c r="H492" s="958" t="s">
        <v>1525</v>
      </c>
      <c r="I492" s="958"/>
      <c r="J492" s="958"/>
      <c r="K492" s="958"/>
      <c r="L492" s="958"/>
      <c r="M492" s="958"/>
      <c r="N492" s="958"/>
      <c r="O492" s="958"/>
      <c r="P492" s="958"/>
      <c r="Q492" s="958"/>
      <c r="R492" s="958"/>
      <c r="S492" s="958"/>
      <c r="T492" s="792" t="s">
        <v>198</v>
      </c>
      <c r="U492" s="792"/>
      <c r="V492" s="792"/>
      <c r="W492" s="792"/>
      <c r="X492" s="792"/>
      <c r="Y492" s="792"/>
      <c r="Z492" s="792"/>
      <c r="AA492" s="792"/>
      <c r="AB492" s="128"/>
      <c r="AC492" s="62"/>
      <c r="AD492" s="63"/>
      <c r="AE492" s="64"/>
    </row>
    <row r="493" spans="1:31">
      <c r="A493" s="414"/>
      <c r="B493" s="251"/>
      <c r="C493" s="142"/>
      <c r="D493" s="417"/>
      <c r="E493" s="408"/>
      <c r="F493" s="409"/>
      <c r="H493" s="970" t="s">
        <v>177</v>
      </c>
      <c r="I493" s="970"/>
      <c r="J493" s="970"/>
      <c r="K493" s="970"/>
      <c r="L493" s="970"/>
      <c r="M493" s="970"/>
      <c r="N493" s="970"/>
      <c r="O493" s="970"/>
      <c r="P493" s="970"/>
      <c r="Q493" s="970"/>
      <c r="R493" s="970"/>
      <c r="S493" s="970"/>
      <c r="T493" s="955"/>
      <c r="U493" s="956"/>
      <c r="V493" s="956"/>
      <c r="W493" s="956"/>
      <c r="X493" s="956"/>
      <c r="Y493" s="956"/>
      <c r="Z493" s="956"/>
      <c r="AA493" s="957"/>
      <c r="AB493" s="128"/>
      <c r="AC493" s="62"/>
      <c r="AD493" s="63"/>
      <c r="AE493" s="64"/>
    </row>
    <row r="494" spans="1:31">
      <c r="A494" s="414"/>
      <c r="B494" s="251"/>
      <c r="C494" s="142"/>
      <c r="D494" s="417"/>
      <c r="E494" s="408"/>
      <c r="F494" s="409"/>
      <c r="H494" s="1260" t="s">
        <v>1087</v>
      </c>
      <c r="I494" s="1261"/>
      <c r="J494" s="1261"/>
      <c r="K494" s="1261"/>
      <c r="L494" s="1261"/>
      <c r="M494" s="1261"/>
      <c r="N494" s="1261"/>
      <c r="O494" s="1261"/>
      <c r="P494" s="1261"/>
      <c r="Q494" s="1261"/>
      <c r="R494" s="1261"/>
      <c r="S494" s="1262"/>
      <c r="T494" s="1269"/>
      <c r="U494" s="1270"/>
      <c r="V494" s="1270"/>
      <c r="W494" s="1270"/>
      <c r="X494" s="1270"/>
      <c r="Y494" s="1270"/>
      <c r="Z494" s="1270"/>
      <c r="AA494" s="1271"/>
      <c r="AB494" s="128"/>
      <c r="AC494" s="62"/>
      <c r="AD494" s="63"/>
      <c r="AE494" s="64"/>
    </row>
    <row r="495" spans="1:31">
      <c r="A495" s="414"/>
      <c r="B495" s="251"/>
      <c r="C495" s="142"/>
      <c r="D495" s="417"/>
      <c r="E495" s="408"/>
      <c r="F495" s="409"/>
      <c r="H495" s="1203"/>
      <c r="I495" s="1204"/>
      <c r="J495" s="1204"/>
      <c r="K495" s="1204"/>
      <c r="L495" s="1204"/>
      <c r="M495" s="1204"/>
      <c r="N495" s="1204"/>
      <c r="O495" s="1204"/>
      <c r="P495" s="1204"/>
      <c r="Q495" s="1204"/>
      <c r="R495" s="1204"/>
      <c r="S495" s="1205"/>
      <c r="T495" s="1272"/>
      <c r="U495" s="1273"/>
      <c r="V495" s="1273"/>
      <c r="W495" s="1273"/>
      <c r="X495" s="1273"/>
      <c r="Y495" s="1273"/>
      <c r="Z495" s="1273"/>
      <c r="AA495" s="1274"/>
      <c r="AB495" s="128"/>
      <c r="AC495" s="62"/>
      <c r="AD495" s="63"/>
      <c r="AE495" s="64"/>
    </row>
    <row r="496" spans="1:31">
      <c r="A496" s="414"/>
      <c r="B496" s="251"/>
      <c r="C496" s="142"/>
      <c r="D496" s="417"/>
      <c r="E496" s="408"/>
      <c r="F496" s="409"/>
      <c r="H496" s="1341"/>
      <c r="I496" s="1342"/>
      <c r="J496" s="1342"/>
      <c r="K496" s="1342"/>
      <c r="L496" s="1342"/>
      <c r="M496" s="1342"/>
      <c r="N496" s="1342"/>
      <c r="O496" s="1342"/>
      <c r="P496" s="1342"/>
      <c r="Q496" s="1342"/>
      <c r="R496" s="1342"/>
      <c r="S496" s="1343"/>
      <c r="T496" s="1275"/>
      <c r="U496" s="1276"/>
      <c r="V496" s="1276"/>
      <c r="W496" s="1276"/>
      <c r="X496" s="1276"/>
      <c r="Y496" s="1276"/>
      <c r="Z496" s="1276"/>
      <c r="AA496" s="1277"/>
      <c r="AB496" s="128"/>
      <c r="AC496" s="62"/>
      <c r="AD496" s="63"/>
      <c r="AE496" s="64"/>
    </row>
    <row r="497" spans="1:31">
      <c r="A497" s="414"/>
      <c r="B497" s="251"/>
      <c r="C497" s="142"/>
      <c r="D497" s="417"/>
      <c r="E497" s="408"/>
      <c r="F497" s="409"/>
      <c r="H497" s="6"/>
      <c r="I497" s="6"/>
      <c r="J497" s="6"/>
      <c r="K497" s="6"/>
      <c r="L497" s="6"/>
      <c r="M497" s="6"/>
      <c r="N497" s="6"/>
      <c r="O497" s="6"/>
      <c r="P497" s="6"/>
      <c r="Q497" s="6"/>
      <c r="R497" s="6"/>
      <c r="S497" s="6"/>
      <c r="T497" s="34"/>
      <c r="U497" s="34"/>
      <c r="V497" s="34"/>
      <c r="W497" s="34"/>
      <c r="X497" s="34"/>
      <c r="Y497" s="34"/>
      <c r="Z497" s="34"/>
      <c r="AA497" s="34"/>
      <c r="AB497" s="128"/>
      <c r="AC497" s="62"/>
      <c r="AD497" s="63"/>
      <c r="AE497" s="64"/>
    </row>
    <row r="498" spans="1:31">
      <c r="A498" s="414"/>
      <c r="B498" s="251"/>
      <c r="C498" s="142"/>
      <c r="D498" s="417"/>
      <c r="E498" s="408"/>
      <c r="F498" s="409"/>
      <c r="H498" s="6"/>
      <c r="I498" s="6"/>
      <c r="J498" s="6"/>
      <c r="K498" s="6"/>
      <c r="L498" s="6"/>
      <c r="M498" s="6"/>
      <c r="N498" s="6"/>
      <c r="O498" s="6"/>
      <c r="P498" s="6"/>
      <c r="Q498" s="6"/>
      <c r="R498" s="6"/>
      <c r="S498" s="6"/>
      <c r="T498" s="34"/>
      <c r="U498" s="34"/>
      <c r="V498" s="34"/>
      <c r="W498" s="34"/>
      <c r="X498" s="34"/>
      <c r="Y498" s="34"/>
      <c r="Z498" s="34"/>
      <c r="AA498" s="34"/>
      <c r="AB498" s="128"/>
      <c r="AC498" s="62"/>
      <c r="AD498" s="63"/>
      <c r="AE498" s="64"/>
    </row>
    <row r="499" spans="1:31">
      <c r="A499" s="414"/>
      <c r="B499" s="251">
        <v>21</v>
      </c>
      <c r="C499" s="953" t="s">
        <v>1082</v>
      </c>
      <c r="D499" s="815" t="s">
        <v>350</v>
      </c>
      <c r="E499" s="732" t="s">
        <v>1083</v>
      </c>
      <c r="F499" s="816"/>
      <c r="H499" s="737" t="s">
        <v>71</v>
      </c>
      <c r="I499" s="737"/>
      <c r="J499" s="737"/>
      <c r="K499" s="737"/>
      <c r="L499" s="737"/>
      <c r="M499" s="737"/>
      <c r="N499" s="737"/>
      <c r="O499" s="696" t="s">
        <v>389</v>
      </c>
      <c r="P499" s="696"/>
      <c r="Q499" s="696"/>
      <c r="R499" s="696"/>
      <c r="S499" s="696"/>
      <c r="T499" s="696"/>
      <c r="U499" s="696"/>
      <c r="V499" s="696"/>
      <c r="W499" s="696"/>
      <c r="X499" s="696"/>
      <c r="Y499" s="696"/>
      <c r="Z499" s="696"/>
      <c r="AA499" s="696"/>
      <c r="AB499" s="128"/>
      <c r="AC499" s="1063" t="s">
        <v>548</v>
      </c>
      <c r="AD499" s="1064"/>
      <c r="AE499" s="1065"/>
    </row>
    <row r="500" spans="1:31">
      <c r="A500" s="414"/>
      <c r="B500" s="251"/>
      <c r="C500" s="953"/>
      <c r="D500" s="815"/>
      <c r="E500" s="732"/>
      <c r="F500" s="816"/>
      <c r="H500" s="737"/>
      <c r="I500" s="737"/>
      <c r="J500" s="737"/>
      <c r="K500" s="737"/>
      <c r="L500" s="737"/>
      <c r="M500" s="737"/>
      <c r="N500" s="737"/>
      <c r="O500" s="696"/>
      <c r="P500" s="696"/>
      <c r="Q500" s="696"/>
      <c r="R500" s="696"/>
      <c r="S500" s="696"/>
      <c r="T500" s="696"/>
      <c r="U500" s="696"/>
      <c r="V500" s="696"/>
      <c r="W500" s="696"/>
      <c r="X500" s="696"/>
      <c r="Y500" s="696"/>
      <c r="Z500" s="696"/>
      <c r="AA500" s="696"/>
      <c r="AB500" s="128"/>
      <c r="AC500" s="1063"/>
      <c r="AD500" s="1064"/>
      <c r="AE500" s="1065"/>
    </row>
    <row r="501" spans="1:31">
      <c r="A501" s="414"/>
      <c r="B501" s="251"/>
      <c r="C501" s="953"/>
      <c r="D501" s="417"/>
      <c r="E501" s="732"/>
      <c r="F501" s="816"/>
      <c r="H501" s="6"/>
      <c r="I501" s="6"/>
      <c r="J501" s="6"/>
      <c r="K501" s="6"/>
      <c r="L501" s="6"/>
      <c r="M501" s="6"/>
      <c r="N501" s="6"/>
      <c r="O501" s="6"/>
      <c r="P501" s="6"/>
      <c r="Q501" s="6"/>
      <c r="R501" s="6"/>
      <c r="S501" s="6"/>
      <c r="T501" s="34"/>
      <c r="U501" s="34"/>
      <c r="V501" s="34"/>
      <c r="W501" s="34"/>
      <c r="X501" s="34"/>
      <c r="Y501" s="34"/>
      <c r="Z501" s="34"/>
      <c r="AA501" s="34"/>
      <c r="AB501" s="128"/>
      <c r="AC501" s="62"/>
      <c r="AD501" s="63"/>
      <c r="AE501" s="64"/>
    </row>
    <row r="502" spans="1:31">
      <c r="A502" s="414"/>
      <c r="B502" s="251"/>
      <c r="C502" s="953"/>
      <c r="D502" s="417"/>
      <c r="E502" s="732"/>
      <c r="F502" s="816"/>
      <c r="H502" s="6"/>
      <c r="I502" s="6"/>
      <c r="J502" s="6"/>
      <c r="K502" s="6"/>
      <c r="L502" s="6"/>
      <c r="M502" s="6"/>
      <c r="N502" s="6"/>
      <c r="O502" s="6"/>
      <c r="P502" s="6"/>
      <c r="Q502" s="6"/>
      <c r="R502" s="6"/>
      <c r="S502" s="6"/>
      <c r="T502" s="6"/>
      <c r="U502" s="34"/>
      <c r="V502" s="34"/>
      <c r="W502" s="34"/>
      <c r="X502" s="34"/>
      <c r="Y502" s="34"/>
      <c r="Z502" s="34"/>
      <c r="AA502" s="34"/>
      <c r="AB502" s="128"/>
      <c r="AC502" s="62"/>
      <c r="AD502" s="63"/>
      <c r="AE502" s="64"/>
    </row>
    <row r="503" spans="1:31">
      <c r="A503" s="414"/>
      <c r="B503" s="251"/>
      <c r="C503" s="953"/>
      <c r="D503" s="417"/>
      <c r="E503" s="732"/>
      <c r="F503" s="816"/>
      <c r="H503" s="6"/>
      <c r="I503" s="6"/>
      <c r="J503" s="6"/>
      <c r="K503" s="6"/>
      <c r="L503" s="6"/>
      <c r="M503" s="6"/>
      <c r="N503" s="6"/>
      <c r="O503" s="6"/>
      <c r="P503" s="6"/>
      <c r="Q503" s="6"/>
      <c r="R503" s="6"/>
      <c r="S503" s="6"/>
      <c r="T503" s="6"/>
      <c r="U503" s="34"/>
      <c r="V503" s="34"/>
      <c r="W503" s="34"/>
      <c r="X503" s="34"/>
      <c r="Y503" s="34"/>
      <c r="Z503" s="34"/>
      <c r="AA503" s="34"/>
      <c r="AB503" s="128"/>
      <c r="AC503" s="62"/>
      <c r="AD503" s="63"/>
      <c r="AE503" s="64"/>
    </row>
    <row r="504" spans="1:31">
      <c r="A504" s="414"/>
      <c r="B504" s="251"/>
      <c r="C504" s="953"/>
      <c r="D504" s="417"/>
      <c r="E504" s="732"/>
      <c r="F504" s="816"/>
      <c r="H504" s="6"/>
      <c r="I504" s="6"/>
      <c r="J504" s="6"/>
      <c r="K504" s="6"/>
      <c r="L504" s="6"/>
      <c r="M504" s="6"/>
      <c r="N504" s="6"/>
      <c r="O504" s="6"/>
      <c r="P504" s="6"/>
      <c r="Q504" s="6"/>
      <c r="R504" s="6"/>
      <c r="S504" s="6"/>
      <c r="T504" s="6"/>
      <c r="U504" s="34"/>
      <c r="V504" s="34"/>
      <c r="W504" s="34"/>
      <c r="X504" s="34"/>
      <c r="Y504" s="34"/>
      <c r="Z504" s="34"/>
      <c r="AA504" s="34"/>
      <c r="AB504" s="128"/>
      <c r="AC504" s="62"/>
      <c r="AD504" s="63"/>
      <c r="AE504" s="64"/>
    </row>
    <row r="505" spans="1:31">
      <c r="A505" s="414"/>
      <c r="B505" s="251"/>
      <c r="C505" s="953"/>
      <c r="D505" s="417"/>
      <c r="E505" s="732"/>
      <c r="F505" s="816"/>
      <c r="H505" s="6"/>
      <c r="I505" s="6"/>
      <c r="J505" s="6"/>
      <c r="K505" s="6"/>
      <c r="L505" s="6"/>
      <c r="M505" s="6"/>
      <c r="N505" s="6"/>
      <c r="O505" s="6"/>
      <c r="P505" s="6"/>
      <c r="Q505" s="6"/>
      <c r="R505" s="6"/>
      <c r="S505" s="6"/>
      <c r="T505" s="6"/>
      <c r="U505" s="34"/>
      <c r="V505" s="34"/>
      <c r="W505" s="34"/>
      <c r="X505" s="34"/>
      <c r="Y505" s="34"/>
      <c r="Z505" s="34"/>
      <c r="AA505" s="34"/>
      <c r="AB505" s="128"/>
      <c r="AC505" s="62"/>
      <c r="AD505" s="63"/>
      <c r="AE505" s="64"/>
    </row>
    <row r="506" spans="1:31">
      <c r="A506" s="414"/>
      <c r="B506" s="251"/>
      <c r="C506" s="953"/>
      <c r="D506" s="417"/>
      <c r="E506" s="732"/>
      <c r="F506" s="816"/>
      <c r="H506" s="6"/>
      <c r="I506" s="6"/>
      <c r="J506" s="6"/>
      <c r="K506" s="6"/>
      <c r="L506" s="6"/>
      <c r="M506" s="6"/>
      <c r="N506" s="6"/>
      <c r="O506" s="6"/>
      <c r="P506" s="6"/>
      <c r="Q506" s="6"/>
      <c r="R506" s="6"/>
      <c r="S506" s="6"/>
      <c r="T506" s="6"/>
      <c r="U506" s="34"/>
      <c r="V506" s="34"/>
      <c r="W506" s="34"/>
      <c r="X506" s="34"/>
      <c r="Y506" s="34"/>
      <c r="Z506" s="34"/>
      <c r="AA506" s="34"/>
      <c r="AB506" s="128"/>
      <c r="AC506" s="62"/>
      <c r="AD506" s="63"/>
      <c r="AE506" s="64"/>
    </row>
    <row r="507" spans="1:31">
      <c r="A507" s="414"/>
      <c r="B507" s="251"/>
      <c r="C507" s="953"/>
      <c r="D507" s="417"/>
      <c r="E507" s="732"/>
      <c r="F507" s="816"/>
      <c r="H507" s="6"/>
      <c r="I507" s="6"/>
      <c r="J507" s="6"/>
      <c r="K507" s="6"/>
      <c r="L507" s="6"/>
      <c r="M507" s="6"/>
      <c r="N507" s="6"/>
      <c r="O507" s="6"/>
      <c r="P507" s="6"/>
      <c r="Q507" s="6"/>
      <c r="R507" s="6"/>
      <c r="S507" s="6"/>
      <c r="T507" s="6"/>
      <c r="U507" s="34"/>
      <c r="V507" s="34"/>
      <c r="W507" s="34"/>
      <c r="X507" s="34"/>
      <c r="Y507" s="34"/>
      <c r="Z507" s="34"/>
      <c r="AA507" s="34"/>
      <c r="AB507" s="128"/>
      <c r="AC507" s="62"/>
      <c r="AD507" s="63"/>
      <c r="AE507" s="64"/>
    </row>
    <row r="508" spans="1:31">
      <c r="A508" s="414"/>
      <c r="B508" s="251"/>
      <c r="C508" s="953"/>
      <c r="D508" s="417"/>
      <c r="E508" s="732"/>
      <c r="F508" s="816"/>
      <c r="H508" s="6"/>
      <c r="I508" s="6"/>
      <c r="J508" s="6"/>
      <c r="K508" s="6"/>
      <c r="L508" s="6"/>
      <c r="M508" s="6"/>
      <c r="N508" s="6"/>
      <c r="O508" s="6"/>
      <c r="P508" s="6"/>
      <c r="Q508" s="6"/>
      <c r="R508" s="6"/>
      <c r="S508" s="6"/>
      <c r="T508" s="6"/>
      <c r="U508" s="34"/>
      <c r="V508" s="34"/>
      <c r="W508" s="34"/>
      <c r="X508" s="34"/>
      <c r="Y508" s="34"/>
      <c r="Z508" s="34"/>
      <c r="AA508" s="34"/>
      <c r="AB508" s="128"/>
      <c r="AC508" s="62"/>
      <c r="AD508" s="63"/>
      <c r="AE508" s="64"/>
    </row>
    <row r="509" spans="1:31">
      <c r="A509" s="414"/>
      <c r="B509" s="251"/>
      <c r="C509" s="953"/>
      <c r="D509" s="417"/>
      <c r="E509" s="732"/>
      <c r="F509" s="816"/>
      <c r="H509" s="6"/>
      <c r="I509" s="6"/>
      <c r="J509" s="6"/>
      <c r="K509" s="6"/>
      <c r="L509" s="6"/>
      <c r="M509" s="6"/>
      <c r="N509" s="6"/>
      <c r="O509" s="6"/>
      <c r="P509" s="6"/>
      <c r="Q509" s="6"/>
      <c r="R509" s="6"/>
      <c r="S509" s="6"/>
      <c r="T509" s="6"/>
      <c r="U509" s="34"/>
      <c r="V509" s="34"/>
      <c r="W509" s="34"/>
      <c r="X509" s="34"/>
      <c r="Y509" s="34"/>
      <c r="Z509" s="34"/>
      <c r="AA509" s="34"/>
      <c r="AB509" s="128"/>
      <c r="AC509" s="62"/>
      <c r="AD509" s="63"/>
      <c r="AE509" s="64"/>
    </row>
    <row r="510" spans="1:31">
      <c r="A510" s="414"/>
      <c r="B510" s="251"/>
      <c r="C510" s="953"/>
      <c r="D510" s="417"/>
      <c r="E510" s="732"/>
      <c r="F510" s="816"/>
      <c r="H510" s="6"/>
      <c r="I510" s="6"/>
      <c r="J510" s="6"/>
      <c r="K510" s="6"/>
      <c r="L510" s="6"/>
      <c r="M510" s="6"/>
      <c r="N510" s="6"/>
      <c r="O510" s="6"/>
      <c r="P510" s="6"/>
      <c r="Q510" s="6"/>
      <c r="R510" s="6"/>
      <c r="S510" s="6"/>
      <c r="T510" s="34"/>
      <c r="U510" s="34"/>
      <c r="V510" s="34"/>
      <c r="W510" s="34"/>
      <c r="X510" s="34"/>
      <c r="Y510" s="34"/>
      <c r="Z510" s="34"/>
      <c r="AA510" s="34"/>
      <c r="AB510" s="128"/>
      <c r="AC510" s="62"/>
      <c r="AD510" s="63"/>
      <c r="AE510" s="64"/>
    </row>
    <row r="511" spans="1:31">
      <c r="A511" s="414"/>
      <c r="B511" s="251"/>
      <c r="C511" s="953"/>
      <c r="D511" s="417"/>
      <c r="E511" s="732"/>
      <c r="F511" s="816"/>
      <c r="H511" s="6"/>
      <c r="I511" s="6"/>
      <c r="J511" s="6"/>
      <c r="K511" s="6"/>
      <c r="L511" s="6"/>
      <c r="M511" s="6"/>
      <c r="N511" s="6"/>
      <c r="O511" s="6"/>
      <c r="P511" s="6"/>
      <c r="Q511" s="6"/>
      <c r="R511" s="6"/>
      <c r="S511" s="6"/>
      <c r="T511" s="34"/>
      <c r="U511" s="34"/>
      <c r="V511" s="34"/>
      <c r="W511" s="34"/>
      <c r="X511" s="34"/>
      <c r="Y511" s="34"/>
      <c r="Z511" s="34"/>
      <c r="AA511" s="34"/>
      <c r="AB511" s="128"/>
      <c r="AC511" s="62"/>
      <c r="AD511" s="63"/>
      <c r="AE511" s="64"/>
    </row>
    <row r="512" spans="1:31">
      <c r="A512" s="414"/>
      <c r="B512" s="251"/>
      <c r="C512" s="953"/>
      <c r="D512" s="417"/>
      <c r="E512" s="732"/>
      <c r="F512" s="816"/>
      <c r="H512" s="6"/>
      <c r="I512" s="6"/>
      <c r="J512" s="6"/>
      <c r="K512" s="6"/>
      <c r="L512" s="6"/>
      <c r="M512" s="6"/>
      <c r="N512" s="6"/>
      <c r="O512" s="6"/>
      <c r="P512" s="6"/>
      <c r="Q512" s="6"/>
      <c r="R512" s="6"/>
      <c r="S512" s="6"/>
      <c r="T512" s="34"/>
      <c r="U512" s="34"/>
      <c r="V512" s="34"/>
      <c r="W512" s="34"/>
      <c r="X512" s="34"/>
      <c r="Y512" s="34"/>
      <c r="Z512" s="34"/>
      <c r="AA512" s="34"/>
      <c r="AB512" s="128"/>
      <c r="AC512" s="62"/>
      <c r="AD512" s="63"/>
      <c r="AE512" s="64"/>
    </row>
    <row r="513" spans="1:31">
      <c r="A513" s="414"/>
      <c r="B513" s="251"/>
      <c r="C513" s="142"/>
      <c r="D513" s="417"/>
      <c r="E513" s="732"/>
      <c r="F513" s="816"/>
      <c r="G513" s="18"/>
      <c r="L513" s="34"/>
      <c r="M513" s="34"/>
      <c r="N513" s="34"/>
      <c r="O513" s="34"/>
      <c r="P513" s="34"/>
      <c r="Q513" s="34"/>
      <c r="R513" s="34"/>
      <c r="S513" s="34"/>
      <c r="T513" s="6"/>
      <c r="U513" s="6"/>
      <c r="V513" s="6"/>
      <c r="W513" s="6"/>
      <c r="AB513" s="128"/>
      <c r="AC513" s="62"/>
      <c r="AD513" s="63"/>
      <c r="AE513" s="64"/>
    </row>
    <row r="514" spans="1:31" ht="13.5" customHeight="1">
      <c r="A514" s="822" t="s">
        <v>762</v>
      </c>
      <c r="B514" s="251">
        <v>22</v>
      </c>
      <c r="C514" s="814" t="s">
        <v>411</v>
      </c>
      <c r="D514" s="815" t="s">
        <v>350</v>
      </c>
      <c r="E514" s="732" t="s">
        <v>283</v>
      </c>
      <c r="F514" s="816"/>
      <c r="H514" s="737" t="s">
        <v>71</v>
      </c>
      <c r="I514" s="737"/>
      <c r="J514" s="737"/>
      <c r="K514" s="737"/>
      <c r="L514" s="737"/>
      <c r="M514" s="737"/>
      <c r="N514" s="737"/>
      <c r="O514" s="696" t="s">
        <v>1215</v>
      </c>
      <c r="P514" s="696"/>
      <c r="Q514" s="696"/>
      <c r="R514" s="696"/>
      <c r="S514" s="696"/>
      <c r="T514" s="696"/>
      <c r="U514" s="696"/>
      <c r="V514" s="696"/>
      <c r="W514" s="696"/>
      <c r="AB514" s="128"/>
      <c r="AC514" s="1063" t="s">
        <v>548</v>
      </c>
      <c r="AD514" s="1064"/>
      <c r="AE514" s="1065"/>
    </row>
    <row r="515" spans="1:31">
      <c r="A515" s="822"/>
      <c r="B515" s="251"/>
      <c r="C515" s="814"/>
      <c r="D515" s="815"/>
      <c r="E515" s="732"/>
      <c r="F515" s="816"/>
      <c r="H515" s="737"/>
      <c r="I515" s="737"/>
      <c r="J515" s="737"/>
      <c r="K515" s="737"/>
      <c r="L515" s="737"/>
      <c r="M515" s="737"/>
      <c r="N515" s="737"/>
      <c r="O515" s="696"/>
      <c r="P515" s="696"/>
      <c r="Q515" s="696"/>
      <c r="R515" s="696"/>
      <c r="S515" s="696"/>
      <c r="T515" s="696"/>
      <c r="U515" s="696"/>
      <c r="V515" s="696"/>
      <c r="W515" s="696"/>
      <c r="AB515" s="128"/>
      <c r="AC515" s="1063"/>
      <c r="AD515" s="1064"/>
      <c r="AE515" s="1065"/>
    </row>
    <row r="516" spans="1:31">
      <c r="A516" s="414"/>
      <c r="B516" s="251"/>
      <c r="C516" s="814"/>
      <c r="D516" s="417"/>
      <c r="E516" s="732"/>
      <c r="F516" s="816"/>
      <c r="AB516" s="128"/>
      <c r="AC516" s="62"/>
      <c r="AD516" s="63"/>
      <c r="AE516" s="64"/>
    </row>
    <row r="517" spans="1:31">
      <c r="A517" s="414"/>
      <c r="B517" s="251"/>
      <c r="C517" s="142"/>
      <c r="D517" s="417"/>
      <c r="E517" s="251"/>
      <c r="F517" s="252"/>
      <c r="AB517" s="128"/>
      <c r="AC517" s="62"/>
      <c r="AD517" s="63"/>
      <c r="AE517" s="64"/>
    </row>
    <row r="518" spans="1:31">
      <c r="A518" s="414"/>
      <c r="B518" s="251"/>
      <c r="C518" s="142"/>
      <c r="D518" s="417"/>
      <c r="E518" s="251"/>
      <c r="F518" s="252"/>
      <c r="AB518" s="128"/>
      <c r="AC518" s="62"/>
      <c r="AD518" s="63"/>
      <c r="AE518" s="64"/>
    </row>
    <row r="519" spans="1:31">
      <c r="A519" s="414"/>
      <c r="B519" s="251"/>
      <c r="C519" s="142"/>
      <c r="D519" s="417"/>
      <c r="E519" s="251"/>
      <c r="F519" s="252"/>
      <c r="AB519" s="128"/>
      <c r="AC519" s="62"/>
      <c r="AD519" s="63"/>
      <c r="AE519" s="64"/>
    </row>
    <row r="520" spans="1:31">
      <c r="A520" s="414"/>
      <c r="B520" s="251"/>
      <c r="C520" s="142"/>
      <c r="D520" s="417"/>
      <c r="E520" s="251"/>
      <c r="F520" s="252"/>
      <c r="AB520" s="128"/>
      <c r="AC520" s="62"/>
      <c r="AD520" s="63"/>
      <c r="AE520" s="64"/>
    </row>
    <row r="521" spans="1:31">
      <c r="A521" s="414"/>
      <c r="B521" s="251"/>
      <c r="C521" s="142"/>
      <c r="D521" s="417"/>
      <c r="E521" s="251"/>
      <c r="F521" s="252"/>
      <c r="AB521" s="128"/>
      <c r="AC521" s="62"/>
      <c r="AD521" s="63"/>
      <c r="AE521" s="64"/>
    </row>
    <row r="522" spans="1:31" ht="17.399999999999999" customHeight="1">
      <c r="A522" s="257"/>
      <c r="B522" s="368"/>
      <c r="C522" s="348"/>
      <c r="D522" s="262"/>
      <c r="E522" s="368"/>
      <c r="F522" s="386"/>
      <c r="G522" s="23"/>
      <c r="H522" s="23"/>
      <c r="I522" s="23"/>
      <c r="J522" s="23"/>
      <c r="K522" s="23"/>
      <c r="L522" s="23"/>
      <c r="M522" s="23"/>
      <c r="N522" s="23"/>
      <c r="O522" s="23"/>
      <c r="P522" s="23"/>
      <c r="Q522" s="23"/>
      <c r="R522" s="23"/>
      <c r="S522" s="23"/>
      <c r="T522" s="23"/>
      <c r="U522" s="23"/>
      <c r="V522" s="23"/>
      <c r="W522" s="23"/>
      <c r="X522" s="23"/>
      <c r="Y522" s="23"/>
      <c r="Z522" s="23"/>
      <c r="AA522" s="23"/>
      <c r="AB522" s="29"/>
      <c r="AC522" s="65"/>
      <c r="AD522" s="66"/>
      <c r="AE522" s="67"/>
    </row>
    <row r="523" spans="1:31" ht="6.6" customHeight="1">
      <c r="A523" s="419"/>
      <c r="B523" s="466"/>
      <c r="C523" s="315"/>
      <c r="D523" s="429"/>
      <c r="E523" s="466"/>
      <c r="F523" s="475"/>
      <c r="G523" s="25"/>
      <c r="H523" s="25"/>
      <c r="I523" s="25"/>
      <c r="J523" s="25"/>
      <c r="K523" s="25"/>
      <c r="L523" s="25"/>
      <c r="M523" s="25"/>
      <c r="N523" s="25"/>
      <c r="O523" s="25"/>
      <c r="P523" s="25"/>
      <c r="Q523" s="25"/>
      <c r="R523" s="25"/>
      <c r="S523" s="25"/>
      <c r="T523" s="25"/>
      <c r="U523" s="25"/>
      <c r="V523" s="25"/>
      <c r="W523" s="25"/>
      <c r="X523" s="25"/>
      <c r="Y523" s="25"/>
      <c r="Z523" s="25"/>
      <c r="AA523" s="25"/>
      <c r="AB523" s="26"/>
      <c r="AC523" s="469"/>
      <c r="AD523" s="470"/>
      <c r="AE523" s="471"/>
    </row>
    <row r="524" spans="1:31" ht="13.5" customHeight="1">
      <c r="A524" s="822" t="s">
        <v>763</v>
      </c>
      <c r="B524" s="251">
        <v>23</v>
      </c>
      <c r="C524" s="814" t="s">
        <v>795</v>
      </c>
      <c r="D524" s="815" t="s">
        <v>350</v>
      </c>
      <c r="E524" s="732" t="s">
        <v>543</v>
      </c>
      <c r="F524" s="816"/>
      <c r="G524" s="18"/>
      <c r="H524" s="737" t="s">
        <v>71</v>
      </c>
      <c r="I524" s="737"/>
      <c r="J524" s="737"/>
      <c r="K524" s="737"/>
      <c r="L524" s="737"/>
      <c r="M524" s="737"/>
      <c r="N524" s="737"/>
      <c r="O524" s="696" t="s">
        <v>154</v>
      </c>
      <c r="P524" s="696"/>
      <c r="Q524" s="696"/>
      <c r="R524" s="696"/>
      <c r="S524" s="696"/>
      <c r="T524" s="696"/>
      <c r="U524" s="696"/>
      <c r="V524" s="696"/>
      <c r="W524" s="696"/>
      <c r="AB524" s="128"/>
      <c r="AC524" s="1063" t="s">
        <v>548</v>
      </c>
      <c r="AD524" s="1064"/>
      <c r="AE524" s="1065"/>
    </row>
    <row r="525" spans="1:31" ht="13.5" customHeight="1">
      <c r="A525" s="822"/>
      <c r="B525" s="251"/>
      <c r="C525" s="814"/>
      <c r="D525" s="815"/>
      <c r="E525" s="732"/>
      <c r="F525" s="816"/>
      <c r="G525" s="18"/>
      <c r="H525" s="737"/>
      <c r="I525" s="737"/>
      <c r="J525" s="737"/>
      <c r="K525" s="737"/>
      <c r="L525" s="737"/>
      <c r="M525" s="737"/>
      <c r="N525" s="737"/>
      <c r="O525" s="696"/>
      <c r="P525" s="696"/>
      <c r="Q525" s="696"/>
      <c r="R525" s="696"/>
      <c r="S525" s="696"/>
      <c r="T525" s="696"/>
      <c r="U525" s="696"/>
      <c r="V525" s="696"/>
      <c r="W525" s="696"/>
      <c r="AB525" s="128"/>
      <c r="AC525" s="1063"/>
      <c r="AD525" s="1064"/>
      <c r="AE525" s="1065"/>
    </row>
    <row r="526" spans="1:31">
      <c r="A526" s="414"/>
      <c r="B526" s="251"/>
      <c r="C526" s="814"/>
      <c r="D526" s="417"/>
      <c r="E526" s="732"/>
      <c r="F526" s="816"/>
      <c r="G526" s="18"/>
      <c r="H526" s="3" t="s">
        <v>41</v>
      </c>
      <c r="AB526" s="128"/>
      <c r="AC526" s="62"/>
      <c r="AD526" s="63"/>
      <c r="AE526" s="64"/>
    </row>
    <row r="527" spans="1:31">
      <c r="A527" s="414"/>
      <c r="B527" s="251"/>
      <c r="C527" s="814"/>
      <c r="D527" s="417"/>
      <c r="E527" s="732"/>
      <c r="F527" s="816"/>
      <c r="G527" s="18"/>
      <c r="H527" s="852" t="s">
        <v>143</v>
      </c>
      <c r="I527" s="853"/>
      <c r="J527" s="853"/>
      <c r="K527" s="853"/>
      <c r="L527" s="853"/>
      <c r="M527" s="853"/>
      <c r="N527" s="853"/>
      <c r="O527" s="854"/>
      <c r="P527" s="954"/>
      <c r="Q527" s="954"/>
      <c r="R527" s="954"/>
      <c r="S527" s="954"/>
      <c r="T527" s="954"/>
      <c r="U527" s="954"/>
      <c r="V527" s="954"/>
      <c r="W527" s="954"/>
      <c r="AB527" s="128"/>
      <c r="AC527" s="62"/>
      <c r="AD527" s="63"/>
      <c r="AE527" s="64"/>
    </row>
    <row r="528" spans="1:31">
      <c r="A528" s="414"/>
      <c r="B528" s="251"/>
      <c r="C528" s="814"/>
      <c r="D528" s="417"/>
      <c r="E528" s="732"/>
      <c r="F528" s="816"/>
      <c r="G528" s="18"/>
      <c r="H528" s="642" t="s">
        <v>42</v>
      </c>
      <c r="I528" s="642"/>
      <c r="J528" s="642"/>
      <c r="K528" s="642"/>
      <c r="L528" s="642"/>
      <c r="M528" s="642"/>
      <c r="N528" s="642"/>
      <c r="O528" s="642"/>
      <c r="P528" s="955"/>
      <c r="Q528" s="956"/>
      <c r="R528" s="956"/>
      <c r="S528" s="956"/>
      <c r="T528" s="956"/>
      <c r="U528" s="956"/>
      <c r="V528" s="956"/>
      <c r="W528" s="957"/>
      <c r="AB528" s="128"/>
      <c r="AC528" s="62"/>
      <c r="AD528" s="63"/>
      <c r="AE528" s="64"/>
    </row>
    <row r="529" spans="1:31">
      <c r="A529" s="414"/>
      <c r="B529" s="251"/>
      <c r="C529" s="814"/>
      <c r="D529" s="417"/>
      <c r="E529" s="732"/>
      <c r="F529" s="816"/>
      <c r="G529" s="18"/>
      <c r="AB529" s="128"/>
      <c r="AC529" s="62"/>
      <c r="AD529" s="63"/>
      <c r="AE529" s="64"/>
    </row>
    <row r="530" spans="1:31">
      <c r="A530" s="414"/>
      <c r="B530" s="251"/>
      <c r="C530" s="142"/>
      <c r="D530" s="417"/>
      <c r="E530" s="732"/>
      <c r="F530" s="816"/>
      <c r="G530" s="18"/>
      <c r="H530" s="663" t="s">
        <v>76</v>
      </c>
      <c r="I530" s="664"/>
      <c r="J530" s="664"/>
      <c r="K530" s="664"/>
      <c r="L530" s="664"/>
      <c r="M530" s="664"/>
      <c r="N530" s="664"/>
      <c r="O530" s="664"/>
      <c r="P530" s="664"/>
      <c r="Q530" s="664"/>
      <c r="R530" s="664"/>
      <c r="S530" s="664"/>
      <c r="T530" s="664"/>
      <c r="U530" s="664"/>
      <c r="V530" s="664"/>
      <c r="W530" s="664"/>
      <c r="X530" s="663" t="s">
        <v>52</v>
      </c>
      <c r="Y530" s="664"/>
      <c r="Z530" s="664"/>
      <c r="AA530" s="665"/>
      <c r="AB530" s="128"/>
      <c r="AC530" s="62"/>
      <c r="AD530" s="63"/>
      <c r="AE530" s="64"/>
    </row>
    <row r="531" spans="1:31">
      <c r="A531" s="414"/>
      <c r="B531" s="251"/>
      <c r="C531" s="142"/>
      <c r="D531" s="417"/>
      <c r="E531" s="732"/>
      <c r="F531" s="816"/>
      <c r="G531" s="18"/>
      <c r="H531" s="961" t="s">
        <v>415</v>
      </c>
      <c r="I531" s="962"/>
      <c r="J531" s="962"/>
      <c r="K531" s="962"/>
      <c r="L531" s="962"/>
      <c r="M531" s="962"/>
      <c r="N531" s="962"/>
      <c r="O531" s="962"/>
      <c r="P531" s="962"/>
      <c r="Q531" s="962"/>
      <c r="R531" s="962"/>
      <c r="S531" s="962"/>
      <c r="T531" s="962"/>
      <c r="U531" s="962"/>
      <c r="V531" s="962"/>
      <c r="W531" s="963"/>
      <c r="X531" s="770"/>
      <c r="Y531" s="771"/>
      <c r="Z531" s="771"/>
      <c r="AA531" s="682" t="s">
        <v>9</v>
      </c>
      <c r="AB531" s="128"/>
      <c r="AC531" s="62"/>
      <c r="AD531" s="63"/>
      <c r="AE531" s="64"/>
    </row>
    <row r="532" spans="1:31" ht="13.5" customHeight="1">
      <c r="A532" s="414"/>
      <c r="B532" s="251"/>
      <c r="C532" s="142"/>
      <c r="D532" s="417"/>
      <c r="E532" s="732"/>
      <c r="F532" s="816"/>
      <c r="G532" s="18"/>
      <c r="H532" s="964"/>
      <c r="I532" s="965"/>
      <c r="J532" s="965"/>
      <c r="K532" s="965"/>
      <c r="L532" s="965"/>
      <c r="M532" s="965"/>
      <c r="N532" s="965"/>
      <c r="O532" s="965"/>
      <c r="P532" s="965"/>
      <c r="Q532" s="965"/>
      <c r="R532" s="965"/>
      <c r="S532" s="965"/>
      <c r="T532" s="965"/>
      <c r="U532" s="965"/>
      <c r="V532" s="965"/>
      <c r="W532" s="966"/>
      <c r="X532" s="772"/>
      <c r="Y532" s="773"/>
      <c r="Z532" s="773"/>
      <c r="AA532" s="682"/>
      <c r="AB532" s="128"/>
      <c r="AC532" s="62"/>
      <c r="AD532" s="63"/>
      <c r="AE532" s="64"/>
    </row>
    <row r="533" spans="1:31" ht="27" customHeight="1">
      <c r="A533" s="414"/>
      <c r="B533" s="251"/>
      <c r="C533" s="142"/>
      <c r="D533" s="417"/>
      <c r="E533" s="732"/>
      <c r="F533" s="816"/>
      <c r="G533" s="18"/>
      <c r="H533" s="967" t="s">
        <v>297</v>
      </c>
      <c r="I533" s="968"/>
      <c r="J533" s="968"/>
      <c r="K533" s="968"/>
      <c r="L533" s="968"/>
      <c r="M533" s="968"/>
      <c r="N533" s="968"/>
      <c r="O533" s="968"/>
      <c r="P533" s="968"/>
      <c r="Q533" s="968"/>
      <c r="R533" s="968"/>
      <c r="S533" s="968"/>
      <c r="T533" s="968"/>
      <c r="U533" s="968"/>
      <c r="V533" s="968"/>
      <c r="W533" s="969"/>
      <c r="X533" s="959"/>
      <c r="Y533" s="960"/>
      <c r="Z533" s="960"/>
      <c r="AA533" s="460" t="s">
        <v>9</v>
      </c>
      <c r="AB533" s="128"/>
      <c r="AC533" s="62"/>
      <c r="AD533" s="63"/>
      <c r="AE533" s="64"/>
    </row>
    <row r="534" spans="1:31" ht="27" customHeight="1">
      <c r="A534" s="414"/>
      <c r="B534" s="251"/>
      <c r="C534" s="142"/>
      <c r="D534" s="417"/>
      <c r="E534" s="732"/>
      <c r="F534" s="816"/>
      <c r="G534" s="18"/>
      <c r="H534" s="967" t="s">
        <v>298</v>
      </c>
      <c r="I534" s="968"/>
      <c r="J534" s="968"/>
      <c r="K534" s="968"/>
      <c r="L534" s="968"/>
      <c r="M534" s="968"/>
      <c r="N534" s="968"/>
      <c r="O534" s="968"/>
      <c r="P534" s="968"/>
      <c r="Q534" s="968"/>
      <c r="R534" s="968"/>
      <c r="S534" s="968"/>
      <c r="T534" s="968"/>
      <c r="U534" s="968"/>
      <c r="V534" s="968"/>
      <c r="W534" s="969"/>
      <c r="X534" s="959"/>
      <c r="Y534" s="960"/>
      <c r="Z534" s="960"/>
      <c r="AA534" s="458" t="s">
        <v>9</v>
      </c>
      <c r="AB534" s="128"/>
      <c r="AC534" s="62"/>
      <c r="AD534" s="63"/>
      <c r="AE534" s="64"/>
    </row>
    <row r="535" spans="1:31" ht="27" customHeight="1">
      <c r="A535" s="414"/>
      <c r="B535" s="251"/>
      <c r="C535" s="142"/>
      <c r="D535" s="417"/>
      <c r="E535" s="732"/>
      <c r="F535" s="816"/>
      <c r="G535" s="18"/>
      <c r="H535" s="1278" t="s">
        <v>412</v>
      </c>
      <c r="I535" s="1279"/>
      <c r="J535" s="1279"/>
      <c r="K535" s="1279"/>
      <c r="L535" s="1279"/>
      <c r="M535" s="1279"/>
      <c r="N535" s="1279"/>
      <c r="O535" s="1279"/>
      <c r="P535" s="1279"/>
      <c r="Q535" s="1279"/>
      <c r="R535" s="1279"/>
      <c r="S535" s="1279"/>
      <c r="T535" s="1279"/>
      <c r="U535" s="1279"/>
      <c r="V535" s="1279"/>
      <c r="W535" s="1280"/>
      <c r="X535" s="959"/>
      <c r="Y535" s="960"/>
      <c r="Z535" s="960"/>
      <c r="AA535" s="460" t="s">
        <v>9</v>
      </c>
      <c r="AB535" s="128"/>
      <c r="AC535" s="62"/>
      <c r="AD535" s="63"/>
      <c r="AE535" s="64"/>
    </row>
    <row r="536" spans="1:31" ht="27" customHeight="1">
      <c r="A536" s="414"/>
      <c r="B536" s="251"/>
      <c r="C536" s="142"/>
      <c r="D536" s="417"/>
      <c r="E536" s="732"/>
      <c r="F536" s="816"/>
      <c r="G536" s="18"/>
      <c r="H536" s="501">
        <v>5</v>
      </c>
      <c r="I536" s="499" t="s">
        <v>1320</v>
      </c>
      <c r="J536" s="499"/>
      <c r="K536" s="499"/>
      <c r="L536" s="499"/>
      <c r="M536" s="499"/>
      <c r="N536" s="499"/>
      <c r="O536" s="499"/>
      <c r="P536" s="499"/>
      <c r="Q536" s="499"/>
      <c r="R536" s="499"/>
      <c r="S536" s="499"/>
      <c r="T536" s="499"/>
      <c r="U536" s="499"/>
      <c r="V536" s="499"/>
      <c r="W536" s="500"/>
      <c r="X536" s="959"/>
      <c r="Y536" s="960"/>
      <c r="Z536" s="960"/>
      <c r="AA536" s="460" t="s">
        <v>9</v>
      </c>
      <c r="AB536" s="128"/>
      <c r="AC536" s="62"/>
      <c r="AD536" s="63"/>
      <c r="AE536" s="64"/>
    </row>
    <row r="537" spans="1:31" ht="27" customHeight="1">
      <c r="A537" s="414"/>
      <c r="B537" s="251"/>
      <c r="C537" s="142"/>
      <c r="D537" s="417"/>
      <c r="E537" s="251"/>
      <c r="F537" s="252"/>
      <c r="G537" s="18"/>
      <c r="H537" s="502"/>
      <c r="I537" s="487" t="s">
        <v>1299</v>
      </c>
      <c r="J537" s="487"/>
      <c r="K537" s="487"/>
      <c r="L537" s="487"/>
      <c r="M537" s="487"/>
      <c r="N537" s="487"/>
      <c r="O537" s="487"/>
      <c r="P537" s="487"/>
      <c r="Q537" s="487"/>
      <c r="R537" s="487"/>
      <c r="S537" s="487"/>
      <c r="T537" s="487"/>
      <c r="U537" s="487"/>
      <c r="V537" s="487"/>
      <c r="W537" s="488"/>
      <c r="X537" s="959"/>
      <c r="Y537" s="960"/>
      <c r="Z537" s="960"/>
      <c r="AA537" s="460" t="s">
        <v>9</v>
      </c>
      <c r="AB537" s="128"/>
      <c r="AC537" s="62"/>
      <c r="AD537" s="63"/>
      <c r="AE537" s="64"/>
    </row>
    <row r="538" spans="1:31" ht="27" customHeight="1">
      <c r="A538" s="414"/>
      <c r="B538" s="251"/>
      <c r="C538" s="142"/>
      <c r="D538" s="417"/>
      <c r="E538" s="251"/>
      <c r="F538" s="252"/>
      <c r="G538" s="18"/>
      <c r="H538" s="502"/>
      <c r="I538" s="492" t="s">
        <v>1300</v>
      </c>
      <c r="J538" s="487"/>
      <c r="K538" s="487"/>
      <c r="L538" s="487"/>
      <c r="M538" s="487"/>
      <c r="N538" s="487"/>
      <c r="O538" s="487"/>
      <c r="P538" s="487"/>
      <c r="Q538" s="487"/>
      <c r="R538" s="487"/>
      <c r="S538" s="487"/>
      <c r="T538" s="487"/>
      <c r="U538" s="487"/>
      <c r="V538" s="487"/>
      <c r="W538" s="488"/>
      <c r="X538" s="959"/>
      <c r="Y538" s="960"/>
      <c r="Z538" s="960"/>
      <c r="AA538" s="460" t="s">
        <v>9</v>
      </c>
      <c r="AB538" s="128"/>
      <c r="AC538" s="62"/>
      <c r="AD538" s="63"/>
      <c r="AE538" s="64"/>
    </row>
    <row r="539" spans="1:31" ht="27" customHeight="1">
      <c r="A539" s="414"/>
      <c r="B539" s="251"/>
      <c r="C539" s="142"/>
      <c r="D539" s="417"/>
      <c r="E539" s="251"/>
      <c r="F539" s="252"/>
      <c r="G539" s="18"/>
      <c r="H539" s="502"/>
      <c r="I539" s="492" t="s">
        <v>1301</v>
      </c>
      <c r="J539" s="487"/>
      <c r="K539" s="487"/>
      <c r="L539" s="487"/>
      <c r="M539" s="487"/>
      <c r="N539" s="487"/>
      <c r="O539" s="487"/>
      <c r="P539" s="487"/>
      <c r="Q539" s="487"/>
      <c r="R539" s="487"/>
      <c r="S539" s="487"/>
      <c r="T539" s="487"/>
      <c r="U539" s="487"/>
      <c r="V539" s="487"/>
      <c r="W539" s="488"/>
      <c r="X539" s="959"/>
      <c r="Y539" s="960"/>
      <c r="Z539" s="960"/>
      <c r="AA539" s="460" t="s">
        <v>9</v>
      </c>
      <c r="AB539" s="128"/>
      <c r="AC539" s="62"/>
      <c r="AD539" s="63"/>
      <c r="AE539" s="64"/>
    </row>
    <row r="540" spans="1:31" ht="27" customHeight="1">
      <c r="A540" s="414"/>
      <c r="B540" s="251"/>
      <c r="C540" s="142"/>
      <c r="D540" s="417"/>
      <c r="E540" s="251"/>
      <c r="F540" s="252"/>
      <c r="G540" s="18"/>
      <c r="H540" s="503"/>
      <c r="I540" s="492" t="s">
        <v>1302</v>
      </c>
      <c r="J540" s="487"/>
      <c r="K540" s="487"/>
      <c r="L540" s="487"/>
      <c r="M540" s="487"/>
      <c r="N540" s="487"/>
      <c r="O540" s="487"/>
      <c r="P540" s="487"/>
      <c r="Q540" s="487"/>
      <c r="R540" s="487"/>
      <c r="S540" s="487"/>
      <c r="T540" s="487"/>
      <c r="U540" s="487"/>
      <c r="V540" s="487"/>
      <c r="W540" s="488"/>
      <c r="X540" s="959"/>
      <c r="Y540" s="960"/>
      <c r="Z540" s="960"/>
      <c r="AA540" s="460" t="s">
        <v>9</v>
      </c>
      <c r="AB540" s="128"/>
      <c r="AC540" s="62"/>
      <c r="AD540" s="63"/>
      <c r="AE540" s="64"/>
    </row>
    <row r="541" spans="1:31" ht="27" customHeight="1">
      <c r="A541" s="414"/>
      <c r="B541" s="251"/>
      <c r="C541" s="142"/>
      <c r="D541" s="417"/>
      <c r="E541" s="251"/>
      <c r="F541" s="252"/>
      <c r="G541" s="18"/>
      <c r="H541" s="1278" t="s">
        <v>413</v>
      </c>
      <c r="I541" s="1279"/>
      <c r="J541" s="1279"/>
      <c r="K541" s="1279"/>
      <c r="L541" s="1279"/>
      <c r="M541" s="1279"/>
      <c r="N541" s="1279"/>
      <c r="O541" s="1279"/>
      <c r="P541" s="1279"/>
      <c r="Q541" s="1279"/>
      <c r="R541" s="1279"/>
      <c r="S541" s="1279"/>
      <c r="T541" s="1279"/>
      <c r="U541" s="1279"/>
      <c r="V541" s="1279"/>
      <c r="W541" s="1280"/>
      <c r="X541" s="959"/>
      <c r="Y541" s="960"/>
      <c r="Z541" s="960"/>
      <c r="AA541" s="460" t="s">
        <v>9</v>
      </c>
      <c r="AB541" s="128"/>
      <c r="AC541" s="62"/>
      <c r="AD541" s="63"/>
      <c r="AE541" s="64"/>
    </row>
    <row r="542" spans="1:31" ht="27" customHeight="1">
      <c r="A542" s="414"/>
      <c r="B542" s="251"/>
      <c r="C542" s="142"/>
      <c r="D542" s="417"/>
      <c r="E542" s="251"/>
      <c r="F542" s="252"/>
      <c r="G542" s="18"/>
      <c r="H542" s="1278" t="s">
        <v>414</v>
      </c>
      <c r="I542" s="1279"/>
      <c r="J542" s="1279"/>
      <c r="K542" s="1279"/>
      <c r="L542" s="1279"/>
      <c r="M542" s="1279"/>
      <c r="N542" s="1279"/>
      <c r="O542" s="1279"/>
      <c r="P542" s="1279"/>
      <c r="Q542" s="1279"/>
      <c r="R542" s="1279"/>
      <c r="S542" s="1279"/>
      <c r="T542" s="1279"/>
      <c r="U542" s="1279"/>
      <c r="V542" s="1279"/>
      <c r="W542" s="1280"/>
      <c r="X542" s="959"/>
      <c r="Y542" s="960"/>
      <c r="Z542" s="960"/>
      <c r="AA542" s="460" t="s">
        <v>9</v>
      </c>
      <c r="AB542" s="128"/>
      <c r="AC542" s="62"/>
      <c r="AD542" s="63"/>
      <c r="AE542" s="64"/>
    </row>
    <row r="543" spans="1:31">
      <c r="A543" s="257"/>
      <c r="B543" s="368"/>
      <c r="C543" s="348"/>
      <c r="D543" s="262"/>
      <c r="E543" s="368"/>
      <c r="F543" s="386"/>
      <c r="G543" s="59"/>
      <c r="H543" s="23"/>
      <c r="I543" s="23"/>
      <c r="J543" s="23"/>
      <c r="K543" s="23"/>
      <c r="L543" s="217"/>
      <c r="M543" s="217"/>
      <c r="N543" s="217"/>
      <c r="O543" s="217"/>
      <c r="P543" s="217"/>
      <c r="Q543" s="217"/>
      <c r="R543" s="217"/>
      <c r="S543" s="217"/>
      <c r="T543" s="330"/>
      <c r="U543" s="330"/>
      <c r="V543" s="330"/>
      <c r="W543" s="330"/>
      <c r="X543" s="23"/>
      <c r="Y543" s="23"/>
      <c r="Z543" s="23"/>
      <c r="AA543" s="23"/>
      <c r="AB543" s="29"/>
      <c r="AC543" s="65"/>
      <c r="AD543" s="66"/>
      <c r="AE543" s="67"/>
    </row>
    <row r="544" spans="1:31" ht="6" customHeight="1">
      <c r="A544" s="414"/>
      <c r="B544" s="251"/>
      <c r="C544" s="142"/>
      <c r="D544" s="417"/>
      <c r="E544" s="251"/>
      <c r="F544" s="252"/>
      <c r="G544" s="18"/>
      <c r="L544" s="34"/>
      <c r="M544" s="34"/>
      <c r="N544" s="34"/>
      <c r="O544" s="34"/>
      <c r="P544" s="34"/>
      <c r="Q544" s="34"/>
      <c r="R544" s="34"/>
      <c r="S544" s="34"/>
      <c r="T544" s="6"/>
      <c r="U544" s="6"/>
      <c r="V544" s="6"/>
      <c r="W544" s="6"/>
      <c r="AB544" s="128"/>
      <c r="AC544" s="62"/>
      <c r="AD544" s="63"/>
      <c r="AE544" s="64"/>
    </row>
    <row r="545" spans="1:31" ht="13.5" customHeight="1">
      <c r="A545" s="414"/>
      <c r="B545" s="251">
        <v>24</v>
      </c>
      <c r="C545" s="814" t="s">
        <v>416</v>
      </c>
      <c r="D545" s="815" t="s">
        <v>351</v>
      </c>
      <c r="E545" s="735" t="s">
        <v>1270</v>
      </c>
      <c r="F545" s="806"/>
      <c r="G545" s="18"/>
      <c r="H545" s="737" t="s">
        <v>71</v>
      </c>
      <c r="I545" s="737"/>
      <c r="J545" s="737"/>
      <c r="K545" s="737"/>
      <c r="L545" s="737"/>
      <c r="M545" s="737"/>
      <c r="N545" s="737"/>
      <c r="O545" s="696" t="s">
        <v>154</v>
      </c>
      <c r="P545" s="696"/>
      <c r="Q545" s="696"/>
      <c r="R545" s="696"/>
      <c r="S545" s="696"/>
      <c r="T545" s="696"/>
      <c r="U545" s="696"/>
      <c r="V545" s="696"/>
      <c r="W545" s="696"/>
      <c r="AB545" s="128"/>
      <c r="AC545" s="1063" t="s">
        <v>548</v>
      </c>
      <c r="AD545" s="1064"/>
      <c r="AE545" s="1065"/>
    </row>
    <row r="546" spans="1:31">
      <c r="A546" s="414"/>
      <c r="B546" s="251"/>
      <c r="C546" s="814"/>
      <c r="D546" s="815"/>
      <c r="E546" s="735"/>
      <c r="F546" s="806"/>
      <c r="G546" s="18"/>
      <c r="H546" s="737"/>
      <c r="I546" s="737"/>
      <c r="J546" s="737"/>
      <c r="K546" s="737"/>
      <c r="L546" s="737"/>
      <c r="M546" s="737"/>
      <c r="N546" s="737"/>
      <c r="O546" s="696"/>
      <c r="P546" s="696"/>
      <c r="Q546" s="696"/>
      <c r="R546" s="696"/>
      <c r="S546" s="696"/>
      <c r="T546" s="696"/>
      <c r="U546" s="696"/>
      <c r="V546" s="696"/>
      <c r="W546" s="696"/>
      <c r="AB546" s="128"/>
      <c r="AC546" s="1063"/>
      <c r="AD546" s="1064"/>
      <c r="AE546" s="1065"/>
    </row>
    <row r="547" spans="1:31">
      <c r="A547" s="414"/>
      <c r="B547" s="251"/>
      <c r="C547" s="814"/>
      <c r="D547" s="417"/>
      <c r="E547" s="735"/>
      <c r="F547" s="806"/>
      <c r="G547" s="18"/>
      <c r="H547" s="416"/>
      <c r="I547" s="416"/>
      <c r="J547" s="416"/>
      <c r="K547" s="416"/>
      <c r="L547" s="416"/>
      <c r="M547" s="416"/>
      <c r="N547" s="416"/>
      <c r="O547" s="364"/>
      <c r="P547" s="364"/>
      <c r="Q547" s="364"/>
      <c r="R547" s="364"/>
      <c r="S547" s="364"/>
      <c r="T547" s="364"/>
      <c r="U547" s="364"/>
      <c r="V547" s="364"/>
      <c r="W547" s="364"/>
      <c r="AB547" s="128"/>
      <c r="AC547" s="62"/>
      <c r="AD547" s="63"/>
      <c r="AE547" s="64"/>
    </row>
    <row r="548" spans="1:31">
      <c r="A548" s="414"/>
      <c r="B548" s="251"/>
      <c r="C548" s="142"/>
      <c r="D548" s="417"/>
      <c r="E548" s="735"/>
      <c r="F548" s="806"/>
      <c r="G548" s="18"/>
      <c r="H548" s="890" t="s">
        <v>41</v>
      </c>
      <c r="I548" s="890"/>
      <c r="J548" s="890"/>
      <c r="K548" s="890"/>
      <c r="L548" s="890"/>
      <c r="M548" s="890"/>
      <c r="N548" s="890"/>
      <c r="O548" s="890"/>
      <c r="P548" s="890"/>
      <c r="AB548" s="128"/>
      <c r="AC548" s="62"/>
      <c r="AD548" s="63"/>
      <c r="AE548" s="64"/>
    </row>
    <row r="549" spans="1:31">
      <c r="A549" s="414"/>
      <c r="B549" s="251"/>
      <c r="C549" s="142"/>
      <c r="D549" s="417"/>
      <c r="E549" s="735"/>
      <c r="F549" s="806"/>
      <c r="G549" s="18"/>
      <c r="AB549" s="128"/>
      <c r="AC549" s="62"/>
      <c r="AD549" s="63"/>
      <c r="AE549" s="64"/>
    </row>
    <row r="550" spans="1:31">
      <c r="A550" s="414"/>
      <c r="B550" s="251"/>
      <c r="C550" s="142"/>
      <c r="D550" s="417"/>
      <c r="E550" s="735"/>
      <c r="F550" s="806"/>
      <c r="G550" s="18"/>
      <c r="H550" s="852" t="s">
        <v>42</v>
      </c>
      <c r="I550" s="853"/>
      <c r="J550" s="853"/>
      <c r="K550" s="853"/>
      <c r="L550" s="853"/>
      <c r="M550" s="853"/>
      <c r="N550" s="853"/>
      <c r="O550" s="854"/>
      <c r="P550" s="941"/>
      <c r="Q550" s="941"/>
      <c r="R550" s="941"/>
      <c r="S550" s="941"/>
      <c r="T550" s="941"/>
      <c r="U550" s="941"/>
      <c r="V550" s="941"/>
      <c r="W550" s="941"/>
      <c r="AB550" s="128"/>
      <c r="AC550" s="62"/>
      <c r="AD550" s="63"/>
      <c r="AE550" s="64"/>
    </row>
    <row r="551" spans="1:31">
      <c r="A551" s="414"/>
      <c r="B551" s="251"/>
      <c r="C551" s="142"/>
      <c r="D551" s="417"/>
      <c r="E551" s="735"/>
      <c r="F551" s="806"/>
      <c r="G551" s="18"/>
      <c r="AB551" s="128"/>
      <c r="AC551" s="62"/>
      <c r="AD551" s="63"/>
      <c r="AE551" s="64"/>
    </row>
    <row r="552" spans="1:31">
      <c r="A552" s="414"/>
      <c r="B552" s="251"/>
      <c r="C552" s="142"/>
      <c r="D552" s="417"/>
      <c r="E552" s="735"/>
      <c r="F552" s="806"/>
      <c r="G552" s="18"/>
      <c r="H552" s="663" t="s">
        <v>417</v>
      </c>
      <c r="I552" s="664"/>
      <c r="J552" s="664"/>
      <c r="K552" s="664"/>
      <c r="L552" s="664"/>
      <c r="M552" s="664"/>
      <c r="N552" s="664"/>
      <c r="O552" s="664"/>
      <c r="P552" s="664"/>
      <c r="Q552" s="664"/>
      <c r="R552" s="665"/>
      <c r="S552" s="942" t="s">
        <v>418</v>
      </c>
      <c r="T552" s="943"/>
      <c r="U552" s="943"/>
      <c r="V552" s="943"/>
      <c r="W552" s="943"/>
      <c r="X552" s="943"/>
      <c r="Y552" s="944" t="s">
        <v>310</v>
      </c>
      <c r="Z552" s="853"/>
      <c r="AA552" s="854"/>
      <c r="AB552" s="128"/>
      <c r="AC552" s="62"/>
      <c r="AD552" s="63"/>
      <c r="AE552" s="64"/>
    </row>
    <row r="553" spans="1:31">
      <c r="A553" s="414"/>
      <c r="B553" s="251"/>
      <c r="C553" s="142"/>
      <c r="D553" s="417"/>
      <c r="E553" s="735"/>
      <c r="F553" s="806"/>
      <c r="G553" s="18"/>
      <c r="H553" s="923" t="s">
        <v>311</v>
      </c>
      <c r="I553" s="858"/>
      <c r="J553" s="924" t="s">
        <v>419</v>
      </c>
      <c r="K553" s="925"/>
      <c r="L553" s="925"/>
      <c r="M553" s="925"/>
      <c r="N553" s="925"/>
      <c r="O553" s="925"/>
      <c r="P553" s="925"/>
      <c r="Q553" s="925"/>
      <c r="R553" s="926"/>
      <c r="S553" s="930"/>
      <c r="T553" s="931"/>
      <c r="U553" s="931"/>
      <c r="V553" s="931"/>
      <c r="W553" s="931"/>
      <c r="X553" s="931"/>
      <c r="Y553" s="934"/>
      <c r="Z553" s="935"/>
      <c r="AA553" s="111"/>
      <c r="AB553" s="128"/>
      <c r="AC553" s="62"/>
      <c r="AD553" s="63"/>
      <c r="AE553" s="64"/>
    </row>
    <row r="554" spans="1:31">
      <c r="A554" s="414"/>
      <c r="B554" s="251"/>
      <c r="C554" s="142"/>
      <c r="D554" s="417"/>
      <c r="E554" s="735"/>
      <c r="F554" s="806"/>
      <c r="G554" s="18"/>
      <c r="H554" s="859"/>
      <c r="I554" s="861"/>
      <c r="J554" s="927"/>
      <c r="K554" s="928"/>
      <c r="L554" s="928"/>
      <c r="M554" s="928"/>
      <c r="N554" s="928"/>
      <c r="O554" s="928"/>
      <c r="P554" s="928"/>
      <c r="Q554" s="928"/>
      <c r="R554" s="929"/>
      <c r="S554" s="932"/>
      <c r="T554" s="933"/>
      <c r="U554" s="933"/>
      <c r="V554" s="933"/>
      <c r="W554" s="933"/>
      <c r="X554" s="933"/>
      <c r="Y554" s="936"/>
      <c r="Z554" s="937"/>
      <c r="AA554" s="112" t="s">
        <v>9</v>
      </c>
      <c r="AB554" s="128"/>
      <c r="AC554" s="62"/>
      <c r="AD554" s="63"/>
      <c r="AE554" s="64"/>
    </row>
    <row r="555" spans="1:31">
      <c r="A555" s="414"/>
      <c r="B555" s="251"/>
      <c r="C555" s="142"/>
      <c r="D555" s="417"/>
      <c r="E555" s="735"/>
      <c r="F555" s="806"/>
      <c r="G555" s="18"/>
      <c r="H555" s="923" t="s">
        <v>420</v>
      </c>
      <c r="I555" s="858"/>
      <c r="J555" s="924" t="s">
        <v>421</v>
      </c>
      <c r="K555" s="925"/>
      <c r="L555" s="925"/>
      <c r="M555" s="925"/>
      <c r="N555" s="925"/>
      <c r="O555" s="925"/>
      <c r="P555" s="925"/>
      <c r="Q555" s="925"/>
      <c r="R555" s="926"/>
      <c r="S555" s="930"/>
      <c r="T555" s="931"/>
      <c r="U555" s="931"/>
      <c r="V555" s="931"/>
      <c r="W555" s="931"/>
      <c r="X555" s="931"/>
      <c r="Y555" s="934"/>
      <c r="Z555" s="935"/>
      <c r="AA555" s="111"/>
      <c r="AB555" s="128"/>
      <c r="AC555" s="62"/>
      <c r="AD555" s="63"/>
      <c r="AE555" s="64"/>
    </row>
    <row r="556" spans="1:31">
      <c r="A556" s="414"/>
      <c r="B556" s="251"/>
      <c r="C556" s="142"/>
      <c r="D556" s="417"/>
      <c r="E556" s="735"/>
      <c r="F556" s="806"/>
      <c r="G556" s="18"/>
      <c r="H556" s="859"/>
      <c r="I556" s="861"/>
      <c r="J556" s="927"/>
      <c r="K556" s="928"/>
      <c r="L556" s="928"/>
      <c r="M556" s="928"/>
      <c r="N556" s="928"/>
      <c r="O556" s="928"/>
      <c r="P556" s="928"/>
      <c r="Q556" s="928"/>
      <c r="R556" s="929"/>
      <c r="S556" s="932"/>
      <c r="T556" s="933"/>
      <c r="U556" s="933"/>
      <c r="V556" s="933"/>
      <c r="W556" s="933"/>
      <c r="X556" s="933"/>
      <c r="Y556" s="936"/>
      <c r="Z556" s="937"/>
      <c r="AA556" s="112" t="s">
        <v>9</v>
      </c>
      <c r="AB556" s="128"/>
      <c r="AC556" s="62"/>
      <c r="AD556" s="63"/>
      <c r="AE556" s="64"/>
    </row>
    <row r="557" spans="1:31" ht="13.5" customHeight="1">
      <c r="A557" s="414"/>
      <c r="B557" s="251"/>
      <c r="C557" s="142"/>
      <c r="D557" s="417"/>
      <c r="E557" s="735"/>
      <c r="F557" s="806"/>
      <c r="G557" s="18"/>
      <c r="H557" s="923" t="s">
        <v>422</v>
      </c>
      <c r="I557" s="858"/>
      <c r="J557" s="1436" t="s">
        <v>1305</v>
      </c>
      <c r="K557" s="1437"/>
      <c r="L557" s="1437"/>
      <c r="M557" s="1437"/>
      <c r="N557" s="1437"/>
      <c r="O557" s="1437"/>
      <c r="P557" s="1437"/>
      <c r="Q557" s="1437"/>
      <c r="R557" s="1438"/>
      <c r="S557" s="724"/>
      <c r="T557" s="725"/>
      <c r="U557" s="725"/>
      <c r="V557" s="725"/>
      <c r="W557" s="725"/>
      <c r="X557" s="726"/>
      <c r="Y557" s="727"/>
      <c r="Z557" s="728"/>
      <c r="AA557" s="496" t="s">
        <v>9</v>
      </c>
      <c r="AB557" s="128"/>
      <c r="AC557" s="62"/>
      <c r="AD557" s="63"/>
      <c r="AE557" s="64"/>
    </row>
    <row r="558" spans="1:31">
      <c r="A558" s="414"/>
      <c r="B558" s="251"/>
      <c r="C558" s="142"/>
      <c r="D558" s="417"/>
      <c r="E558" s="735"/>
      <c r="F558" s="806"/>
      <c r="G558" s="18"/>
      <c r="H558" s="945"/>
      <c r="I558" s="946"/>
      <c r="J558" s="1436" t="s">
        <v>1303</v>
      </c>
      <c r="K558" s="1437"/>
      <c r="L558" s="1437"/>
      <c r="M558" s="1437"/>
      <c r="N558" s="1437"/>
      <c r="O558" s="1437"/>
      <c r="P558" s="1437"/>
      <c r="Q558" s="1437"/>
      <c r="R558" s="1438"/>
      <c r="S558" s="724"/>
      <c r="T558" s="725"/>
      <c r="U558" s="725"/>
      <c r="V558" s="725"/>
      <c r="W558" s="725"/>
      <c r="X558" s="726"/>
      <c r="Y558" s="727"/>
      <c r="Z558" s="728"/>
      <c r="AA558" s="497" t="s">
        <v>9</v>
      </c>
      <c r="AB558" s="128"/>
      <c r="AC558" s="62"/>
      <c r="AD558" s="63"/>
      <c r="AE558" s="64"/>
    </row>
    <row r="559" spans="1:31">
      <c r="A559" s="414"/>
      <c r="B559" s="251"/>
      <c r="C559" s="142"/>
      <c r="D559" s="417"/>
      <c r="E559" s="735"/>
      <c r="F559" s="806"/>
      <c r="G559" s="18"/>
      <c r="H559" s="859"/>
      <c r="I559" s="861"/>
      <c r="J559" s="1436" t="s">
        <v>1304</v>
      </c>
      <c r="K559" s="1437"/>
      <c r="L559" s="1437"/>
      <c r="M559" s="1437"/>
      <c r="N559" s="1437"/>
      <c r="O559" s="1437"/>
      <c r="P559" s="1437"/>
      <c r="Q559" s="1437"/>
      <c r="R559" s="1438"/>
      <c r="S559" s="724"/>
      <c r="T559" s="725"/>
      <c r="U559" s="725"/>
      <c r="V559" s="725"/>
      <c r="W559" s="725"/>
      <c r="X559" s="726"/>
      <c r="Y559" s="727"/>
      <c r="Z559" s="728"/>
      <c r="AA559" s="496" t="s">
        <v>9</v>
      </c>
      <c r="AB559" s="128"/>
      <c r="AC559" s="62"/>
      <c r="AD559" s="63"/>
      <c r="AE559" s="64"/>
    </row>
    <row r="560" spans="1:31" ht="13.5" customHeight="1">
      <c r="A560" s="414"/>
      <c r="B560" s="251"/>
      <c r="C560" s="142"/>
      <c r="D560" s="417"/>
      <c r="E560" s="735"/>
      <c r="F560" s="806"/>
      <c r="G560" s="18"/>
      <c r="H560" s="923" t="s">
        <v>423</v>
      </c>
      <c r="I560" s="858"/>
      <c r="J560" s="1436" t="s">
        <v>1306</v>
      </c>
      <c r="K560" s="1437"/>
      <c r="L560" s="1437"/>
      <c r="M560" s="1437"/>
      <c r="N560" s="1437"/>
      <c r="O560" s="1437"/>
      <c r="P560" s="1437"/>
      <c r="Q560" s="1437"/>
      <c r="R560" s="1438"/>
      <c r="S560" s="724"/>
      <c r="T560" s="725"/>
      <c r="U560" s="725"/>
      <c r="V560" s="725"/>
      <c r="W560" s="725"/>
      <c r="X560" s="726"/>
      <c r="Y560" s="727"/>
      <c r="Z560" s="728"/>
      <c r="AA560" s="497" t="s">
        <v>9</v>
      </c>
      <c r="AB560" s="128"/>
      <c r="AC560" s="62"/>
      <c r="AD560" s="63"/>
      <c r="AE560" s="64"/>
    </row>
    <row r="561" spans="1:31">
      <c r="A561" s="414"/>
      <c r="B561" s="251"/>
      <c r="C561" s="142"/>
      <c r="D561" s="417"/>
      <c r="E561" s="735"/>
      <c r="F561" s="806"/>
      <c r="G561" s="18"/>
      <c r="H561" s="945"/>
      <c r="I561" s="946"/>
      <c r="J561" s="1436" t="s">
        <v>1307</v>
      </c>
      <c r="K561" s="1437"/>
      <c r="L561" s="1437"/>
      <c r="M561" s="1437"/>
      <c r="N561" s="1437"/>
      <c r="O561" s="1437"/>
      <c r="P561" s="1437"/>
      <c r="Q561" s="1437"/>
      <c r="R561" s="1438"/>
      <c r="S561" s="724"/>
      <c r="T561" s="725"/>
      <c r="U561" s="725"/>
      <c r="V561" s="725"/>
      <c r="W561" s="725"/>
      <c r="X561" s="726"/>
      <c r="Y561" s="727"/>
      <c r="Z561" s="728"/>
      <c r="AA561" s="496" t="s">
        <v>9</v>
      </c>
      <c r="AB561" s="128"/>
      <c r="AC561" s="62"/>
      <c r="AD561" s="63"/>
      <c r="AE561" s="64"/>
    </row>
    <row r="562" spans="1:31">
      <c r="A562" s="414"/>
      <c r="B562" s="251"/>
      <c r="C562" s="142"/>
      <c r="D562" s="417"/>
      <c r="E562" s="735"/>
      <c r="F562" s="806"/>
      <c r="G562" s="18"/>
      <c r="H562" s="945"/>
      <c r="I562" s="946"/>
      <c r="J562" s="1436" t="s">
        <v>1308</v>
      </c>
      <c r="K562" s="1437"/>
      <c r="L562" s="1437"/>
      <c r="M562" s="1437"/>
      <c r="N562" s="1437"/>
      <c r="O562" s="1437"/>
      <c r="P562" s="1437"/>
      <c r="Q562" s="1437"/>
      <c r="R562" s="1438"/>
      <c r="S562" s="724"/>
      <c r="T562" s="725"/>
      <c r="U562" s="725"/>
      <c r="V562" s="725"/>
      <c r="W562" s="725"/>
      <c r="X562" s="726"/>
      <c r="Y562" s="727"/>
      <c r="Z562" s="728"/>
      <c r="AA562" s="497" t="s">
        <v>9</v>
      </c>
      <c r="AB562" s="128"/>
      <c r="AC562" s="62"/>
      <c r="AD562" s="63"/>
      <c r="AE562" s="64"/>
    </row>
    <row r="563" spans="1:31" ht="26.25" customHeight="1">
      <c r="A563" s="414"/>
      <c r="B563" s="251"/>
      <c r="C563" s="142"/>
      <c r="D563" s="417"/>
      <c r="E563" s="735"/>
      <c r="F563" s="806"/>
      <c r="G563" s="18"/>
      <c r="H563" s="859"/>
      <c r="I563" s="861"/>
      <c r="J563" s="1436" t="s">
        <v>1309</v>
      </c>
      <c r="K563" s="1437"/>
      <c r="L563" s="1437"/>
      <c r="M563" s="1437"/>
      <c r="N563" s="1437"/>
      <c r="O563" s="1437"/>
      <c r="P563" s="1437"/>
      <c r="Q563" s="1437"/>
      <c r="R563" s="1438"/>
      <c r="S563" s="721"/>
      <c r="T563" s="722"/>
      <c r="U563" s="722"/>
      <c r="V563" s="722"/>
      <c r="W563" s="722"/>
      <c r="X563" s="723"/>
      <c r="Y563" s="727"/>
      <c r="Z563" s="728"/>
      <c r="AA563" s="496" t="s">
        <v>9</v>
      </c>
      <c r="AB563" s="128"/>
      <c r="AC563" s="62"/>
      <c r="AD563" s="63"/>
      <c r="AE563" s="64"/>
    </row>
    <row r="564" spans="1:31" ht="21.75" customHeight="1">
      <c r="A564" s="414"/>
      <c r="B564" s="251"/>
      <c r="C564" s="142"/>
      <c r="D564" s="417"/>
      <c r="E564" s="735"/>
      <c r="F564" s="806"/>
      <c r="G564" s="18"/>
      <c r="H564" s="923" t="s">
        <v>424</v>
      </c>
      <c r="I564" s="858"/>
      <c r="J564" s="1439" t="s">
        <v>1310</v>
      </c>
      <c r="K564" s="1440"/>
      <c r="L564" s="1441"/>
      <c r="M564" s="1436" t="s">
        <v>1311</v>
      </c>
      <c r="N564" s="1437"/>
      <c r="O564" s="1437"/>
      <c r="P564" s="1437"/>
      <c r="Q564" s="1437"/>
      <c r="R564" s="1438"/>
      <c r="S564" s="721"/>
      <c r="T564" s="722"/>
      <c r="U564" s="722"/>
      <c r="V564" s="722"/>
      <c r="W564" s="722"/>
      <c r="X564" s="723"/>
      <c r="Y564" s="727"/>
      <c r="Z564" s="728"/>
      <c r="AA564" s="496" t="s">
        <v>9</v>
      </c>
      <c r="AB564" s="128"/>
      <c r="AC564" s="62"/>
      <c r="AD564" s="63"/>
      <c r="AE564" s="64"/>
    </row>
    <row r="565" spans="1:31" ht="24.75" customHeight="1">
      <c r="A565" s="414"/>
      <c r="B565" s="251"/>
      <c r="C565" s="142"/>
      <c r="D565" s="417"/>
      <c r="E565" s="735"/>
      <c r="F565" s="806"/>
      <c r="G565" s="18"/>
      <c r="H565" s="945"/>
      <c r="I565" s="946"/>
      <c r="J565" s="1442"/>
      <c r="K565" s="1443"/>
      <c r="L565" s="1444"/>
      <c r="M565" s="938" t="s">
        <v>1312</v>
      </c>
      <c r="N565" s="939"/>
      <c r="O565" s="939"/>
      <c r="P565" s="939"/>
      <c r="Q565" s="939"/>
      <c r="R565" s="940"/>
      <c r="S565" s="721"/>
      <c r="T565" s="722"/>
      <c r="U565" s="722"/>
      <c r="V565" s="722"/>
      <c r="W565" s="722"/>
      <c r="X565" s="723"/>
      <c r="Y565" s="727"/>
      <c r="Z565" s="728"/>
      <c r="AA565" s="496" t="s">
        <v>9</v>
      </c>
      <c r="AB565" s="128"/>
      <c r="AC565" s="62"/>
      <c r="AD565" s="63"/>
      <c r="AE565" s="64"/>
    </row>
    <row r="566" spans="1:31" ht="18.75" customHeight="1">
      <c r="A566" s="414"/>
      <c r="B566" s="251"/>
      <c r="C566" s="142"/>
      <c r="D566" s="417"/>
      <c r="E566" s="735"/>
      <c r="F566" s="806"/>
      <c r="G566" s="18"/>
      <c r="H566" s="859"/>
      <c r="I566" s="861"/>
      <c r="J566" s="1445"/>
      <c r="K566" s="1446"/>
      <c r="L566" s="1447"/>
      <c r="M566" s="1448" t="s">
        <v>1313</v>
      </c>
      <c r="N566" s="1449"/>
      <c r="O566" s="1449"/>
      <c r="P566" s="1449"/>
      <c r="Q566" s="1449"/>
      <c r="R566" s="1450"/>
      <c r="S566" s="721"/>
      <c r="T566" s="722"/>
      <c r="U566" s="722"/>
      <c r="V566" s="722"/>
      <c r="W566" s="722"/>
      <c r="X566" s="723"/>
      <c r="Y566" s="727"/>
      <c r="Z566" s="728"/>
      <c r="AA566" s="496" t="s">
        <v>9</v>
      </c>
      <c r="AB566" s="128"/>
      <c r="AC566" s="62"/>
      <c r="AD566" s="63"/>
      <c r="AE566" s="64"/>
    </row>
    <row r="567" spans="1:31" ht="17.100000000000001" customHeight="1">
      <c r="A567" s="414"/>
      <c r="B567" s="251"/>
      <c r="C567" s="142"/>
      <c r="D567" s="417"/>
      <c r="E567" s="735"/>
      <c r="F567" s="806"/>
      <c r="G567" s="18"/>
      <c r="H567" s="923" t="s">
        <v>425</v>
      </c>
      <c r="I567" s="858"/>
      <c r="J567" s="1451" t="s">
        <v>1314</v>
      </c>
      <c r="K567" s="1452"/>
      <c r="L567" s="938" t="s">
        <v>1316</v>
      </c>
      <c r="M567" s="939"/>
      <c r="N567" s="939"/>
      <c r="O567" s="939"/>
      <c r="P567" s="939"/>
      <c r="Q567" s="939"/>
      <c r="R567" s="940"/>
      <c r="S567" s="724"/>
      <c r="T567" s="725"/>
      <c r="U567" s="725"/>
      <c r="V567" s="725"/>
      <c r="W567" s="725"/>
      <c r="X567" s="726"/>
      <c r="Y567" s="727"/>
      <c r="Z567" s="728"/>
      <c r="AA567" s="496" t="s">
        <v>9</v>
      </c>
      <c r="AB567" s="128"/>
      <c r="AC567" s="62"/>
      <c r="AD567" s="63"/>
      <c r="AE567" s="64"/>
    </row>
    <row r="568" spans="1:31" ht="17.100000000000001" customHeight="1">
      <c r="A568" s="414"/>
      <c r="B568" s="251"/>
      <c r="C568" s="142"/>
      <c r="D568" s="417"/>
      <c r="E568" s="735"/>
      <c r="F568" s="806"/>
      <c r="G568" s="18"/>
      <c r="H568" s="945"/>
      <c r="I568" s="946"/>
      <c r="J568" s="1453"/>
      <c r="K568" s="1454"/>
      <c r="L568" s="938" t="s">
        <v>1317</v>
      </c>
      <c r="M568" s="939"/>
      <c r="N568" s="939"/>
      <c r="O568" s="939"/>
      <c r="P568" s="939"/>
      <c r="Q568" s="939"/>
      <c r="R568" s="940"/>
      <c r="S568" s="724"/>
      <c r="T568" s="725"/>
      <c r="U568" s="725"/>
      <c r="V568" s="725"/>
      <c r="W568" s="725"/>
      <c r="X568" s="726"/>
      <c r="Y568" s="727"/>
      <c r="Z568" s="728"/>
      <c r="AA568" s="496" t="s">
        <v>9</v>
      </c>
      <c r="AB568" s="128"/>
      <c r="AC568" s="62"/>
      <c r="AD568" s="63"/>
      <c r="AE568" s="64"/>
    </row>
    <row r="569" spans="1:31" ht="27" customHeight="1">
      <c r="A569" s="414"/>
      <c r="B569" s="251"/>
      <c r="C569" s="142"/>
      <c r="D569" s="417"/>
      <c r="E569" s="735"/>
      <c r="F569" s="806"/>
      <c r="G569" s="18"/>
      <c r="H569" s="945"/>
      <c r="I569" s="946"/>
      <c r="J569" s="1453"/>
      <c r="K569" s="1454"/>
      <c r="L569" s="924" t="s">
        <v>1315</v>
      </c>
      <c r="M569" s="950"/>
      <c r="N569" s="947" t="s">
        <v>1330</v>
      </c>
      <c r="O569" s="948"/>
      <c r="P569" s="948"/>
      <c r="Q569" s="948"/>
      <c r="R569" s="949"/>
      <c r="S569" s="721"/>
      <c r="T569" s="722"/>
      <c r="U569" s="722"/>
      <c r="V569" s="722"/>
      <c r="W569" s="722"/>
      <c r="X569" s="723"/>
      <c r="Y569" s="727"/>
      <c r="Z569" s="728"/>
      <c r="AA569" s="496" t="s">
        <v>9</v>
      </c>
      <c r="AB569" s="128"/>
      <c r="AC569" s="62"/>
      <c r="AD569" s="63"/>
      <c r="AE569" s="64"/>
    </row>
    <row r="570" spans="1:31" ht="17.100000000000001" customHeight="1">
      <c r="A570" s="414"/>
      <c r="B570" s="251"/>
      <c r="C570" s="142"/>
      <c r="D570" s="417"/>
      <c r="E570" s="735"/>
      <c r="F570" s="806"/>
      <c r="G570" s="18"/>
      <c r="H570" s="859"/>
      <c r="I570" s="861"/>
      <c r="J570" s="1455"/>
      <c r="K570" s="1456"/>
      <c r="L570" s="951"/>
      <c r="M570" s="952"/>
      <c r="N570" s="947" t="s">
        <v>1331</v>
      </c>
      <c r="O570" s="948"/>
      <c r="P570" s="948"/>
      <c r="Q570" s="948"/>
      <c r="R570" s="949"/>
      <c r="S570" s="721"/>
      <c r="T570" s="722"/>
      <c r="U570" s="722"/>
      <c r="V570" s="722"/>
      <c r="W570" s="722"/>
      <c r="X570" s="723"/>
      <c r="Y570" s="727"/>
      <c r="Z570" s="728"/>
      <c r="AA570" s="112" t="s">
        <v>9</v>
      </c>
      <c r="AB570" s="128"/>
      <c r="AC570" s="62"/>
      <c r="AD570" s="63"/>
      <c r="AE570" s="64"/>
    </row>
    <row r="571" spans="1:31" ht="24.75" customHeight="1">
      <c r="A571" s="414"/>
      <c r="B571" s="251"/>
      <c r="C571" s="142"/>
      <c r="D571" s="417"/>
      <c r="E571" s="735"/>
      <c r="F571" s="806"/>
      <c r="G571" s="18"/>
      <c r="H571" s="923" t="s">
        <v>426</v>
      </c>
      <c r="I571" s="858"/>
      <c r="J571" s="1436" t="s">
        <v>1319</v>
      </c>
      <c r="K571" s="1437"/>
      <c r="L571" s="1437"/>
      <c r="M571" s="1437"/>
      <c r="N571" s="1437"/>
      <c r="O571" s="1437"/>
      <c r="P571" s="1437"/>
      <c r="Q571" s="1437"/>
      <c r="R571" s="1438"/>
      <c r="S571" s="721"/>
      <c r="T571" s="722"/>
      <c r="U571" s="722"/>
      <c r="V571" s="722"/>
      <c r="W571" s="722"/>
      <c r="X571" s="723"/>
      <c r="Y571" s="727"/>
      <c r="Z571" s="728"/>
      <c r="AA571" s="112" t="s">
        <v>9</v>
      </c>
      <c r="AB571" s="128"/>
      <c r="AC571" s="62"/>
      <c r="AD571" s="63"/>
      <c r="AE571" s="64"/>
    </row>
    <row r="572" spans="1:31">
      <c r="A572" s="414"/>
      <c r="B572" s="251"/>
      <c r="C572" s="142"/>
      <c r="D572" s="417"/>
      <c r="E572" s="735"/>
      <c r="F572" s="806"/>
      <c r="G572" s="18"/>
      <c r="H572" s="859"/>
      <c r="I572" s="861"/>
      <c r="J572" s="938" t="s">
        <v>1318</v>
      </c>
      <c r="K572" s="939"/>
      <c r="L572" s="939"/>
      <c r="M572" s="939"/>
      <c r="N572" s="939"/>
      <c r="O572" s="939"/>
      <c r="P572" s="939"/>
      <c r="Q572" s="939"/>
      <c r="R572" s="940"/>
      <c r="S572" s="724"/>
      <c r="T572" s="725"/>
      <c r="U572" s="725"/>
      <c r="V572" s="725"/>
      <c r="W572" s="725"/>
      <c r="X572" s="726"/>
      <c r="Y572" s="727"/>
      <c r="Z572" s="728"/>
      <c r="AA572" s="496" t="s">
        <v>9</v>
      </c>
      <c r="AB572" s="128"/>
      <c r="AC572" s="62"/>
      <c r="AD572" s="63"/>
      <c r="AE572" s="64"/>
    </row>
    <row r="573" spans="1:31">
      <c r="A573" s="414"/>
      <c r="B573" s="251"/>
      <c r="C573" s="142"/>
      <c r="D573" s="417"/>
      <c r="E573" s="735"/>
      <c r="F573" s="806"/>
      <c r="G573" s="18"/>
      <c r="H573" s="923" t="s">
        <v>427</v>
      </c>
      <c r="I573" s="858"/>
      <c r="J573" s="924" t="s">
        <v>428</v>
      </c>
      <c r="K573" s="925"/>
      <c r="L573" s="925"/>
      <c r="M573" s="925"/>
      <c r="N573" s="925"/>
      <c r="O573" s="925"/>
      <c r="P573" s="925"/>
      <c r="Q573" s="925"/>
      <c r="R573" s="926"/>
      <c r="S573" s="930"/>
      <c r="T573" s="931"/>
      <c r="U573" s="931"/>
      <c r="V573" s="931"/>
      <c r="W573" s="931"/>
      <c r="X573" s="931"/>
      <c r="Y573" s="934"/>
      <c r="Z573" s="935"/>
      <c r="AA573" s="111"/>
      <c r="AB573" s="128"/>
      <c r="AC573" s="62"/>
      <c r="AD573" s="63"/>
      <c r="AE573" s="64"/>
    </row>
    <row r="574" spans="1:31">
      <c r="A574" s="414"/>
      <c r="B574" s="251"/>
      <c r="C574" s="142"/>
      <c r="D574" s="417"/>
      <c r="E574" s="251"/>
      <c r="F574" s="252"/>
      <c r="G574" s="18"/>
      <c r="H574" s="859"/>
      <c r="I574" s="861"/>
      <c r="J574" s="927"/>
      <c r="K574" s="928"/>
      <c r="L574" s="928"/>
      <c r="M574" s="928"/>
      <c r="N574" s="928"/>
      <c r="O574" s="928"/>
      <c r="P574" s="928"/>
      <c r="Q574" s="928"/>
      <c r="R574" s="929"/>
      <c r="S574" s="932"/>
      <c r="T574" s="933"/>
      <c r="U574" s="933"/>
      <c r="V574" s="933"/>
      <c r="W574" s="933"/>
      <c r="X574" s="933"/>
      <c r="Y574" s="936"/>
      <c r="Z574" s="937"/>
      <c r="AA574" s="112" t="s">
        <v>9</v>
      </c>
      <c r="AB574" s="128"/>
      <c r="AC574" s="62"/>
      <c r="AD574" s="63"/>
      <c r="AE574" s="64"/>
    </row>
    <row r="575" spans="1:31">
      <c r="A575" s="414"/>
      <c r="B575" s="251"/>
      <c r="C575" s="142"/>
      <c r="D575" s="417"/>
      <c r="E575" s="251"/>
      <c r="F575" s="252"/>
      <c r="G575" s="18"/>
      <c r="H575" s="923" t="s">
        <v>429</v>
      </c>
      <c r="I575" s="858"/>
      <c r="J575" s="924" t="s">
        <v>430</v>
      </c>
      <c r="K575" s="925"/>
      <c r="L575" s="925"/>
      <c r="M575" s="925"/>
      <c r="N575" s="925"/>
      <c r="O575" s="925"/>
      <c r="P575" s="925"/>
      <c r="Q575" s="925"/>
      <c r="R575" s="926"/>
      <c r="S575" s="930"/>
      <c r="T575" s="931"/>
      <c r="U575" s="931"/>
      <c r="V575" s="931"/>
      <c r="W575" s="931"/>
      <c r="X575" s="931"/>
      <c r="Y575" s="934"/>
      <c r="Z575" s="935"/>
      <c r="AA575" s="111"/>
      <c r="AB575" s="128"/>
      <c r="AC575" s="62"/>
      <c r="AD575" s="63"/>
      <c r="AE575" s="64"/>
    </row>
    <row r="576" spans="1:31">
      <c r="A576" s="414"/>
      <c r="B576" s="251"/>
      <c r="C576" s="142"/>
      <c r="D576" s="417"/>
      <c r="E576" s="251"/>
      <c r="F576" s="252"/>
      <c r="G576" s="18"/>
      <c r="H576" s="859"/>
      <c r="I576" s="861"/>
      <c r="J576" s="927"/>
      <c r="K576" s="928"/>
      <c r="L576" s="928"/>
      <c r="M576" s="928"/>
      <c r="N576" s="928"/>
      <c r="O576" s="928"/>
      <c r="P576" s="928"/>
      <c r="Q576" s="928"/>
      <c r="R576" s="929"/>
      <c r="S576" s="932"/>
      <c r="T576" s="933"/>
      <c r="U576" s="933"/>
      <c r="V576" s="933"/>
      <c r="W576" s="933"/>
      <c r="X576" s="933"/>
      <c r="Y576" s="936"/>
      <c r="Z576" s="937"/>
      <c r="AA576" s="112" t="s">
        <v>9</v>
      </c>
      <c r="AB576" s="128"/>
      <c r="AC576" s="62"/>
      <c r="AD576" s="63"/>
      <c r="AE576" s="64"/>
    </row>
    <row r="577" spans="1:31">
      <c r="A577" s="414"/>
      <c r="B577" s="251"/>
      <c r="C577" s="142"/>
      <c r="D577" s="417"/>
      <c r="E577" s="251"/>
      <c r="F577" s="252"/>
      <c r="G577" s="18"/>
      <c r="H577" s="923" t="s">
        <v>431</v>
      </c>
      <c r="I577" s="858"/>
      <c r="J577" s="924" t="s">
        <v>432</v>
      </c>
      <c r="K577" s="925"/>
      <c r="L577" s="925"/>
      <c r="M577" s="925"/>
      <c r="N577" s="925"/>
      <c r="O577" s="925"/>
      <c r="P577" s="925"/>
      <c r="Q577" s="925"/>
      <c r="R577" s="926"/>
      <c r="S577" s="930"/>
      <c r="T577" s="931"/>
      <c r="U577" s="931"/>
      <c r="V577" s="931"/>
      <c r="W577" s="931"/>
      <c r="X577" s="931"/>
      <c r="Y577" s="934"/>
      <c r="Z577" s="935"/>
      <c r="AA577" s="111"/>
      <c r="AB577" s="128"/>
      <c r="AC577" s="62"/>
      <c r="AD577" s="63"/>
      <c r="AE577" s="64"/>
    </row>
    <row r="578" spans="1:31">
      <c r="A578" s="414"/>
      <c r="B578" s="251"/>
      <c r="C578" s="142"/>
      <c r="D578" s="417"/>
      <c r="E578" s="251"/>
      <c r="F578" s="252"/>
      <c r="G578" s="18"/>
      <c r="H578" s="859"/>
      <c r="I578" s="861"/>
      <c r="J578" s="927"/>
      <c r="K578" s="928"/>
      <c r="L578" s="928"/>
      <c r="M578" s="928"/>
      <c r="N578" s="928"/>
      <c r="O578" s="928"/>
      <c r="P578" s="928"/>
      <c r="Q578" s="928"/>
      <c r="R578" s="929"/>
      <c r="S578" s="932"/>
      <c r="T578" s="933"/>
      <c r="U578" s="933"/>
      <c r="V578" s="933"/>
      <c r="W578" s="933"/>
      <c r="X578" s="933"/>
      <c r="Y578" s="936"/>
      <c r="Z578" s="937"/>
      <c r="AA578" s="112" t="s">
        <v>9</v>
      </c>
      <c r="AB578" s="128"/>
      <c r="AC578" s="62"/>
      <c r="AD578" s="63"/>
      <c r="AE578" s="64"/>
    </row>
    <row r="579" spans="1:31">
      <c r="A579" s="414"/>
      <c r="B579" s="251"/>
      <c r="C579" s="142"/>
      <c r="D579" s="417"/>
      <c r="E579" s="251"/>
      <c r="F579" s="252"/>
      <c r="G579" s="18"/>
      <c r="H579" s="923" t="s">
        <v>433</v>
      </c>
      <c r="I579" s="858"/>
      <c r="J579" s="924" t="s">
        <v>434</v>
      </c>
      <c r="K579" s="925"/>
      <c r="L579" s="925"/>
      <c r="M579" s="925"/>
      <c r="N579" s="925"/>
      <c r="O579" s="925"/>
      <c r="P579" s="925"/>
      <c r="Q579" s="925"/>
      <c r="R579" s="926"/>
      <c r="S579" s="930"/>
      <c r="T579" s="931"/>
      <c r="U579" s="931"/>
      <c r="V579" s="931"/>
      <c r="W579" s="931"/>
      <c r="X579" s="931"/>
      <c r="Y579" s="934"/>
      <c r="Z579" s="935"/>
      <c r="AA579" s="111"/>
      <c r="AB579" s="128"/>
      <c r="AC579" s="62"/>
      <c r="AD579" s="63"/>
      <c r="AE579" s="64"/>
    </row>
    <row r="580" spans="1:31">
      <c r="A580" s="414"/>
      <c r="B580" s="251"/>
      <c r="C580" s="142"/>
      <c r="D580" s="417"/>
      <c r="E580" s="251"/>
      <c r="F580" s="252"/>
      <c r="G580" s="18"/>
      <c r="H580" s="859"/>
      <c r="I580" s="861"/>
      <c r="J580" s="927"/>
      <c r="K580" s="928"/>
      <c r="L580" s="928"/>
      <c r="M580" s="928"/>
      <c r="N580" s="928"/>
      <c r="O580" s="928"/>
      <c r="P580" s="928"/>
      <c r="Q580" s="928"/>
      <c r="R580" s="929"/>
      <c r="S580" s="932"/>
      <c r="T580" s="933"/>
      <c r="U580" s="933"/>
      <c r="V580" s="933"/>
      <c r="W580" s="933"/>
      <c r="X580" s="933"/>
      <c r="Y580" s="936"/>
      <c r="Z580" s="937"/>
      <c r="AA580" s="112" t="s">
        <v>9</v>
      </c>
      <c r="AB580" s="128"/>
      <c r="AC580" s="62"/>
      <c r="AD580" s="63"/>
      <c r="AE580" s="64"/>
    </row>
    <row r="581" spans="1:31" ht="6.75" customHeight="1">
      <c r="A581" s="257"/>
      <c r="B581" s="368"/>
      <c r="C581" s="348"/>
      <c r="D581" s="262"/>
      <c r="E581" s="368"/>
      <c r="F581" s="386"/>
      <c r="G581" s="59"/>
      <c r="H581" s="265"/>
      <c r="I581" s="265"/>
      <c r="J581" s="305"/>
      <c r="K581" s="305"/>
      <c r="L581" s="305"/>
      <c r="M581" s="305"/>
      <c r="N581" s="305"/>
      <c r="O581" s="305"/>
      <c r="P581" s="305"/>
      <c r="Q581" s="305"/>
      <c r="R581" s="305"/>
      <c r="S581" s="489"/>
      <c r="T581" s="489"/>
      <c r="U581" s="489"/>
      <c r="V581" s="489"/>
      <c r="W581" s="489"/>
      <c r="X581" s="489"/>
      <c r="Y581" s="490"/>
      <c r="Z581" s="490"/>
      <c r="AA581" s="504"/>
      <c r="AB581" s="29"/>
      <c r="AC581" s="65"/>
      <c r="AD581" s="66"/>
      <c r="AE581" s="67"/>
    </row>
    <row r="582" spans="1:31" ht="8.25" customHeight="1">
      <c r="A582" s="419"/>
      <c r="B582" s="466"/>
      <c r="C582" s="315"/>
      <c r="D582" s="429"/>
      <c r="E582" s="466"/>
      <c r="F582" s="475"/>
      <c r="G582" s="75"/>
      <c r="H582" s="25"/>
      <c r="I582" s="25"/>
      <c r="J582" s="25"/>
      <c r="K582" s="25"/>
      <c r="L582" s="467"/>
      <c r="M582" s="467"/>
      <c r="N582" s="467"/>
      <c r="O582" s="467"/>
      <c r="P582" s="467"/>
      <c r="Q582" s="467"/>
      <c r="R582" s="467"/>
      <c r="S582" s="467"/>
      <c r="T582" s="468"/>
      <c r="U582" s="468"/>
      <c r="V582" s="468"/>
      <c r="W582" s="468"/>
      <c r="X582" s="25"/>
      <c r="Y582" s="25"/>
      <c r="Z582" s="25"/>
      <c r="AA582" s="25"/>
      <c r="AB582" s="26"/>
      <c r="AC582" s="469"/>
      <c r="AD582" s="470"/>
      <c r="AE582" s="471"/>
    </row>
    <row r="583" spans="1:31" ht="13.5" customHeight="1">
      <c r="A583" s="822" t="s">
        <v>436</v>
      </c>
      <c r="B583" s="251">
        <v>25</v>
      </c>
      <c r="C583" s="814" t="s">
        <v>437</v>
      </c>
      <c r="D583" s="815" t="s">
        <v>438</v>
      </c>
      <c r="E583" s="732" t="s">
        <v>440</v>
      </c>
      <c r="F583" s="816"/>
      <c r="G583" s="18"/>
      <c r="H583" s="737" t="s">
        <v>71</v>
      </c>
      <c r="I583" s="737"/>
      <c r="J583" s="737"/>
      <c r="K583" s="737"/>
      <c r="L583" s="737"/>
      <c r="M583" s="737"/>
      <c r="N583" s="737"/>
      <c r="O583" s="696" t="s">
        <v>544</v>
      </c>
      <c r="P583" s="696"/>
      <c r="Q583" s="696"/>
      <c r="R583" s="696"/>
      <c r="S583" s="696"/>
      <c r="T583" s="696"/>
      <c r="U583" s="696"/>
      <c r="V583" s="696"/>
      <c r="W583" s="696"/>
      <c r="AB583" s="128"/>
      <c r="AC583" s="1063" t="s">
        <v>548</v>
      </c>
      <c r="AD583" s="1064"/>
      <c r="AE583" s="1065"/>
    </row>
    <row r="584" spans="1:31">
      <c r="A584" s="822"/>
      <c r="B584" s="251"/>
      <c r="C584" s="814"/>
      <c r="D584" s="815"/>
      <c r="E584" s="732"/>
      <c r="F584" s="816"/>
      <c r="G584" s="18"/>
      <c r="H584" s="737"/>
      <c r="I584" s="737"/>
      <c r="J584" s="737"/>
      <c r="K584" s="737"/>
      <c r="L584" s="737"/>
      <c r="M584" s="737"/>
      <c r="N584" s="737"/>
      <c r="O584" s="696"/>
      <c r="P584" s="696"/>
      <c r="Q584" s="696"/>
      <c r="R584" s="696"/>
      <c r="S584" s="696"/>
      <c r="T584" s="696"/>
      <c r="U584" s="696"/>
      <c r="V584" s="696"/>
      <c r="W584" s="696"/>
      <c r="AB584" s="128"/>
      <c r="AC584" s="1063"/>
      <c r="AD584" s="1064"/>
      <c r="AE584" s="1065"/>
    </row>
    <row r="585" spans="1:31">
      <c r="A585" s="414"/>
      <c r="B585" s="251"/>
      <c r="C585" s="142"/>
      <c r="D585" s="417"/>
      <c r="E585" s="732"/>
      <c r="F585" s="816"/>
      <c r="G585" s="18"/>
      <c r="H585" s="416"/>
      <c r="I585" s="416"/>
      <c r="J585" s="416"/>
      <c r="K585" s="416"/>
      <c r="L585" s="416"/>
      <c r="M585" s="416"/>
      <c r="N585" s="416"/>
      <c r="O585" s="364"/>
      <c r="P585" s="364"/>
      <c r="Q585" s="364"/>
      <c r="R585" s="364"/>
      <c r="S585" s="364"/>
      <c r="T585" s="364"/>
      <c r="U585" s="364"/>
      <c r="V585" s="364"/>
      <c r="W585" s="364"/>
      <c r="AB585" s="128"/>
      <c r="AC585" s="62"/>
      <c r="AD585" s="63"/>
      <c r="AE585" s="64"/>
    </row>
    <row r="586" spans="1:31" ht="13.5" customHeight="1">
      <c r="A586" s="414"/>
      <c r="B586" s="251"/>
      <c r="C586" s="142"/>
      <c r="D586" s="815" t="s">
        <v>438</v>
      </c>
      <c r="E586" s="732" t="s">
        <v>439</v>
      </c>
      <c r="F586" s="816"/>
      <c r="G586" s="18"/>
      <c r="H586" s="890" t="s">
        <v>435</v>
      </c>
      <c r="I586" s="890"/>
      <c r="J586" s="799"/>
      <c r="K586" s="799"/>
      <c r="L586" s="799"/>
      <c r="M586" s="799"/>
      <c r="N586" s="799"/>
      <c r="O586" s="799"/>
      <c r="P586" s="799"/>
      <c r="Q586" s="799"/>
      <c r="R586" s="799"/>
      <c r="S586" s="799"/>
      <c r="T586" s="799"/>
      <c r="U586" s="799"/>
      <c r="V586" s="799"/>
      <c r="AB586" s="128"/>
      <c r="AC586" s="62"/>
      <c r="AD586" s="63"/>
      <c r="AE586" s="64"/>
    </row>
    <row r="587" spans="1:31">
      <c r="A587" s="414"/>
      <c r="B587" s="251"/>
      <c r="C587" s="142"/>
      <c r="D587" s="815"/>
      <c r="E587" s="732"/>
      <c r="F587" s="816"/>
      <c r="G587" s="18"/>
      <c r="H587" s="788"/>
      <c r="I587" s="790"/>
      <c r="J587" s="917" t="s">
        <v>43</v>
      </c>
      <c r="K587" s="918"/>
      <c r="L587" s="918"/>
      <c r="M587" s="918"/>
      <c r="N587" s="918"/>
      <c r="O587" s="918"/>
      <c r="P587" s="918"/>
      <c r="Q587" s="918"/>
      <c r="R587" s="918"/>
      <c r="S587" s="918"/>
      <c r="T587" s="918"/>
      <c r="U587" s="918"/>
      <c r="V587" s="918"/>
      <c r="W587" s="918"/>
      <c r="X587" s="918"/>
      <c r="Y587" s="918"/>
      <c r="Z587" s="918"/>
      <c r="AA587" s="919"/>
      <c r="AB587" s="128"/>
      <c r="AC587" s="62"/>
      <c r="AD587" s="63"/>
      <c r="AE587" s="64"/>
    </row>
    <row r="588" spans="1:31">
      <c r="A588" s="414"/>
      <c r="B588" s="251"/>
      <c r="C588" s="142"/>
      <c r="D588" s="417"/>
      <c r="E588" s="732"/>
      <c r="F588" s="816"/>
      <c r="G588" s="18"/>
      <c r="H588" s="788"/>
      <c r="I588" s="790"/>
      <c r="J588" s="917" t="s">
        <v>44</v>
      </c>
      <c r="K588" s="918"/>
      <c r="L588" s="918"/>
      <c r="M588" s="918"/>
      <c r="N588" s="918"/>
      <c r="O588" s="918"/>
      <c r="P588" s="918"/>
      <c r="Q588" s="918"/>
      <c r="R588" s="918"/>
      <c r="S588" s="918"/>
      <c r="T588" s="918"/>
      <c r="U588" s="918"/>
      <c r="V588" s="918"/>
      <c r="W588" s="918"/>
      <c r="X588" s="918"/>
      <c r="Y588" s="918"/>
      <c r="Z588" s="918"/>
      <c r="AA588" s="919"/>
      <c r="AB588" s="128"/>
      <c r="AC588" s="62"/>
      <c r="AD588" s="63"/>
      <c r="AE588" s="64"/>
    </row>
    <row r="589" spans="1:31">
      <c r="A589" s="414"/>
      <c r="B589" s="251"/>
      <c r="C589" s="142"/>
      <c r="D589" s="417"/>
      <c r="E589" s="251"/>
      <c r="F589" s="252"/>
      <c r="G589" s="18"/>
      <c r="H589" s="788"/>
      <c r="I589" s="790"/>
      <c r="J589" s="917" t="s">
        <v>45</v>
      </c>
      <c r="K589" s="918"/>
      <c r="L589" s="918"/>
      <c r="M589" s="918"/>
      <c r="N589" s="918"/>
      <c r="O589" s="918"/>
      <c r="P589" s="918"/>
      <c r="Q589" s="918"/>
      <c r="R589" s="918"/>
      <c r="S589" s="918"/>
      <c r="T589" s="918"/>
      <c r="U589" s="918"/>
      <c r="V589" s="918"/>
      <c r="W589" s="918"/>
      <c r="X589" s="918"/>
      <c r="Y589" s="918"/>
      <c r="Z589" s="918"/>
      <c r="AA589" s="919"/>
      <c r="AB589" s="128"/>
      <c r="AC589" s="62"/>
      <c r="AD589" s="63"/>
      <c r="AE589" s="64"/>
    </row>
    <row r="590" spans="1:31">
      <c r="A590" s="414"/>
      <c r="B590" s="251"/>
      <c r="C590" s="142"/>
      <c r="D590" s="417"/>
      <c r="E590" s="251"/>
      <c r="F590" s="252"/>
      <c r="G590" s="18"/>
      <c r="H590" s="774" t="s">
        <v>224</v>
      </c>
      <c r="I590" s="920"/>
      <c r="J590" s="611" t="s">
        <v>106</v>
      </c>
      <c r="K590" s="612"/>
      <c r="L590" s="612"/>
      <c r="M590" s="612"/>
      <c r="N590" s="1291"/>
      <c r="O590" s="1291"/>
      <c r="P590" s="1291"/>
      <c r="Q590" s="1291"/>
      <c r="R590" s="1291"/>
      <c r="S590" s="1291"/>
      <c r="T590" s="1291"/>
      <c r="U590" s="1291"/>
      <c r="V590" s="1291"/>
      <c r="W590" s="1291"/>
      <c r="X590" s="1291"/>
      <c r="Y590" s="1291"/>
      <c r="Z590" s="1291"/>
      <c r="AA590" s="613" t="s">
        <v>225</v>
      </c>
      <c r="AB590" s="128"/>
      <c r="AC590" s="62"/>
      <c r="AD590" s="63"/>
      <c r="AE590" s="64"/>
    </row>
    <row r="591" spans="1:31">
      <c r="A591" s="414"/>
      <c r="B591" s="251"/>
      <c r="C591" s="142"/>
      <c r="D591" s="417"/>
      <c r="E591" s="251"/>
      <c r="F591" s="252"/>
      <c r="G591" s="18"/>
      <c r="H591" s="776"/>
      <c r="I591" s="921"/>
      <c r="J591" s="663"/>
      <c r="K591" s="664"/>
      <c r="L591" s="664"/>
      <c r="M591" s="664"/>
      <c r="N591" s="1292"/>
      <c r="O591" s="1292"/>
      <c r="P591" s="1292"/>
      <c r="Q591" s="1292"/>
      <c r="R591" s="1292"/>
      <c r="S591" s="1292"/>
      <c r="T591" s="1292"/>
      <c r="U591" s="1292"/>
      <c r="V591" s="1292"/>
      <c r="W591" s="1292"/>
      <c r="X591" s="1292"/>
      <c r="Y591" s="1292"/>
      <c r="Z591" s="1292"/>
      <c r="AA591" s="665"/>
      <c r="AB591" s="128"/>
      <c r="AC591" s="62"/>
      <c r="AD591" s="63"/>
      <c r="AE591" s="64"/>
    </row>
    <row r="592" spans="1:31" ht="14.25" customHeight="1">
      <c r="A592" s="414"/>
      <c r="B592" s="251"/>
      <c r="C592" s="142"/>
      <c r="D592" s="417"/>
      <c r="E592" s="251"/>
      <c r="F592" s="252"/>
      <c r="G592" s="18"/>
      <c r="L592" s="34"/>
      <c r="M592" s="34"/>
      <c r="N592" s="34"/>
      <c r="O592" s="34"/>
      <c r="P592" s="34"/>
      <c r="Q592" s="34"/>
      <c r="R592" s="34"/>
      <c r="S592" s="34"/>
      <c r="T592" s="6"/>
      <c r="U592" s="6"/>
      <c r="V592" s="6"/>
      <c r="W592" s="6"/>
      <c r="AB592" s="128"/>
      <c r="AC592" s="62"/>
      <c r="AD592" s="63"/>
      <c r="AE592" s="64"/>
    </row>
    <row r="593" spans="1:31" ht="6.75" customHeight="1">
      <c r="A593" s="414"/>
      <c r="B593" s="251"/>
      <c r="C593" s="142"/>
      <c r="D593" s="417"/>
      <c r="E593" s="251"/>
      <c r="F593" s="252"/>
      <c r="G593" s="18"/>
      <c r="L593" s="34"/>
      <c r="M593" s="34"/>
      <c r="N593" s="34"/>
      <c r="O593" s="34"/>
      <c r="P593" s="34"/>
      <c r="Q593" s="34"/>
      <c r="R593" s="34"/>
      <c r="S593" s="34"/>
      <c r="T593" s="6"/>
      <c r="U593" s="6"/>
      <c r="V593" s="6"/>
      <c r="W593" s="6"/>
      <c r="AB593" s="128"/>
      <c r="AC593" s="62"/>
      <c r="AD593" s="63"/>
      <c r="AE593" s="64"/>
    </row>
    <row r="594" spans="1:31" ht="13.5" customHeight="1">
      <c r="A594" s="822" t="s">
        <v>441</v>
      </c>
      <c r="B594" s="251">
        <v>26</v>
      </c>
      <c r="C594" s="814" t="s">
        <v>442</v>
      </c>
      <c r="D594" s="815" t="s">
        <v>438</v>
      </c>
      <c r="E594" s="732" t="s">
        <v>1206</v>
      </c>
      <c r="F594" s="816"/>
      <c r="G594" s="18"/>
      <c r="H594" s="737" t="s">
        <v>71</v>
      </c>
      <c r="I594" s="737"/>
      <c r="J594" s="737"/>
      <c r="K594" s="737"/>
      <c r="L594" s="737"/>
      <c r="M594" s="737"/>
      <c r="N594" s="737"/>
      <c r="O594" s="696" t="s">
        <v>154</v>
      </c>
      <c r="P594" s="696"/>
      <c r="Q594" s="696"/>
      <c r="R594" s="696"/>
      <c r="S594" s="696"/>
      <c r="T594" s="696"/>
      <c r="U594" s="696"/>
      <c r="V594" s="696"/>
      <c r="W594" s="696"/>
      <c r="AB594" s="128"/>
      <c r="AC594" s="1063" t="s">
        <v>548</v>
      </c>
      <c r="AD594" s="1064"/>
      <c r="AE594" s="1065"/>
    </row>
    <row r="595" spans="1:31">
      <c r="A595" s="822"/>
      <c r="B595" s="251"/>
      <c r="C595" s="814"/>
      <c r="D595" s="815"/>
      <c r="E595" s="732"/>
      <c r="F595" s="816"/>
      <c r="G595" s="18"/>
      <c r="H595" s="737"/>
      <c r="I595" s="737"/>
      <c r="J595" s="737"/>
      <c r="K595" s="737"/>
      <c r="L595" s="737"/>
      <c r="M595" s="737"/>
      <c r="N595" s="737"/>
      <c r="O595" s="696"/>
      <c r="P595" s="696"/>
      <c r="Q595" s="696"/>
      <c r="R595" s="696"/>
      <c r="S595" s="696"/>
      <c r="T595" s="696"/>
      <c r="U595" s="696"/>
      <c r="V595" s="696"/>
      <c r="W595" s="696"/>
      <c r="AB595" s="128"/>
      <c r="AC595" s="1063"/>
      <c r="AD595" s="1064"/>
      <c r="AE595" s="1065"/>
    </row>
    <row r="596" spans="1:31">
      <c r="A596" s="414"/>
      <c r="B596" s="251"/>
      <c r="C596" s="142"/>
      <c r="D596" s="417"/>
      <c r="E596" s="732"/>
      <c r="F596" s="816"/>
      <c r="G596" s="18"/>
      <c r="AB596" s="128"/>
      <c r="AC596" s="62"/>
      <c r="AD596" s="63"/>
      <c r="AE596" s="64"/>
    </row>
    <row r="597" spans="1:31">
      <c r="A597" s="414"/>
      <c r="B597" s="251"/>
      <c r="C597" s="142"/>
      <c r="D597" s="417"/>
      <c r="E597" s="732"/>
      <c r="F597" s="816"/>
      <c r="G597" s="18"/>
      <c r="H597" s="799" t="s">
        <v>443</v>
      </c>
      <c r="I597" s="799"/>
      <c r="J597" s="799"/>
      <c r="K597" s="799"/>
      <c r="L597" s="799"/>
      <c r="M597" s="799"/>
      <c r="N597" s="799"/>
      <c r="O597" s="799"/>
      <c r="P597" s="799"/>
      <c r="Q597" s="799"/>
      <c r="R597" s="799"/>
      <c r="S597" s="799"/>
      <c r="T597" s="799"/>
      <c r="U597" s="799"/>
      <c r="V597" s="799"/>
      <c r="W597" s="799"/>
      <c r="X597" s="799"/>
      <c r="AB597" s="128"/>
      <c r="AC597" s="62"/>
      <c r="AD597" s="63"/>
      <c r="AE597" s="64"/>
    </row>
    <row r="598" spans="1:31">
      <c r="A598" s="414"/>
      <c r="B598" s="251"/>
      <c r="C598" s="142"/>
      <c r="D598" s="417"/>
      <c r="E598" s="732"/>
      <c r="F598" s="816"/>
      <c r="G598" s="18"/>
      <c r="H598" s="774"/>
      <c r="I598" s="920"/>
      <c r="J598" s="746" t="s">
        <v>1336</v>
      </c>
      <c r="K598" s="746"/>
      <c r="L598" s="746"/>
      <c r="M598" s="746"/>
      <c r="N598" s="908" t="s">
        <v>444</v>
      </c>
      <c r="O598" s="908"/>
      <c r="P598" s="908"/>
      <c r="Q598" s="908"/>
      <c r="R598" s="922"/>
      <c r="S598" s="922"/>
      <c r="T598" s="922"/>
      <c r="U598" s="922"/>
      <c r="V598" s="922"/>
      <c r="W598" s="922"/>
      <c r="X598" s="922"/>
      <c r="Y598" s="922"/>
      <c r="Z598" s="922"/>
      <c r="AA598" s="922"/>
      <c r="AB598" s="128"/>
      <c r="AC598" s="62"/>
      <c r="AD598" s="63"/>
      <c r="AE598" s="64"/>
    </row>
    <row r="599" spans="1:31">
      <c r="A599" s="414"/>
      <c r="B599" s="251"/>
      <c r="C599" s="142"/>
      <c r="D599" s="417"/>
      <c r="E599" s="732"/>
      <c r="F599" s="816"/>
      <c r="G599" s="18"/>
      <c r="H599" s="776"/>
      <c r="I599" s="921"/>
      <c r="J599" s="746"/>
      <c r="K599" s="746"/>
      <c r="L599" s="746"/>
      <c r="M599" s="746"/>
      <c r="N599" s="908" t="s">
        <v>445</v>
      </c>
      <c r="O599" s="908"/>
      <c r="P599" s="908"/>
      <c r="Q599" s="908"/>
      <c r="R599" s="922"/>
      <c r="S599" s="922"/>
      <c r="T599" s="922"/>
      <c r="U599" s="922"/>
      <c r="V599" s="922"/>
      <c r="W599" s="922"/>
      <c r="X599" s="922"/>
      <c r="Y599" s="922"/>
      <c r="Z599" s="922"/>
      <c r="AA599" s="922"/>
      <c r="AB599" s="128"/>
      <c r="AC599" s="62"/>
      <c r="AD599" s="63"/>
      <c r="AE599" s="64"/>
    </row>
    <row r="600" spans="1:31">
      <c r="A600" s="414"/>
      <c r="B600" s="251"/>
      <c r="C600" s="142"/>
      <c r="D600" s="417"/>
      <c r="E600" s="251"/>
      <c r="F600" s="252"/>
      <c r="G600" s="18"/>
      <c r="H600" s="774"/>
      <c r="I600" s="920"/>
      <c r="J600" s="746" t="s">
        <v>446</v>
      </c>
      <c r="K600" s="746"/>
      <c r="L600" s="746"/>
      <c r="M600" s="746"/>
      <c r="N600" s="922"/>
      <c r="O600" s="922"/>
      <c r="P600" s="922"/>
      <c r="Q600" s="922"/>
      <c r="R600" s="922"/>
      <c r="S600" s="922"/>
      <c r="T600" s="922"/>
      <c r="U600" s="922"/>
      <c r="V600" s="922"/>
      <c r="W600" s="922"/>
      <c r="X600" s="922"/>
      <c r="Y600" s="922"/>
      <c r="Z600" s="922"/>
      <c r="AA600" s="922"/>
      <c r="AB600" s="128"/>
      <c r="AC600" s="62"/>
      <c r="AD600" s="63"/>
      <c r="AE600" s="64"/>
    </row>
    <row r="601" spans="1:31">
      <c r="A601" s="414"/>
      <c r="B601" s="251"/>
      <c r="C601" s="142"/>
      <c r="D601" s="417"/>
      <c r="E601" s="251"/>
      <c r="F601" s="252"/>
      <c r="G601" s="18"/>
      <c r="H601" s="776"/>
      <c r="I601" s="921"/>
      <c r="J601" s="746"/>
      <c r="K601" s="746"/>
      <c r="L601" s="746"/>
      <c r="M601" s="746"/>
      <c r="N601" s="922"/>
      <c r="O601" s="922"/>
      <c r="P601" s="922"/>
      <c r="Q601" s="922"/>
      <c r="R601" s="922"/>
      <c r="S601" s="922"/>
      <c r="T601" s="922"/>
      <c r="U601" s="922"/>
      <c r="V601" s="922"/>
      <c r="W601" s="922"/>
      <c r="X601" s="922"/>
      <c r="Y601" s="922"/>
      <c r="Z601" s="922"/>
      <c r="AA601" s="922"/>
      <c r="AB601" s="128"/>
      <c r="AC601" s="62"/>
      <c r="AD601" s="63"/>
      <c r="AE601" s="64"/>
    </row>
    <row r="602" spans="1:31">
      <c r="A602" s="414"/>
      <c r="B602" s="251"/>
      <c r="C602" s="142"/>
      <c r="D602" s="417"/>
      <c r="E602" s="251"/>
      <c r="F602" s="252"/>
      <c r="G602" s="18"/>
      <c r="H602" s="788"/>
      <c r="I602" s="790"/>
      <c r="J602" s="663" t="s">
        <v>106</v>
      </c>
      <c r="K602" s="664"/>
      <c r="L602" s="664"/>
      <c r="M602" s="664"/>
      <c r="N602" s="910"/>
      <c r="O602" s="910"/>
      <c r="P602" s="910"/>
      <c r="Q602" s="910"/>
      <c r="R602" s="910"/>
      <c r="S602" s="910"/>
      <c r="T602" s="910"/>
      <c r="U602" s="910"/>
      <c r="V602" s="910"/>
      <c r="W602" s="910"/>
      <c r="X602" s="910"/>
      <c r="Y602" s="910"/>
      <c r="Z602" s="910"/>
      <c r="AA602" s="459" t="s">
        <v>225</v>
      </c>
      <c r="AB602" s="128"/>
      <c r="AC602" s="62"/>
      <c r="AD602" s="63"/>
      <c r="AE602" s="64"/>
    </row>
    <row r="603" spans="1:31" ht="6.75" customHeight="1">
      <c r="A603" s="414"/>
      <c r="B603" s="251"/>
      <c r="C603" s="142"/>
      <c r="D603" s="417"/>
      <c r="E603" s="251"/>
      <c r="F603" s="252"/>
      <c r="G603" s="18"/>
      <c r="AB603" s="128"/>
      <c r="AC603" s="62"/>
      <c r="AD603" s="63"/>
      <c r="AE603" s="64"/>
    </row>
    <row r="604" spans="1:31">
      <c r="A604" s="414"/>
      <c r="B604" s="251"/>
      <c r="C604" s="142"/>
      <c r="D604" s="417"/>
      <c r="E604" s="251"/>
      <c r="F604" s="252"/>
      <c r="G604" s="18"/>
      <c r="H604" s="3" t="s">
        <v>447</v>
      </c>
      <c r="AB604" s="128"/>
      <c r="AC604" s="62"/>
      <c r="AD604" s="63"/>
      <c r="AE604" s="64"/>
    </row>
    <row r="605" spans="1:31">
      <c r="A605" s="414"/>
      <c r="B605" s="251"/>
      <c r="C605" s="142"/>
      <c r="D605" s="417"/>
      <c r="E605" s="251"/>
      <c r="F605" s="252"/>
      <c r="G605" s="18"/>
      <c r="H605" s="788"/>
      <c r="I605" s="790"/>
      <c r="J605" s="917" t="s">
        <v>448</v>
      </c>
      <c r="K605" s="918"/>
      <c r="L605" s="918"/>
      <c r="M605" s="918"/>
      <c r="N605" s="918"/>
      <c r="O605" s="918"/>
      <c r="P605" s="918"/>
      <c r="Q605" s="918"/>
      <c r="R605" s="918"/>
      <c r="S605" s="918"/>
      <c r="T605" s="918"/>
      <c r="U605" s="918"/>
      <c r="V605" s="918"/>
      <c r="W605" s="918"/>
      <c r="X605" s="918"/>
      <c r="Y605" s="918"/>
      <c r="Z605" s="918"/>
      <c r="AA605" s="919"/>
      <c r="AB605" s="128"/>
      <c r="AC605" s="62"/>
      <c r="AD605" s="63"/>
      <c r="AE605" s="64"/>
    </row>
    <row r="606" spans="1:31">
      <c r="A606" s="414"/>
      <c r="B606" s="251"/>
      <c r="C606" s="142"/>
      <c r="D606" s="417"/>
      <c r="E606" s="251"/>
      <c r="F606" s="252"/>
      <c r="G606" s="18"/>
      <c r="H606" s="788"/>
      <c r="I606" s="790"/>
      <c r="J606" s="917" t="s">
        <v>449</v>
      </c>
      <c r="K606" s="918"/>
      <c r="L606" s="918"/>
      <c r="M606" s="918"/>
      <c r="N606" s="918"/>
      <c r="O606" s="918"/>
      <c r="P606" s="918"/>
      <c r="Q606" s="918"/>
      <c r="R606" s="918"/>
      <c r="S606" s="918"/>
      <c r="T606" s="918"/>
      <c r="U606" s="918"/>
      <c r="V606" s="918"/>
      <c r="W606" s="918"/>
      <c r="X606" s="918"/>
      <c r="Y606" s="918"/>
      <c r="Z606" s="918"/>
      <c r="AA606" s="919"/>
      <c r="AB606" s="128"/>
      <c r="AC606" s="62"/>
      <c r="AD606" s="63"/>
      <c r="AE606" s="64"/>
    </row>
    <row r="607" spans="1:31">
      <c r="A607" s="414"/>
      <c r="B607" s="251"/>
      <c r="C607" s="142"/>
      <c r="D607" s="417"/>
      <c r="E607" s="251"/>
      <c r="F607" s="252"/>
      <c r="G607" s="18"/>
      <c r="H607" s="788" t="s">
        <v>224</v>
      </c>
      <c r="I607" s="790"/>
      <c r="J607" s="461" t="s">
        <v>106</v>
      </c>
      <c r="K607" s="462"/>
      <c r="L607" s="462"/>
      <c r="M607" s="462"/>
      <c r="N607" s="913"/>
      <c r="O607" s="913"/>
      <c r="P607" s="913"/>
      <c r="Q607" s="913"/>
      <c r="R607" s="913"/>
      <c r="S607" s="913"/>
      <c r="T607" s="913"/>
      <c r="U607" s="913"/>
      <c r="V607" s="913"/>
      <c r="W607" s="913"/>
      <c r="X607" s="913"/>
      <c r="Y607" s="913"/>
      <c r="Z607" s="913"/>
      <c r="AA607" s="255" t="s">
        <v>225</v>
      </c>
      <c r="AB607" s="128"/>
      <c r="AC607" s="62"/>
      <c r="AD607" s="63"/>
      <c r="AE607" s="64"/>
    </row>
    <row r="608" spans="1:31" ht="4.5" customHeight="1">
      <c r="A608" s="414"/>
      <c r="B608" s="251"/>
      <c r="C608" s="142"/>
      <c r="D608" s="417"/>
      <c r="E608" s="251"/>
      <c r="F608" s="252"/>
      <c r="G608" s="18"/>
      <c r="L608" s="34"/>
      <c r="M608" s="34"/>
      <c r="N608" s="34"/>
      <c r="O608" s="34"/>
      <c r="P608" s="34"/>
      <c r="Q608" s="34"/>
      <c r="R608" s="34"/>
      <c r="S608" s="34"/>
      <c r="T608" s="6"/>
      <c r="U608" s="6"/>
      <c r="V608" s="6"/>
      <c r="W608" s="6"/>
      <c r="AB608" s="128"/>
      <c r="AC608" s="62"/>
      <c r="AD608" s="63"/>
      <c r="AE608" s="64"/>
    </row>
    <row r="609" spans="1:31" ht="3" customHeight="1">
      <c r="A609" s="414"/>
      <c r="B609" s="251"/>
      <c r="C609" s="142"/>
      <c r="D609" s="417"/>
      <c r="E609" s="251"/>
      <c r="F609" s="252"/>
      <c r="G609" s="18"/>
      <c r="L609" s="34"/>
      <c r="M609" s="34"/>
      <c r="N609" s="34"/>
      <c r="O609" s="34"/>
      <c r="P609" s="34"/>
      <c r="Q609" s="34"/>
      <c r="R609" s="34"/>
      <c r="S609" s="34"/>
      <c r="T609" s="6"/>
      <c r="U609" s="6"/>
      <c r="V609" s="6"/>
      <c r="W609" s="6"/>
      <c r="AB609" s="128"/>
      <c r="AC609" s="62"/>
      <c r="AD609" s="63"/>
      <c r="AE609" s="64"/>
    </row>
    <row r="610" spans="1:31" ht="13.5" customHeight="1">
      <c r="A610" s="414"/>
      <c r="B610" s="251">
        <v>27</v>
      </c>
      <c r="C610" s="142" t="s">
        <v>450</v>
      </c>
      <c r="D610" s="815" t="s">
        <v>351</v>
      </c>
      <c r="E610" s="732" t="s">
        <v>451</v>
      </c>
      <c r="F610" s="816"/>
      <c r="G610" s="18"/>
      <c r="H610" s="737" t="s">
        <v>71</v>
      </c>
      <c r="I610" s="737"/>
      <c r="J610" s="737"/>
      <c r="K610" s="737"/>
      <c r="L610" s="737"/>
      <c r="M610" s="737"/>
      <c r="N610" s="737"/>
      <c r="O610" s="696" t="s">
        <v>1215</v>
      </c>
      <c r="P610" s="696"/>
      <c r="Q610" s="696"/>
      <c r="R610" s="696"/>
      <c r="S610" s="696"/>
      <c r="T610" s="696"/>
      <c r="U610" s="696"/>
      <c r="V610" s="696"/>
      <c r="W610" s="696"/>
      <c r="AB610" s="128"/>
      <c r="AC610" s="1063" t="s">
        <v>548</v>
      </c>
      <c r="AD610" s="1064"/>
      <c r="AE610" s="1065"/>
    </row>
    <row r="611" spans="1:31">
      <c r="A611" s="414"/>
      <c r="B611" s="251"/>
      <c r="C611" s="142"/>
      <c r="D611" s="815"/>
      <c r="E611" s="732"/>
      <c r="F611" s="816"/>
      <c r="G611" s="18"/>
      <c r="H611" s="737"/>
      <c r="I611" s="737"/>
      <c r="J611" s="737"/>
      <c r="K611" s="737"/>
      <c r="L611" s="737"/>
      <c r="M611" s="737"/>
      <c r="N611" s="737"/>
      <c r="O611" s="696"/>
      <c r="P611" s="696"/>
      <c r="Q611" s="696"/>
      <c r="R611" s="696"/>
      <c r="S611" s="696"/>
      <c r="T611" s="696"/>
      <c r="U611" s="696"/>
      <c r="V611" s="696"/>
      <c r="W611" s="696"/>
      <c r="AB611" s="128"/>
      <c r="AC611" s="1063"/>
      <c r="AD611" s="1064"/>
      <c r="AE611" s="1065"/>
    </row>
    <row r="612" spans="1:31">
      <c r="A612" s="414"/>
      <c r="B612" s="251"/>
      <c r="C612" s="142"/>
      <c r="D612" s="417"/>
      <c r="E612" s="251"/>
      <c r="F612" s="252"/>
      <c r="G612" s="18"/>
      <c r="L612" s="34"/>
      <c r="M612" s="34"/>
      <c r="N612" s="34"/>
      <c r="O612" s="34"/>
      <c r="P612" s="34"/>
      <c r="Q612" s="34"/>
      <c r="R612" s="34"/>
      <c r="S612" s="34"/>
      <c r="T612" s="6"/>
      <c r="U612" s="6"/>
      <c r="V612" s="6"/>
      <c r="W612" s="6"/>
      <c r="AB612" s="128"/>
      <c r="AC612" s="62"/>
      <c r="AD612" s="63"/>
      <c r="AE612" s="64"/>
    </row>
    <row r="613" spans="1:31">
      <c r="A613" s="414"/>
      <c r="B613" s="251"/>
      <c r="C613" s="142"/>
      <c r="D613" s="815" t="s">
        <v>351</v>
      </c>
      <c r="E613" s="732" t="s">
        <v>452</v>
      </c>
      <c r="F613" s="816"/>
      <c r="G613" s="18"/>
      <c r="H613" s="799" t="s">
        <v>454</v>
      </c>
      <c r="I613" s="799"/>
      <c r="J613" s="799"/>
      <c r="K613" s="799"/>
      <c r="L613" s="799"/>
      <c r="M613" s="799"/>
      <c r="N613" s="799"/>
      <c r="O613" s="799"/>
      <c r="P613" s="799"/>
      <c r="Q613" s="799"/>
      <c r="R613" s="799"/>
      <c r="S613" s="799"/>
      <c r="T613" s="799"/>
      <c r="U613" s="799"/>
      <c r="V613" s="799"/>
      <c r="W613" s="799"/>
      <c r="X613" s="799"/>
      <c r="AB613" s="128"/>
      <c r="AC613" s="62"/>
      <c r="AD613" s="63"/>
      <c r="AE613" s="64"/>
    </row>
    <row r="614" spans="1:31">
      <c r="A614" s="414"/>
      <c r="B614" s="251"/>
      <c r="C614" s="142"/>
      <c r="D614" s="815"/>
      <c r="E614" s="732"/>
      <c r="F614" s="816"/>
      <c r="G614" s="18"/>
      <c r="H614" s="908" t="s">
        <v>455</v>
      </c>
      <c r="I614" s="908"/>
      <c r="J614" s="908"/>
      <c r="K614" s="908"/>
      <c r="L614" s="908"/>
      <c r="M614" s="908"/>
      <c r="N614" s="909"/>
      <c r="O614" s="910"/>
      <c r="P614" s="910"/>
      <c r="Q614" s="910"/>
      <c r="R614" s="910"/>
      <c r="S614" s="910"/>
      <c r="T614" s="910"/>
      <c r="U614" s="910"/>
      <c r="V614" s="910"/>
      <c r="W614" s="910"/>
      <c r="X614" s="910"/>
      <c r="Y614" s="910"/>
      <c r="Z614" s="910"/>
      <c r="AA614" s="911"/>
      <c r="AB614" s="128"/>
      <c r="AC614" s="62"/>
      <c r="AD614" s="63"/>
      <c r="AE614" s="64"/>
    </row>
    <row r="615" spans="1:31">
      <c r="A615" s="414"/>
      <c r="B615" s="251"/>
      <c r="C615" s="142"/>
      <c r="D615" s="815"/>
      <c r="E615" s="732"/>
      <c r="F615" s="816"/>
      <c r="G615" s="18"/>
      <c r="H615" s="908" t="s">
        <v>1269</v>
      </c>
      <c r="I615" s="908"/>
      <c r="J615" s="908"/>
      <c r="K615" s="908"/>
      <c r="L615" s="908"/>
      <c r="M615" s="908"/>
      <c r="N615" s="912"/>
      <c r="O615" s="913"/>
      <c r="P615" s="913"/>
      <c r="Q615" s="308" t="s">
        <v>456</v>
      </c>
      <c r="R615" s="908" t="s">
        <v>1536</v>
      </c>
      <c r="S615" s="908"/>
      <c r="T615" s="908"/>
      <c r="U615" s="908"/>
      <c r="V615" s="908"/>
      <c r="W615" s="908"/>
      <c r="X615" s="912"/>
      <c r="Y615" s="913"/>
      <c r="Z615" s="913"/>
      <c r="AA615" s="308" t="s">
        <v>456</v>
      </c>
      <c r="AB615" s="128"/>
      <c r="AC615" s="62"/>
      <c r="AD615" s="63"/>
      <c r="AE615" s="64"/>
    </row>
    <row r="616" spans="1:31">
      <c r="A616" s="414"/>
      <c r="B616" s="251"/>
      <c r="C616" s="142"/>
      <c r="D616" s="417"/>
      <c r="E616" s="732"/>
      <c r="F616" s="816"/>
      <c r="G616" s="18"/>
      <c r="L616" s="34"/>
      <c r="M616" s="34"/>
      <c r="N616" s="34"/>
      <c r="O616" s="34"/>
      <c r="P616" s="34"/>
      <c r="Q616" s="34"/>
      <c r="R616" s="34"/>
      <c r="S616" s="34"/>
      <c r="T616" s="6"/>
      <c r="U616" s="6"/>
      <c r="V616" s="6"/>
      <c r="W616" s="6"/>
      <c r="AB616" s="128"/>
      <c r="AC616" s="62"/>
      <c r="AD616" s="63"/>
      <c r="AE616" s="64"/>
    </row>
    <row r="617" spans="1:31">
      <c r="A617" s="414"/>
      <c r="B617" s="251"/>
      <c r="C617" s="142"/>
      <c r="D617" s="815" t="s">
        <v>351</v>
      </c>
      <c r="E617" s="732" t="s">
        <v>764</v>
      </c>
      <c r="F617" s="816"/>
      <c r="G617" s="18"/>
      <c r="L617" s="34"/>
      <c r="M617" s="34"/>
      <c r="N617" s="34"/>
      <c r="O617" s="34"/>
      <c r="P617" s="34"/>
      <c r="Q617" s="34"/>
      <c r="R617" s="34"/>
      <c r="S617" s="34"/>
      <c r="T617" s="6"/>
      <c r="U617" s="6"/>
      <c r="V617" s="6"/>
      <c r="W617" s="6"/>
      <c r="AB617" s="128"/>
      <c r="AC617" s="62"/>
      <c r="AD617" s="63"/>
      <c r="AE617" s="64"/>
    </row>
    <row r="618" spans="1:31">
      <c r="A618" s="414"/>
      <c r="B618" s="251"/>
      <c r="C618" s="142"/>
      <c r="D618" s="815"/>
      <c r="E618" s="732"/>
      <c r="F618" s="816"/>
      <c r="G618" s="18"/>
      <c r="L618" s="34"/>
      <c r="M618" s="34"/>
      <c r="N618" s="34"/>
      <c r="O618" s="34"/>
      <c r="P618" s="34"/>
      <c r="Q618" s="34"/>
      <c r="R618" s="34"/>
      <c r="S618" s="34"/>
      <c r="T618" s="6"/>
      <c r="U618" s="6"/>
      <c r="V618" s="6"/>
      <c r="W618" s="6"/>
      <c r="AB618" s="128"/>
      <c r="AC618" s="62"/>
      <c r="AD618" s="63"/>
      <c r="AE618" s="64"/>
    </row>
    <row r="619" spans="1:31">
      <c r="A619" s="414"/>
      <c r="B619" s="251"/>
      <c r="C619" s="142"/>
      <c r="D619" s="417"/>
      <c r="E619" s="732"/>
      <c r="F619" s="816"/>
      <c r="G619" s="18"/>
      <c r="L619" s="34"/>
      <c r="M619" s="34"/>
      <c r="N619" s="34"/>
      <c r="O619" s="34"/>
      <c r="P619" s="34"/>
      <c r="Q619" s="34"/>
      <c r="R619" s="34"/>
      <c r="S619" s="34"/>
      <c r="T619" s="6"/>
      <c r="U619" s="6"/>
      <c r="V619" s="6"/>
      <c r="W619" s="6"/>
      <c r="AB619" s="128"/>
      <c r="AC619" s="62"/>
      <c r="AD619" s="63"/>
      <c r="AE619" s="64"/>
    </row>
    <row r="620" spans="1:31">
      <c r="A620" s="414"/>
      <c r="B620" s="251"/>
      <c r="C620" s="142"/>
      <c r="D620" s="417"/>
      <c r="E620" s="732"/>
      <c r="F620" s="816"/>
      <c r="G620" s="18"/>
      <c r="L620" s="34"/>
      <c r="M620" s="34"/>
      <c r="N620" s="34"/>
      <c r="O620" s="34"/>
      <c r="P620" s="34"/>
      <c r="Q620" s="34"/>
      <c r="R620" s="34"/>
      <c r="S620" s="34"/>
      <c r="T620" s="6"/>
      <c r="U620" s="6"/>
      <c r="V620" s="6"/>
      <c r="W620" s="6"/>
      <c r="AB620" s="128"/>
      <c r="AC620" s="62"/>
      <c r="AD620" s="63"/>
      <c r="AE620" s="64"/>
    </row>
    <row r="621" spans="1:31">
      <c r="A621" s="414"/>
      <c r="B621" s="251"/>
      <c r="C621" s="142"/>
      <c r="D621" s="417"/>
      <c r="E621" s="732"/>
      <c r="F621" s="816"/>
      <c r="G621" s="18"/>
      <c r="L621" s="34"/>
      <c r="M621" s="34"/>
      <c r="N621" s="34"/>
      <c r="O621" s="34"/>
      <c r="P621" s="34"/>
      <c r="Q621" s="34"/>
      <c r="R621" s="34"/>
      <c r="S621" s="34"/>
      <c r="T621" s="6"/>
      <c r="U621" s="6"/>
      <c r="V621" s="6"/>
      <c r="W621" s="6"/>
      <c r="AB621" s="128"/>
      <c r="AC621" s="62"/>
      <c r="AD621" s="63"/>
      <c r="AE621" s="64"/>
    </row>
    <row r="622" spans="1:31">
      <c r="A622" s="414"/>
      <c r="B622" s="251"/>
      <c r="C622" s="142"/>
      <c r="D622" s="417"/>
      <c r="E622" s="732"/>
      <c r="F622" s="816"/>
      <c r="G622" s="18"/>
      <c r="L622" s="34"/>
      <c r="M622" s="34"/>
      <c r="N622" s="34"/>
      <c r="O622" s="34"/>
      <c r="P622" s="34"/>
      <c r="Q622" s="34"/>
      <c r="R622" s="34"/>
      <c r="S622" s="34"/>
      <c r="T622" s="6"/>
      <c r="U622" s="6"/>
      <c r="V622" s="6"/>
      <c r="W622" s="6"/>
      <c r="AB622" s="128"/>
      <c r="AC622" s="62"/>
      <c r="AD622" s="63"/>
      <c r="AE622" s="64"/>
    </row>
    <row r="623" spans="1:31">
      <c r="A623" s="414"/>
      <c r="B623" s="251"/>
      <c r="C623" s="142"/>
      <c r="D623" s="417"/>
      <c r="E623" s="732"/>
      <c r="F623" s="816"/>
      <c r="G623" s="18"/>
      <c r="L623" s="34"/>
      <c r="M623" s="34"/>
      <c r="N623" s="34"/>
      <c r="O623" s="34"/>
      <c r="P623" s="34"/>
      <c r="Q623" s="34"/>
      <c r="R623" s="34"/>
      <c r="S623" s="34"/>
      <c r="T623" s="6"/>
      <c r="U623" s="6"/>
      <c r="V623" s="6"/>
      <c r="W623" s="6"/>
      <c r="AB623" s="128"/>
      <c r="AC623" s="62"/>
      <c r="AD623" s="63"/>
      <c r="AE623" s="64"/>
    </row>
    <row r="624" spans="1:31">
      <c r="A624" s="414"/>
      <c r="B624" s="251"/>
      <c r="C624" s="142"/>
      <c r="D624" s="417"/>
      <c r="E624" s="732"/>
      <c r="F624" s="816"/>
      <c r="G624" s="18"/>
      <c r="L624" s="34"/>
      <c r="M624" s="34"/>
      <c r="N624" s="34"/>
      <c r="O624" s="34"/>
      <c r="P624" s="34"/>
      <c r="Q624" s="34"/>
      <c r="R624" s="34"/>
      <c r="S624" s="34"/>
      <c r="T624" s="6"/>
      <c r="U624" s="6"/>
      <c r="V624" s="6"/>
      <c r="W624" s="6"/>
      <c r="AB624" s="128"/>
      <c r="AC624" s="62"/>
      <c r="AD624" s="63"/>
      <c r="AE624" s="64"/>
    </row>
    <row r="625" spans="1:31" ht="3" customHeight="1">
      <c r="A625" s="414"/>
      <c r="B625" s="251"/>
      <c r="C625" s="142"/>
      <c r="D625" s="417"/>
      <c r="E625" s="732"/>
      <c r="F625" s="816"/>
      <c r="G625" s="18"/>
      <c r="L625" s="34"/>
      <c r="M625" s="34"/>
      <c r="N625" s="34"/>
      <c r="O625" s="34"/>
      <c r="P625" s="34"/>
      <c r="Q625" s="34"/>
      <c r="R625" s="34"/>
      <c r="S625" s="34"/>
      <c r="T625" s="6"/>
      <c r="U625" s="6"/>
      <c r="V625" s="6"/>
      <c r="W625" s="6"/>
      <c r="AB625" s="128"/>
      <c r="AC625" s="62"/>
      <c r="AD625" s="63"/>
      <c r="AE625" s="64"/>
    </row>
    <row r="626" spans="1:31">
      <c r="A626" s="414"/>
      <c r="B626" s="251"/>
      <c r="C626" s="142"/>
      <c r="D626" s="815" t="s">
        <v>351</v>
      </c>
      <c r="E626" s="732" t="s">
        <v>453</v>
      </c>
      <c r="F626" s="816"/>
      <c r="G626" s="18"/>
      <c r="L626" s="34"/>
      <c r="M626" s="34"/>
      <c r="N626" s="34"/>
      <c r="O626" s="34"/>
      <c r="P626" s="34"/>
      <c r="Q626" s="34"/>
      <c r="R626" s="34"/>
      <c r="S626" s="34"/>
      <c r="T626" s="6"/>
      <c r="U626" s="6"/>
      <c r="V626" s="6"/>
      <c r="W626" s="6"/>
      <c r="AB626" s="128"/>
      <c r="AC626" s="62"/>
      <c r="AD626" s="63"/>
      <c r="AE626" s="64"/>
    </row>
    <row r="627" spans="1:31">
      <c r="A627" s="257"/>
      <c r="B627" s="368"/>
      <c r="C627" s="348"/>
      <c r="D627" s="907"/>
      <c r="E627" s="905"/>
      <c r="F627" s="906"/>
      <c r="G627" s="59"/>
      <c r="H627" s="23"/>
      <c r="I627" s="23"/>
      <c r="J627" s="23"/>
      <c r="K627" s="23"/>
      <c r="L627" s="217"/>
      <c r="M627" s="217"/>
      <c r="N627" s="217"/>
      <c r="O627" s="217"/>
      <c r="P627" s="217"/>
      <c r="Q627" s="217"/>
      <c r="R627" s="217"/>
      <c r="S627" s="217"/>
      <c r="T627" s="330"/>
      <c r="U627" s="330"/>
      <c r="V627" s="330"/>
      <c r="W627" s="330"/>
      <c r="X627" s="23"/>
      <c r="Y627" s="23"/>
      <c r="Z627" s="23"/>
      <c r="AA627" s="23"/>
      <c r="AB627" s="29"/>
      <c r="AC627" s="65"/>
      <c r="AD627" s="66"/>
      <c r="AE627" s="67"/>
    </row>
    <row r="628" spans="1:31">
      <c r="A628" s="419"/>
      <c r="B628" s="466"/>
      <c r="C628" s="315"/>
      <c r="D628" s="429"/>
      <c r="E628" s="466"/>
      <c r="F628" s="475"/>
      <c r="G628" s="75"/>
      <c r="H628" s="25"/>
      <c r="I628" s="25"/>
      <c r="J628" s="25"/>
      <c r="K628" s="25"/>
      <c r="L628" s="467"/>
      <c r="M628" s="467"/>
      <c r="N628" s="467"/>
      <c r="O628" s="467"/>
      <c r="P628" s="467"/>
      <c r="Q628" s="467"/>
      <c r="R628" s="467"/>
      <c r="S628" s="467"/>
      <c r="T628" s="468"/>
      <c r="U628" s="468"/>
      <c r="V628" s="468"/>
      <c r="W628" s="468"/>
      <c r="X628" s="25"/>
      <c r="Y628" s="25"/>
      <c r="Z628" s="25"/>
      <c r="AA628" s="25"/>
      <c r="AB628" s="26"/>
      <c r="AC628" s="469"/>
      <c r="AD628" s="470"/>
      <c r="AE628" s="471"/>
    </row>
    <row r="629" spans="1:31" ht="13.5" customHeight="1">
      <c r="A629" s="822" t="s">
        <v>457</v>
      </c>
      <c r="B629" s="251">
        <v>28</v>
      </c>
      <c r="C629" s="814" t="s">
        <v>458</v>
      </c>
      <c r="D629" s="815" t="s">
        <v>350</v>
      </c>
      <c r="E629" s="732" t="s">
        <v>545</v>
      </c>
      <c r="F629" s="816"/>
      <c r="G629" s="18"/>
      <c r="H629" s="737" t="s">
        <v>71</v>
      </c>
      <c r="I629" s="737"/>
      <c r="J629" s="737"/>
      <c r="K629" s="737"/>
      <c r="L629" s="737"/>
      <c r="M629" s="737"/>
      <c r="N629" s="817"/>
      <c r="O629" s="696" t="s">
        <v>1215</v>
      </c>
      <c r="P629" s="696"/>
      <c r="Q629" s="696"/>
      <c r="R629" s="696"/>
      <c r="S629" s="696"/>
      <c r="T629" s="696"/>
      <c r="U629" s="696"/>
      <c r="V629" s="696"/>
      <c r="W629" s="696"/>
      <c r="AB629" s="128"/>
      <c r="AC629" s="1063" t="s">
        <v>548</v>
      </c>
      <c r="AD629" s="1064"/>
      <c r="AE629" s="1065"/>
    </row>
    <row r="630" spans="1:31">
      <c r="A630" s="822"/>
      <c r="B630" s="251"/>
      <c r="C630" s="814"/>
      <c r="D630" s="815"/>
      <c r="E630" s="732"/>
      <c r="F630" s="816"/>
      <c r="G630" s="18"/>
      <c r="H630" s="737"/>
      <c r="I630" s="737"/>
      <c r="J630" s="737"/>
      <c r="K630" s="737"/>
      <c r="L630" s="737"/>
      <c r="M630" s="737"/>
      <c r="N630" s="817"/>
      <c r="O630" s="696"/>
      <c r="P630" s="696"/>
      <c r="Q630" s="696"/>
      <c r="R630" s="696"/>
      <c r="S630" s="696"/>
      <c r="T630" s="696"/>
      <c r="U630" s="696"/>
      <c r="V630" s="696"/>
      <c r="W630" s="696"/>
      <c r="AB630" s="128"/>
      <c r="AC630" s="1063"/>
      <c r="AD630" s="1064"/>
      <c r="AE630" s="1065"/>
    </row>
    <row r="631" spans="1:31">
      <c r="A631" s="822"/>
      <c r="B631" s="251"/>
      <c r="C631" s="814"/>
      <c r="D631" s="417"/>
      <c r="E631" s="732"/>
      <c r="F631" s="816"/>
      <c r="G631" s="18"/>
      <c r="L631" s="34"/>
      <c r="M631" s="34"/>
      <c r="N631" s="34"/>
      <c r="O631" s="34"/>
      <c r="P631" s="34"/>
      <c r="Q631" s="34"/>
      <c r="R631" s="34"/>
      <c r="S631" s="34"/>
      <c r="T631" s="6"/>
      <c r="U631" s="6"/>
      <c r="V631" s="6"/>
      <c r="W631" s="6"/>
      <c r="AB631" s="128"/>
      <c r="AC631" s="62"/>
      <c r="AD631" s="63"/>
      <c r="AE631" s="64"/>
    </row>
    <row r="632" spans="1:31">
      <c r="A632" s="414"/>
      <c r="B632" s="251"/>
      <c r="C632" s="142"/>
      <c r="D632" s="417"/>
      <c r="E632" s="732"/>
      <c r="F632" s="816"/>
      <c r="G632" s="18"/>
      <c r="H632" s="3" t="s">
        <v>39</v>
      </c>
      <c r="AB632" s="128"/>
      <c r="AC632" s="62"/>
      <c r="AD632" s="63"/>
      <c r="AE632" s="64"/>
    </row>
    <row r="633" spans="1:31">
      <c r="A633" s="414"/>
      <c r="B633" s="251"/>
      <c r="C633" s="142"/>
      <c r="D633" s="417"/>
      <c r="E633" s="732"/>
      <c r="F633" s="816"/>
      <c r="G633" s="18"/>
      <c r="H633" s="835"/>
      <c r="I633" s="835"/>
      <c r="J633" s="835"/>
      <c r="K633" s="835"/>
      <c r="L633" s="835"/>
      <c r="M633" s="835"/>
      <c r="N633" s="835"/>
      <c r="O633" s="852" t="s">
        <v>243</v>
      </c>
      <c r="P633" s="853"/>
      <c r="Q633" s="853"/>
      <c r="R633" s="853"/>
      <c r="S633" s="853"/>
      <c r="T633" s="854"/>
      <c r="U633" s="663" t="s">
        <v>226</v>
      </c>
      <c r="V633" s="664"/>
      <c r="W633" s="664"/>
      <c r="X633" s="665"/>
      <c r="AB633" s="128"/>
      <c r="AC633" s="62"/>
      <c r="AD633" s="63"/>
      <c r="AE633" s="64"/>
    </row>
    <row r="634" spans="1:31">
      <c r="A634" s="414"/>
      <c r="B634" s="251"/>
      <c r="C634" s="142"/>
      <c r="D634" s="417"/>
      <c r="E634" s="251"/>
      <c r="F634" s="252"/>
      <c r="G634" s="18"/>
      <c r="H634" s="642" t="s">
        <v>102</v>
      </c>
      <c r="I634" s="642"/>
      <c r="J634" s="642"/>
      <c r="K634" s="642" t="s">
        <v>11</v>
      </c>
      <c r="L634" s="642"/>
      <c r="M634" s="642"/>
      <c r="N634" s="642"/>
      <c r="O634" s="792" t="s">
        <v>160</v>
      </c>
      <c r="P634" s="792"/>
      <c r="Q634" s="792"/>
      <c r="R634" s="792"/>
      <c r="S634" s="792"/>
      <c r="T634" s="792"/>
      <c r="U634" s="788" t="s">
        <v>198</v>
      </c>
      <c r="V634" s="789"/>
      <c r="W634" s="789"/>
      <c r="X634" s="790"/>
      <c r="AB634" s="128"/>
      <c r="AC634" s="62"/>
      <c r="AD634" s="63"/>
      <c r="AE634" s="64"/>
    </row>
    <row r="635" spans="1:31">
      <c r="A635" s="414"/>
      <c r="B635" s="251"/>
      <c r="C635" s="142"/>
      <c r="D635" s="417"/>
      <c r="E635" s="251"/>
      <c r="F635" s="252"/>
      <c r="G635" s="18"/>
      <c r="H635" s="642"/>
      <c r="I635" s="642"/>
      <c r="J635" s="642"/>
      <c r="K635" s="642" t="s">
        <v>77</v>
      </c>
      <c r="L635" s="642"/>
      <c r="M635" s="642"/>
      <c r="N635" s="642"/>
      <c r="O635" s="792" t="s">
        <v>160</v>
      </c>
      <c r="P635" s="792"/>
      <c r="Q635" s="792"/>
      <c r="R635" s="792"/>
      <c r="S635" s="792"/>
      <c r="T635" s="792"/>
      <c r="U635" s="788" t="s">
        <v>198</v>
      </c>
      <c r="V635" s="789"/>
      <c r="W635" s="789"/>
      <c r="X635" s="790"/>
      <c r="AB635" s="128"/>
      <c r="AC635" s="62"/>
      <c r="AD635" s="63"/>
      <c r="AE635" s="64"/>
    </row>
    <row r="636" spans="1:31">
      <c r="A636" s="414"/>
      <c r="B636" s="251"/>
      <c r="C636" s="142"/>
      <c r="D636" s="417"/>
      <c r="E636" s="251"/>
      <c r="F636" s="252"/>
      <c r="G636" s="18"/>
      <c r="H636" s="642" t="s">
        <v>103</v>
      </c>
      <c r="I636" s="642"/>
      <c r="J636" s="642"/>
      <c r="K636" s="642" t="s">
        <v>11</v>
      </c>
      <c r="L636" s="642"/>
      <c r="M636" s="642"/>
      <c r="N636" s="642"/>
      <c r="O636" s="792" t="s">
        <v>160</v>
      </c>
      <c r="P636" s="792"/>
      <c r="Q636" s="792"/>
      <c r="R636" s="792"/>
      <c r="S636" s="792"/>
      <c r="T636" s="792"/>
      <c r="U636" s="788" t="s">
        <v>198</v>
      </c>
      <c r="V636" s="789"/>
      <c r="W636" s="789"/>
      <c r="X636" s="790"/>
      <c r="AB636" s="128"/>
      <c r="AC636" s="62"/>
      <c r="AD636" s="63"/>
      <c r="AE636" s="64"/>
    </row>
    <row r="637" spans="1:31">
      <c r="A637" s="414"/>
      <c r="B637" s="251"/>
      <c r="C637" s="142"/>
      <c r="D637" s="417"/>
      <c r="E637" s="251"/>
      <c r="F637" s="252"/>
      <c r="G637" s="18"/>
      <c r="H637" s="642"/>
      <c r="I637" s="642"/>
      <c r="J637" s="642"/>
      <c r="K637" s="642" t="s">
        <v>77</v>
      </c>
      <c r="L637" s="642"/>
      <c r="M637" s="642"/>
      <c r="N637" s="642"/>
      <c r="O637" s="792" t="s">
        <v>160</v>
      </c>
      <c r="P637" s="792"/>
      <c r="Q637" s="792"/>
      <c r="R637" s="792"/>
      <c r="S637" s="792"/>
      <c r="T637" s="792"/>
      <c r="U637" s="788" t="s">
        <v>198</v>
      </c>
      <c r="V637" s="789"/>
      <c r="W637" s="789"/>
      <c r="X637" s="790"/>
      <c r="AB637" s="128"/>
      <c r="AC637" s="62"/>
      <c r="AD637" s="63"/>
      <c r="AE637" s="64"/>
    </row>
    <row r="638" spans="1:31" ht="11.25" customHeight="1">
      <c r="A638" s="414"/>
      <c r="B638" s="251"/>
      <c r="C638" s="142"/>
      <c r="D638" s="417"/>
      <c r="E638" s="251"/>
      <c r="F638" s="252"/>
      <c r="G638" s="18"/>
      <c r="H638" s="99"/>
      <c r="I638" s="99"/>
      <c r="J638" s="99"/>
      <c r="K638" s="99"/>
      <c r="L638" s="99"/>
      <c r="M638" s="99"/>
      <c r="N638" s="99"/>
      <c r="O638" s="71"/>
      <c r="P638" s="71"/>
      <c r="Q638" s="71"/>
      <c r="R638" s="71"/>
      <c r="S638" s="71"/>
      <c r="T638" s="71"/>
      <c r="U638" s="71"/>
      <c r="V638" s="71"/>
      <c r="W638" s="71"/>
      <c r="X638" s="71"/>
      <c r="AB638" s="128"/>
      <c r="AC638" s="62"/>
      <c r="AD638" s="63"/>
      <c r="AE638" s="64"/>
    </row>
    <row r="639" spans="1:31" ht="8.25" customHeight="1">
      <c r="A639" s="414"/>
      <c r="B639" s="251"/>
      <c r="C639" s="142"/>
      <c r="D639" s="417"/>
      <c r="E639" s="251"/>
      <c r="F639" s="252"/>
      <c r="G639" s="18"/>
      <c r="L639" s="34"/>
      <c r="M639" s="34"/>
      <c r="N639" s="34"/>
      <c r="O639" s="34"/>
      <c r="P639" s="34"/>
      <c r="Q639" s="34"/>
      <c r="R639" s="34"/>
      <c r="S639" s="34"/>
      <c r="T639" s="6"/>
      <c r="U639" s="6"/>
      <c r="V639" s="6"/>
      <c r="W639" s="6"/>
      <c r="AB639" s="128"/>
      <c r="AC639" s="62"/>
      <c r="AD639" s="63"/>
      <c r="AE639" s="64"/>
    </row>
    <row r="640" spans="1:31" ht="13.5" customHeight="1">
      <c r="A640" s="822" t="s">
        <v>765</v>
      </c>
      <c r="B640" s="251">
        <v>29</v>
      </c>
      <c r="C640" s="814" t="s">
        <v>459</v>
      </c>
      <c r="D640" s="815" t="s">
        <v>350</v>
      </c>
      <c r="E640" s="732" t="s">
        <v>460</v>
      </c>
      <c r="F640" s="816"/>
      <c r="G640" s="18"/>
      <c r="H640" s="737" t="s">
        <v>71</v>
      </c>
      <c r="I640" s="737"/>
      <c r="J640" s="737"/>
      <c r="K640" s="737"/>
      <c r="L640" s="737"/>
      <c r="M640" s="737"/>
      <c r="N640" s="737"/>
      <c r="O640" s="696" t="s">
        <v>154</v>
      </c>
      <c r="P640" s="696"/>
      <c r="Q640" s="696"/>
      <c r="R640" s="696"/>
      <c r="S640" s="696"/>
      <c r="T640" s="696"/>
      <c r="U640" s="696"/>
      <c r="V640" s="696"/>
      <c r="W640" s="696"/>
      <c r="AB640" s="128"/>
      <c r="AC640" s="1063" t="s">
        <v>548</v>
      </c>
      <c r="AD640" s="1064"/>
      <c r="AE640" s="1065"/>
    </row>
    <row r="641" spans="1:31">
      <c r="A641" s="822"/>
      <c r="B641" s="251"/>
      <c r="C641" s="814"/>
      <c r="D641" s="815"/>
      <c r="E641" s="732"/>
      <c r="F641" s="816"/>
      <c r="G641" s="18"/>
      <c r="H641" s="737"/>
      <c r="I641" s="737"/>
      <c r="J641" s="737"/>
      <c r="K641" s="737"/>
      <c r="L641" s="737"/>
      <c r="M641" s="737"/>
      <c r="N641" s="737"/>
      <c r="O641" s="696"/>
      <c r="P641" s="696"/>
      <c r="Q641" s="696"/>
      <c r="R641" s="696"/>
      <c r="S641" s="696"/>
      <c r="T641" s="696"/>
      <c r="U641" s="696"/>
      <c r="V641" s="696"/>
      <c r="W641" s="696"/>
      <c r="AB641" s="128"/>
      <c r="AC641" s="1063"/>
      <c r="AD641" s="1064"/>
      <c r="AE641" s="1065"/>
    </row>
    <row r="642" spans="1:31">
      <c r="A642" s="822"/>
      <c r="B642" s="251"/>
      <c r="C642" s="814"/>
      <c r="D642" s="417"/>
      <c r="E642" s="732"/>
      <c r="F642" s="816"/>
      <c r="G642" s="18"/>
      <c r="H642" s="3" t="s">
        <v>46</v>
      </c>
      <c r="AB642" s="128"/>
      <c r="AC642" s="62"/>
      <c r="AD642" s="63"/>
      <c r="AE642" s="64"/>
    </row>
    <row r="643" spans="1:31">
      <c r="A643" s="822"/>
      <c r="B643" s="251"/>
      <c r="C643" s="814"/>
      <c r="D643" s="417"/>
      <c r="E643" s="732"/>
      <c r="F643" s="816"/>
      <c r="G643" s="18"/>
      <c r="AB643" s="128"/>
      <c r="AC643" s="62"/>
      <c r="AD643" s="63"/>
      <c r="AE643" s="64"/>
    </row>
    <row r="644" spans="1:31">
      <c r="A644" s="822"/>
      <c r="B644" s="251"/>
      <c r="C644" s="142"/>
      <c r="D644" s="417"/>
      <c r="E644" s="732"/>
      <c r="F644" s="816"/>
      <c r="G644" s="18"/>
      <c r="H644" s="914"/>
      <c r="I644" s="915"/>
      <c r="J644" s="915"/>
      <c r="K644" s="915"/>
      <c r="L644" s="915"/>
      <c r="M644" s="915"/>
      <c r="N644" s="916"/>
      <c r="O644" s="642" t="s">
        <v>47</v>
      </c>
      <c r="P644" s="642"/>
      <c r="Q644" s="642"/>
      <c r="R644" s="642"/>
      <c r="S644" s="642"/>
      <c r="T644" s="642"/>
      <c r="U644" s="642"/>
      <c r="V644" s="642"/>
      <c r="W644" s="663" t="s">
        <v>227</v>
      </c>
      <c r="X644" s="664"/>
      <c r="Y644" s="664"/>
      <c r="Z644" s="665"/>
      <c r="AB644" s="128"/>
      <c r="AC644" s="62"/>
      <c r="AD644" s="63"/>
      <c r="AE644" s="64"/>
    </row>
    <row r="645" spans="1:31">
      <c r="A645" s="414"/>
      <c r="B645" s="251"/>
      <c r="C645" s="142"/>
      <c r="D645" s="417"/>
      <c r="E645" s="732"/>
      <c r="F645" s="816"/>
      <c r="G645" s="18"/>
      <c r="H645" s="605" t="s">
        <v>105</v>
      </c>
      <c r="I645" s="606"/>
      <c r="J645" s="607"/>
      <c r="K645" s="663" t="s">
        <v>11</v>
      </c>
      <c r="L645" s="664"/>
      <c r="M645" s="664"/>
      <c r="N645" s="665"/>
      <c r="O645" s="801"/>
      <c r="P645" s="802"/>
      <c r="Q645" s="802"/>
      <c r="R645" s="803"/>
      <c r="S645" s="801"/>
      <c r="T645" s="802"/>
      <c r="U645" s="802"/>
      <c r="V645" s="803"/>
      <c r="W645" s="801"/>
      <c r="X645" s="802"/>
      <c r="Y645" s="802"/>
      <c r="Z645" s="803"/>
      <c r="AB645" s="128"/>
      <c r="AC645" s="62"/>
      <c r="AD645" s="63"/>
      <c r="AE645" s="64"/>
    </row>
    <row r="646" spans="1:31">
      <c r="A646" s="414"/>
      <c r="B646" s="251"/>
      <c r="C646" s="142"/>
      <c r="D646" s="417"/>
      <c r="E646" s="251"/>
      <c r="F646" s="252"/>
      <c r="G646" s="18"/>
      <c r="H646" s="611"/>
      <c r="I646" s="612"/>
      <c r="J646" s="613"/>
      <c r="K646" s="663" t="s">
        <v>4</v>
      </c>
      <c r="L646" s="664"/>
      <c r="M646" s="664"/>
      <c r="N646" s="665"/>
      <c r="O646" s="801"/>
      <c r="P646" s="802"/>
      <c r="Q646" s="802"/>
      <c r="R646" s="803"/>
      <c r="S646" s="801"/>
      <c r="T646" s="802"/>
      <c r="U646" s="802"/>
      <c r="V646" s="803"/>
      <c r="W646" s="801"/>
      <c r="X646" s="802"/>
      <c r="Y646" s="802"/>
      <c r="Z646" s="803"/>
      <c r="AB646" s="128"/>
      <c r="AC646" s="62"/>
      <c r="AD646" s="63"/>
      <c r="AE646" s="64"/>
    </row>
    <row r="647" spans="1:31">
      <c r="A647" s="414"/>
      <c r="B647" s="251"/>
      <c r="C647" s="142"/>
      <c r="D647" s="417"/>
      <c r="E647" s="251"/>
      <c r="F647" s="252"/>
      <c r="G647" s="18"/>
      <c r="H647" s="605" t="s">
        <v>103</v>
      </c>
      <c r="I647" s="606"/>
      <c r="J647" s="607"/>
      <c r="K647" s="663" t="s">
        <v>11</v>
      </c>
      <c r="L647" s="664"/>
      <c r="M647" s="664"/>
      <c r="N647" s="665"/>
      <c r="O647" s="801"/>
      <c r="P647" s="802"/>
      <c r="Q647" s="802"/>
      <c r="R647" s="803"/>
      <c r="S647" s="801"/>
      <c r="T647" s="802"/>
      <c r="U647" s="802"/>
      <c r="V647" s="803"/>
      <c r="W647" s="801"/>
      <c r="X647" s="802"/>
      <c r="Y647" s="802"/>
      <c r="Z647" s="803"/>
      <c r="AB647" s="128"/>
      <c r="AC647" s="62"/>
      <c r="AD647" s="63"/>
      <c r="AE647" s="64"/>
    </row>
    <row r="648" spans="1:31">
      <c r="A648" s="414"/>
      <c r="B648" s="251"/>
      <c r="C648" s="142"/>
      <c r="D648" s="417"/>
      <c r="E648" s="251"/>
      <c r="F648" s="252"/>
      <c r="G648" s="18"/>
      <c r="H648" s="611"/>
      <c r="I648" s="612"/>
      <c r="J648" s="613"/>
      <c r="K648" s="663" t="s">
        <v>4</v>
      </c>
      <c r="L648" s="664"/>
      <c r="M648" s="664"/>
      <c r="N648" s="665"/>
      <c r="O648" s="801"/>
      <c r="P648" s="802"/>
      <c r="Q648" s="802"/>
      <c r="R648" s="803"/>
      <c r="S648" s="801"/>
      <c r="T648" s="802"/>
      <c r="U648" s="802"/>
      <c r="V648" s="803"/>
      <c r="W648" s="801"/>
      <c r="X648" s="802"/>
      <c r="Y648" s="802"/>
      <c r="Z648" s="803"/>
      <c r="AB648" s="128"/>
      <c r="AC648" s="62"/>
      <c r="AD648" s="63"/>
      <c r="AE648" s="64"/>
    </row>
    <row r="649" spans="1:31">
      <c r="A649" s="414"/>
      <c r="B649" s="251"/>
      <c r="C649" s="142"/>
      <c r="D649" s="417"/>
      <c r="E649" s="251"/>
      <c r="F649" s="252"/>
      <c r="G649" s="18"/>
      <c r="H649" s="380"/>
      <c r="I649" s="380"/>
      <c r="J649" s="380"/>
      <c r="K649" s="380"/>
      <c r="L649" s="380"/>
      <c r="M649" s="380"/>
      <c r="N649" s="380"/>
      <c r="O649" s="451"/>
      <c r="P649" s="451"/>
      <c r="Q649" s="451"/>
      <c r="R649" s="451"/>
      <c r="S649" s="451"/>
      <c r="T649" s="451"/>
      <c r="U649" s="451"/>
      <c r="V649" s="451"/>
      <c r="W649" s="451"/>
      <c r="X649" s="451"/>
      <c r="Y649" s="451"/>
      <c r="Z649" s="451"/>
      <c r="AB649" s="128"/>
      <c r="AC649" s="62"/>
      <c r="AD649" s="63"/>
      <c r="AE649" s="64"/>
    </row>
    <row r="650" spans="1:31" ht="13.5" customHeight="1">
      <c r="A650" s="822" t="s">
        <v>461</v>
      </c>
      <c r="B650" s="251">
        <v>30</v>
      </c>
      <c r="C650" s="814" t="s">
        <v>761</v>
      </c>
      <c r="D650" s="815" t="s">
        <v>350</v>
      </c>
      <c r="E650" s="735" t="s">
        <v>766</v>
      </c>
      <c r="F650" s="806"/>
      <c r="H650" s="737" t="s">
        <v>71</v>
      </c>
      <c r="I650" s="737"/>
      <c r="J650" s="737"/>
      <c r="K650" s="737"/>
      <c r="L650" s="737"/>
      <c r="M650" s="737"/>
      <c r="N650" s="737"/>
      <c r="O650" s="696" t="s">
        <v>154</v>
      </c>
      <c r="P650" s="696"/>
      <c r="Q650" s="696"/>
      <c r="R650" s="696"/>
      <c r="S650" s="696"/>
      <c r="T650" s="696"/>
      <c r="U650" s="696"/>
      <c r="V650" s="696"/>
      <c r="W650" s="696"/>
      <c r="AC650" s="1063" t="s">
        <v>548</v>
      </c>
      <c r="AD650" s="1064"/>
      <c r="AE650" s="1065"/>
    </row>
    <row r="651" spans="1:31">
      <c r="A651" s="822"/>
      <c r="B651" s="251"/>
      <c r="C651" s="814"/>
      <c r="D651" s="815"/>
      <c r="E651" s="735"/>
      <c r="F651" s="806"/>
      <c r="H651" s="737"/>
      <c r="I651" s="737"/>
      <c r="J651" s="737"/>
      <c r="K651" s="737"/>
      <c r="L651" s="737"/>
      <c r="M651" s="737"/>
      <c r="N651" s="737"/>
      <c r="O651" s="696"/>
      <c r="P651" s="696"/>
      <c r="Q651" s="696"/>
      <c r="R651" s="696"/>
      <c r="S651" s="696"/>
      <c r="T651" s="696"/>
      <c r="U651" s="696"/>
      <c r="V651" s="696"/>
      <c r="W651" s="696"/>
      <c r="AC651" s="1063"/>
      <c r="AD651" s="1064"/>
      <c r="AE651" s="1065"/>
    </row>
    <row r="652" spans="1:31">
      <c r="A652" s="822"/>
      <c r="B652" s="251"/>
      <c r="C652" s="814"/>
      <c r="D652" s="417"/>
      <c r="E652" s="735"/>
      <c r="F652" s="806"/>
      <c r="AC652" s="62"/>
      <c r="AD652" s="63"/>
      <c r="AE652" s="64"/>
    </row>
    <row r="653" spans="1:31">
      <c r="A653" s="414"/>
      <c r="B653" s="251"/>
      <c r="C653" s="814"/>
      <c r="D653" s="417"/>
      <c r="E653" s="735"/>
      <c r="F653" s="806"/>
      <c r="H653" s="890" t="s">
        <v>79</v>
      </c>
      <c r="I653" s="890"/>
      <c r="J653" s="890"/>
      <c r="K653" s="890"/>
      <c r="L653" s="890"/>
      <c r="M653" s="890"/>
      <c r="N653" s="890"/>
      <c r="O653" s="890"/>
      <c r="P653" s="890"/>
      <c r="Q653" s="890"/>
      <c r="R653" s="890"/>
      <c r="S653" s="890"/>
      <c r="T653" s="890"/>
      <c r="U653" s="890"/>
      <c r="V653" s="893"/>
      <c r="W653" s="788" t="s">
        <v>198</v>
      </c>
      <c r="X653" s="789"/>
      <c r="Y653" s="789"/>
      <c r="Z653" s="789"/>
      <c r="AA653" s="790"/>
      <c r="AC653" s="62"/>
      <c r="AD653" s="63"/>
      <c r="AE653" s="64"/>
    </row>
    <row r="654" spans="1:31">
      <c r="A654" s="414"/>
      <c r="B654" s="251"/>
      <c r="C654" s="142"/>
      <c r="D654" s="417"/>
      <c r="E654" s="735"/>
      <c r="F654" s="806"/>
      <c r="H654" s="3" t="s">
        <v>80</v>
      </c>
      <c r="I654" s="99"/>
      <c r="J654" s="99"/>
      <c r="K654" s="99"/>
      <c r="L654" s="99"/>
      <c r="M654" s="99"/>
      <c r="AC654" s="62"/>
      <c r="AD654" s="63"/>
      <c r="AE654" s="64"/>
    </row>
    <row r="655" spans="1:31">
      <c r="A655" s="414"/>
      <c r="B655" s="251"/>
      <c r="C655" s="142"/>
      <c r="D655" s="417"/>
      <c r="E655" s="735"/>
      <c r="F655" s="806"/>
      <c r="H655" s="894" t="s">
        <v>179</v>
      </c>
      <c r="I655" s="895"/>
      <c r="J655" s="895"/>
      <c r="K655" s="895"/>
      <c r="L655" s="895"/>
      <c r="M655" s="896"/>
      <c r="N655" s="894" t="s">
        <v>102</v>
      </c>
      <c r="O655" s="896"/>
      <c r="P655" s="81"/>
      <c r="Q655" s="25" t="s">
        <v>180</v>
      </c>
      <c r="R655" s="25"/>
      <c r="S655" s="25"/>
      <c r="T655" s="25"/>
      <c r="U655" s="25"/>
      <c r="V655" s="81"/>
      <c r="W655" s="206" t="s">
        <v>81</v>
      </c>
      <c r="X655" s="206"/>
      <c r="Y655" s="485"/>
      <c r="Z655" s="485"/>
      <c r="AA655" s="486"/>
      <c r="AC655" s="62"/>
      <c r="AD655" s="63"/>
      <c r="AE655" s="64"/>
    </row>
    <row r="656" spans="1:31">
      <c r="A656" s="414"/>
      <c r="B656" s="251"/>
      <c r="C656" s="142"/>
      <c r="D656" s="417"/>
      <c r="E656" s="735"/>
      <c r="F656" s="806"/>
      <c r="H656" s="897"/>
      <c r="I656" s="898"/>
      <c r="J656" s="898"/>
      <c r="K656" s="898"/>
      <c r="L656" s="898"/>
      <c r="M656" s="899"/>
      <c r="N656" s="897"/>
      <c r="O656" s="899"/>
      <c r="P656" s="81"/>
      <c r="Q656" s="3" t="s">
        <v>82</v>
      </c>
      <c r="V656" s="24"/>
      <c r="W656" s="24"/>
      <c r="X656" s="24"/>
      <c r="Y656" s="24"/>
      <c r="Z656" s="24"/>
      <c r="AA656" s="107"/>
      <c r="AC656" s="62"/>
      <c r="AD656" s="63"/>
      <c r="AE656" s="64"/>
    </row>
    <row r="657" spans="1:31">
      <c r="A657" s="414"/>
      <c r="B657" s="251"/>
      <c r="C657" s="142"/>
      <c r="D657" s="417"/>
      <c r="E657" s="735"/>
      <c r="F657" s="806"/>
      <c r="H657" s="897"/>
      <c r="I657" s="898"/>
      <c r="J657" s="898"/>
      <c r="K657" s="898"/>
      <c r="L657" s="898"/>
      <c r="M657" s="899"/>
      <c r="N657" s="900"/>
      <c r="O657" s="902"/>
      <c r="P657" s="81"/>
      <c r="Q657" s="23" t="s">
        <v>166</v>
      </c>
      <c r="R657" s="23"/>
      <c r="S657" s="43"/>
      <c r="T657" s="903"/>
      <c r="U657" s="903"/>
      <c r="V657" s="903"/>
      <c r="W657" s="903"/>
      <c r="X657" s="903"/>
      <c r="Y657" s="903"/>
      <c r="Z657" s="903"/>
      <c r="AA657" s="108" t="s">
        <v>178</v>
      </c>
      <c r="AC657" s="62"/>
      <c r="AD657" s="63"/>
      <c r="AE657" s="64"/>
    </row>
    <row r="658" spans="1:31">
      <c r="A658" s="414"/>
      <c r="B658" s="251"/>
      <c r="C658" s="142"/>
      <c r="D658" s="417"/>
      <c r="E658" s="735"/>
      <c r="F658" s="806"/>
      <c r="H658" s="897"/>
      <c r="I658" s="898"/>
      <c r="J658" s="898"/>
      <c r="K658" s="898"/>
      <c r="L658" s="898"/>
      <c r="M658" s="899"/>
      <c r="N658" s="894" t="s">
        <v>103</v>
      </c>
      <c r="O658" s="896"/>
      <c r="P658" s="81"/>
      <c r="Q658" s="25" t="s">
        <v>180</v>
      </c>
      <c r="R658" s="25"/>
      <c r="S658" s="25"/>
      <c r="T658" s="25"/>
      <c r="U658" s="25"/>
      <c r="V658" s="81"/>
      <c r="W658" s="206" t="s">
        <v>81</v>
      </c>
      <c r="X658" s="206"/>
      <c r="Y658" s="485"/>
      <c r="Z658" s="485"/>
      <c r="AA658" s="486"/>
      <c r="AC658" s="62"/>
      <c r="AD658" s="63"/>
      <c r="AE658" s="64"/>
    </row>
    <row r="659" spans="1:31">
      <c r="A659" s="414"/>
      <c r="B659" s="251"/>
      <c r="C659" s="142"/>
      <c r="D659" s="417"/>
      <c r="E659" s="735"/>
      <c r="F659" s="806"/>
      <c r="H659" s="897"/>
      <c r="I659" s="898"/>
      <c r="J659" s="898"/>
      <c r="K659" s="898"/>
      <c r="L659" s="898"/>
      <c r="M659" s="899"/>
      <c r="N659" s="897"/>
      <c r="O659" s="899"/>
      <c r="P659" s="81"/>
      <c r="Q659" s="3" t="s">
        <v>82</v>
      </c>
      <c r="V659" s="24"/>
      <c r="W659" s="24"/>
      <c r="X659" s="24"/>
      <c r="Y659" s="24"/>
      <c r="Z659" s="24"/>
      <c r="AA659" s="107"/>
      <c r="AC659" s="62"/>
      <c r="AD659" s="63"/>
      <c r="AE659" s="64"/>
    </row>
    <row r="660" spans="1:31">
      <c r="A660" s="414"/>
      <c r="B660" s="251"/>
      <c r="C660" s="142"/>
      <c r="D660" s="417"/>
      <c r="E660" s="735"/>
      <c r="F660" s="806"/>
      <c r="H660" s="900"/>
      <c r="I660" s="901"/>
      <c r="J660" s="901"/>
      <c r="K660" s="901"/>
      <c r="L660" s="901"/>
      <c r="M660" s="902"/>
      <c r="N660" s="900"/>
      <c r="O660" s="902"/>
      <c r="P660" s="81"/>
      <c r="Q660" s="23" t="s">
        <v>166</v>
      </c>
      <c r="R660" s="23"/>
      <c r="S660" s="43"/>
      <c r="T660" s="903"/>
      <c r="U660" s="903"/>
      <c r="V660" s="903"/>
      <c r="W660" s="903"/>
      <c r="X660" s="903"/>
      <c r="Y660" s="903"/>
      <c r="Z660" s="903"/>
      <c r="AA660" s="108" t="s">
        <v>178</v>
      </c>
      <c r="AC660" s="62"/>
      <c r="AD660" s="63"/>
      <c r="AE660" s="64"/>
    </row>
    <row r="661" spans="1:31">
      <c r="A661" s="414"/>
      <c r="B661" s="251"/>
      <c r="C661" s="142"/>
      <c r="D661" s="417"/>
      <c r="E661" s="735"/>
      <c r="F661" s="806"/>
      <c r="H661" s="653"/>
      <c r="I661" s="653"/>
      <c r="J661" s="653"/>
      <c r="K661" s="653"/>
      <c r="L661" s="653"/>
      <c r="M661" s="653"/>
      <c r="N661" s="653"/>
      <c r="O661" s="653"/>
      <c r="P661" s="653"/>
      <c r="Q661" s="653"/>
      <c r="R661" s="653"/>
      <c r="S661" s="653"/>
      <c r="T661" s="653"/>
      <c r="U661" s="653"/>
      <c r="V661" s="653"/>
      <c r="W661" s="392"/>
      <c r="X661" s="392"/>
      <c r="Y661" s="392"/>
      <c r="Z661" s="392"/>
      <c r="AA661" s="392"/>
      <c r="AB661" s="31"/>
      <c r="AC661" s="62"/>
      <c r="AD661" s="63"/>
      <c r="AE661" s="64"/>
    </row>
    <row r="662" spans="1:31">
      <c r="A662" s="414"/>
      <c r="B662" s="251"/>
      <c r="C662" s="142"/>
      <c r="D662" s="417"/>
      <c r="E662" s="735"/>
      <c r="F662" s="806"/>
      <c r="H662" s="890" t="s">
        <v>464</v>
      </c>
      <c r="I662" s="890"/>
      <c r="J662" s="890"/>
      <c r="K662" s="890"/>
      <c r="L662" s="890"/>
      <c r="M662" s="890"/>
      <c r="N662" s="890"/>
      <c r="O662" s="890"/>
      <c r="P662" s="890"/>
      <c r="Q662" s="890"/>
      <c r="R662" s="890"/>
      <c r="S662" s="890"/>
      <c r="T662" s="890"/>
      <c r="U662" s="890"/>
      <c r="AB662" s="31"/>
      <c r="AC662" s="62"/>
      <c r="AD662" s="63"/>
      <c r="AE662" s="64"/>
    </row>
    <row r="663" spans="1:31">
      <c r="A663" s="414"/>
      <c r="B663" s="251"/>
      <c r="C663" s="142"/>
      <c r="D663" s="417"/>
      <c r="E663" s="735"/>
      <c r="F663" s="806"/>
      <c r="AB663" s="31"/>
      <c r="AC663" s="62"/>
      <c r="AD663" s="63"/>
      <c r="AE663" s="64"/>
    </row>
    <row r="664" spans="1:31">
      <c r="A664" s="414"/>
      <c r="B664" s="251"/>
      <c r="C664" s="142"/>
      <c r="D664" s="417"/>
      <c r="E664" s="735"/>
      <c r="F664" s="806"/>
      <c r="H664" s="904"/>
      <c r="I664" s="904"/>
      <c r="J664" s="904"/>
      <c r="K664" s="904"/>
      <c r="L664" s="904"/>
      <c r="M664" s="904"/>
      <c r="N664" s="746" t="s">
        <v>102</v>
      </c>
      <c r="O664" s="746"/>
      <c r="P664" s="746"/>
      <c r="Q664" s="746"/>
      <c r="R664" s="746" t="s">
        <v>465</v>
      </c>
      <c r="S664" s="746"/>
      <c r="T664" s="746"/>
      <c r="U664" s="746" t="s">
        <v>466</v>
      </c>
      <c r="V664" s="746"/>
      <c r="W664" s="746"/>
      <c r="X664" s="746"/>
      <c r="Y664" s="746" t="s">
        <v>465</v>
      </c>
      <c r="Z664" s="746"/>
      <c r="AA664" s="746"/>
      <c r="AB664" s="31"/>
      <c r="AC664" s="62"/>
      <c r="AD664" s="63"/>
      <c r="AE664" s="64"/>
    </row>
    <row r="665" spans="1:31">
      <c r="A665" s="414"/>
      <c r="B665" s="251"/>
      <c r="C665" s="142"/>
      <c r="D665" s="417"/>
      <c r="E665" s="735"/>
      <c r="F665" s="806"/>
      <c r="H665" s="746" t="s">
        <v>78</v>
      </c>
      <c r="I665" s="746"/>
      <c r="J665" s="746"/>
      <c r="K665" s="746"/>
      <c r="L665" s="746"/>
      <c r="M665" s="746"/>
      <c r="N665" s="828" t="s">
        <v>198</v>
      </c>
      <c r="O665" s="829"/>
      <c r="P665" s="829"/>
      <c r="Q665" s="830"/>
      <c r="R665" s="827"/>
      <c r="S665" s="827"/>
      <c r="T665" s="827"/>
      <c r="U665" s="831" t="s">
        <v>198</v>
      </c>
      <c r="V665" s="831"/>
      <c r="W665" s="831"/>
      <c r="X665" s="831"/>
      <c r="Y665" s="827"/>
      <c r="Z665" s="827"/>
      <c r="AA665" s="827"/>
      <c r="AB665" s="31"/>
      <c r="AC665" s="62"/>
      <c r="AD665" s="63"/>
      <c r="AE665" s="64"/>
    </row>
    <row r="666" spans="1:31">
      <c r="A666" s="414"/>
      <c r="B666" s="251"/>
      <c r="C666" s="142"/>
      <c r="D666" s="417"/>
      <c r="E666" s="735"/>
      <c r="F666" s="806"/>
      <c r="H666" s="746" t="s">
        <v>467</v>
      </c>
      <c r="I666" s="746"/>
      <c r="J666" s="746"/>
      <c r="K666" s="746"/>
      <c r="L666" s="746"/>
      <c r="M666" s="746"/>
      <c r="N666" s="751"/>
      <c r="O666" s="752"/>
      <c r="P666" s="752"/>
      <c r="Q666" s="752"/>
      <c r="R666" s="752"/>
      <c r="S666" s="752"/>
      <c r="T666" s="752"/>
      <c r="U666" s="752"/>
      <c r="V666" s="752"/>
      <c r="W666" s="752"/>
      <c r="X666" s="752"/>
      <c r="Y666" s="752"/>
      <c r="Z666" s="752"/>
      <c r="AA666" s="753"/>
      <c r="AB666" s="31"/>
      <c r="AC666" s="62"/>
      <c r="AD666" s="63"/>
      <c r="AE666" s="64"/>
    </row>
    <row r="667" spans="1:31">
      <c r="A667" s="414"/>
      <c r="B667" s="251"/>
      <c r="C667" s="142"/>
      <c r="D667" s="417"/>
      <c r="E667" s="735"/>
      <c r="F667" s="806"/>
      <c r="H667" s="1296" t="s">
        <v>554</v>
      </c>
      <c r="I667" s="1297"/>
      <c r="J667" s="714" t="s">
        <v>83</v>
      </c>
      <c r="K667" s="715"/>
      <c r="L667" s="715"/>
      <c r="M667" s="731"/>
      <c r="N667" s="754" t="s">
        <v>198</v>
      </c>
      <c r="O667" s="755"/>
      <c r="P667" s="755"/>
      <c r="Q667" s="756"/>
      <c r="R667" s="757"/>
      <c r="S667" s="757"/>
      <c r="T667" s="757"/>
      <c r="U667" s="758" t="s">
        <v>198</v>
      </c>
      <c r="V667" s="758"/>
      <c r="W667" s="758"/>
      <c r="X667" s="758"/>
      <c r="Y667" s="757"/>
      <c r="Z667" s="757"/>
      <c r="AA667" s="757"/>
      <c r="AB667" s="31"/>
      <c r="AC667" s="62"/>
      <c r="AD667" s="63"/>
      <c r="AE667" s="64"/>
    </row>
    <row r="668" spans="1:31">
      <c r="A668" s="414"/>
      <c r="B668" s="251"/>
      <c r="C668" s="142"/>
      <c r="D668" s="417"/>
      <c r="E668" s="735"/>
      <c r="F668" s="806"/>
      <c r="H668" s="1298"/>
      <c r="I668" s="1299"/>
      <c r="J668" s="1293" t="s">
        <v>552</v>
      </c>
      <c r="K668" s="1294"/>
      <c r="L668" s="1294"/>
      <c r="M668" s="1295"/>
      <c r="N668" s="832" t="s">
        <v>198</v>
      </c>
      <c r="O668" s="833"/>
      <c r="P668" s="833"/>
      <c r="Q668" s="834"/>
      <c r="R668" s="793" t="str">
        <f>IF(COUNTA($P$655:$P$657,$V$655)&gt;0,"該当","")</f>
        <v/>
      </c>
      <c r="S668" s="793"/>
      <c r="T668" s="793"/>
      <c r="U668" s="813" t="s">
        <v>198</v>
      </c>
      <c r="V668" s="813"/>
      <c r="W668" s="813"/>
      <c r="X668" s="813"/>
      <c r="Y668" s="793" t="str">
        <f>IF(COUNTA($P$658:$P$660,$V$658)&gt;0,"該当","")</f>
        <v/>
      </c>
      <c r="Z668" s="793"/>
      <c r="AA668" s="793"/>
      <c r="AB668" s="392"/>
      <c r="AC668" s="62"/>
      <c r="AD668" s="63"/>
      <c r="AE668" s="64"/>
    </row>
    <row r="669" spans="1:31">
      <c r="A669" s="414"/>
      <c r="B669" s="251"/>
      <c r="C669" s="142"/>
      <c r="D669" s="417"/>
      <c r="E669" s="735"/>
      <c r="F669" s="806"/>
      <c r="H669" s="1300"/>
      <c r="I669" s="1301"/>
      <c r="J669" s="749" t="s">
        <v>553</v>
      </c>
      <c r="K669" s="1074"/>
      <c r="L669" s="1074"/>
      <c r="M669" s="750"/>
      <c r="N669" s="824" t="s">
        <v>198</v>
      </c>
      <c r="O669" s="825"/>
      <c r="P669" s="825"/>
      <c r="Q669" s="826"/>
      <c r="R669" s="804" t="str">
        <f>IF(COUNT($M$394:$M$395,$R$394:$R$395)&gt;0,"〇","")</f>
        <v/>
      </c>
      <c r="S669" s="804"/>
      <c r="T669" s="804"/>
      <c r="U669" s="759" t="s">
        <v>198</v>
      </c>
      <c r="V669" s="759"/>
      <c r="W669" s="759"/>
      <c r="X669" s="759"/>
      <c r="Y669" s="804"/>
      <c r="Z669" s="804"/>
      <c r="AA669" s="804"/>
      <c r="AB669" s="392"/>
      <c r="AC669" s="62"/>
      <c r="AD669" s="63"/>
      <c r="AE669" s="64"/>
    </row>
    <row r="670" spans="1:31" ht="20.399999999999999" customHeight="1">
      <c r="A670" s="257"/>
      <c r="B670" s="368"/>
      <c r="C670" s="348"/>
      <c r="D670" s="262"/>
      <c r="E670" s="807"/>
      <c r="F670" s="808"/>
      <c r="G670" s="23"/>
      <c r="H670" s="23" t="s">
        <v>122</v>
      </c>
      <c r="I670" s="823" t="s">
        <v>471</v>
      </c>
      <c r="J670" s="823"/>
      <c r="K670" s="823"/>
      <c r="L670" s="823"/>
      <c r="M670" s="823"/>
      <c r="N670" s="823"/>
      <c r="O670" s="823"/>
      <c r="P670" s="823"/>
      <c r="Q670" s="823"/>
      <c r="R670" s="823"/>
      <c r="S670" s="823"/>
      <c r="T670" s="823"/>
      <c r="U670" s="823"/>
      <c r="V670" s="823"/>
      <c r="W670" s="823"/>
      <c r="X670" s="823"/>
      <c r="Y670" s="823"/>
      <c r="Z670" s="823"/>
      <c r="AA670" s="823"/>
      <c r="AB670" s="388"/>
      <c r="AC670" s="65"/>
      <c r="AD670" s="66"/>
      <c r="AE670" s="67"/>
    </row>
    <row r="671" spans="1:31" ht="7.5" customHeight="1">
      <c r="A671" s="419"/>
      <c r="B671" s="466"/>
      <c r="C671" s="315"/>
      <c r="D671" s="429"/>
      <c r="E671" s="498"/>
      <c r="F671" s="402"/>
      <c r="G671" s="75"/>
      <c r="H671" s="25"/>
      <c r="I671" s="25"/>
      <c r="J671" s="25"/>
      <c r="K671" s="25"/>
      <c r="L671" s="25"/>
      <c r="M671" s="25"/>
      <c r="N671" s="25"/>
      <c r="O671" s="25"/>
      <c r="P671" s="25"/>
      <c r="Q671" s="446"/>
      <c r="R671" s="446"/>
      <c r="S671" s="446"/>
      <c r="T671" s="446"/>
      <c r="U671" s="446"/>
      <c r="V671" s="446"/>
      <c r="W671" s="446"/>
      <c r="X671" s="446"/>
      <c r="Y671" s="446"/>
      <c r="Z671" s="446"/>
      <c r="AA671" s="446"/>
      <c r="AB671" s="493"/>
      <c r="AC671" s="469"/>
      <c r="AD671" s="470"/>
      <c r="AE671" s="471"/>
    </row>
    <row r="672" spans="1:31" ht="13.5" customHeight="1">
      <c r="A672" s="822" t="s">
        <v>462</v>
      </c>
      <c r="B672" s="251">
        <v>31</v>
      </c>
      <c r="C672" s="814" t="s">
        <v>463</v>
      </c>
      <c r="D672" s="815" t="s">
        <v>350</v>
      </c>
      <c r="E672" s="732" t="s">
        <v>1224</v>
      </c>
      <c r="F672" s="816"/>
      <c r="G672" s="18"/>
      <c r="H672" s="737" t="s">
        <v>71</v>
      </c>
      <c r="I672" s="737"/>
      <c r="J672" s="737"/>
      <c r="K672" s="737"/>
      <c r="L672" s="737"/>
      <c r="M672" s="737"/>
      <c r="N672" s="817"/>
      <c r="O672" s="696" t="s">
        <v>154</v>
      </c>
      <c r="P672" s="696"/>
      <c r="Q672" s="696"/>
      <c r="R672" s="696"/>
      <c r="S672" s="696"/>
      <c r="T672" s="696"/>
      <c r="U672" s="696"/>
      <c r="V672" s="696"/>
      <c r="W672" s="696"/>
      <c r="AB672" s="128"/>
      <c r="AC672" s="1063" t="s">
        <v>548</v>
      </c>
      <c r="AD672" s="1064"/>
      <c r="AE672" s="1065"/>
    </row>
    <row r="673" spans="1:31">
      <c r="A673" s="822"/>
      <c r="B673" s="251"/>
      <c r="C673" s="814"/>
      <c r="D673" s="815"/>
      <c r="E673" s="732"/>
      <c r="F673" s="816"/>
      <c r="G673" s="18"/>
      <c r="H673" s="737"/>
      <c r="I673" s="737"/>
      <c r="J673" s="737"/>
      <c r="K673" s="737"/>
      <c r="L673" s="737"/>
      <c r="M673" s="737"/>
      <c r="N673" s="817"/>
      <c r="O673" s="696"/>
      <c r="P673" s="696"/>
      <c r="Q673" s="696"/>
      <c r="R673" s="696"/>
      <c r="S673" s="696"/>
      <c r="T673" s="696"/>
      <c r="U673" s="696"/>
      <c r="V673" s="696"/>
      <c r="W673" s="696"/>
      <c r="AB673" s="128"/>
      <c r="AC673" s="1063"/>
      <c r="AD673" s="1064"/>
      <c r="AE673" s="1065"/>
    </row>
    <row r="674" spans="1:31" ht="13.5" customHeight="1">
      <c r="A674" s="822"/>
      <c r="B674" s="251"/>
      <c r="C674" s="814"/>
      <c r="D674" s="417"/>
      <c r="E674" s="732"/>
      <c r="F674" s="816"/>
      <c r="G674" s="18"/>
      <c r="H674" s="818" t="s">
        <v>228</v>
      </c>
      <c r="I674" s="818"/>
      <c r="J674" s="818"/>
      <c r="K674" s="818"/>
      <c r="L674" s="818"/>
      <c r="M674" s="818"/>
      <c r="N674" s="818"/>
      <c r="O674" s="818"/>
      <c r="P674" s="818"/>
      <c r="Q674" s="818"/>
      <c r="R674" s="818"/>
      <c r="S674" s="818"/>
      <c r="T674" s="818"/>
      <c r="U674" s="818"/>
      <c r="V674" s="818"/>
      <c r="W674" s="818"/>
      <c r="X674" s="818"/>
      <c r="Y674" s="818"/>
      <c r="Z674" s="818"/>
      <c r="AA674" s="818"/>
      <c r="AB674" s="128"/>
      <c r="AC674" s="62"/>
      <c r="AD674" s="63"/>
      <c r="AE674" s="64"/>
    </row>
    <row r="675" spans="1:31">
      <c r="A675" s="822"/>
      <c r="B675" s="251"/>
      <c r="C675" s="142"/>
      <c r="D675" s="417"/>
      <c r="E675" s="732"/>
      <c r="F675" s="816"/>
      <c r="G675" s="18"/>
      <c r="H675" s="760"/>
      <c r="I675" s="761"/>
      <c r="J675" s="761"/>
      <c r="K675" s="761"/>
      <c r="L675" s="761"/>
      <c r="M675" s="761"/>
      <c r="N675" s="761"/>
      <c r="O675" s="761"/>
      <c r="P675" s="761"/>
      <c r="Q675" s="761"/>
      <c r="R675" s="761"/>
      <c r="S675" s="761"/>
      <c r="T675" s="761"/>
      <c r="U675" s="761"/>
      <c r="V675" s="761"/>
      <c r="W675" s="761"/>
      <c r="X675" s="761"/>
      <c r="Y675" s="761"/>
      <c r="Z675" s="761"/>
      <c r="AA675" s="762"/>
      <c r="AB675" s="128"/>
      <c r="AC675" s="62"/>
      <c r="AD675" s="63"/>
      <c r="AE675" s="64"/>
    </row>
    <row r="676" spans="1:31">
      <c r="A676" s="822"/>
      <c r="B676" s="251"/>
      <c r="C676" s="142"/>
      <c r="D676" s="417"/>
      <c r="E676" s="732"/>
      <c r="F676" s="816"/>
      <c r="G676" s="18"/>
      <c r="H676" s="819"/>
      <c r="I676" s="820"/>
      <c r="J676" s="820"/>
      <c r="K676" s="820"/>
      <c r="L676" s="820"/>
      <c r="M676" s="820"/>
      <c r="N676" s="820"/>
      <c r="O676" s="820"/>
      <c r="P676" s="820"/>
      <c r="Q676" s="820"/>
      <c r="R676" s="820"/>
      <c r="S676" s="820"/>
      <c r="T676" s="820"/>
      <c r="U676" s="820"/>
      <c r="V676" s="820"/>
      <c r="W676" s="820"/>
      <c r="X676" s="820"/>
      <c r="Y676" s="820"/>
      <c r="Z676" s="820"/>
      <c r="AA676" s="821"/>
      <c r="AB676" s="128"/>
      <c r="AC676" s="62"/>
      <c r="AD676" s="63"/>
      <c r="AE676" s="64"/>
    </row>
    <row r="677" spans="1:31">
      <c r="A677" s="414"/>
      <c r="B677" s="251"/>
      <c r="C677" s="142"/>
      <c r="D677" s="417"/>
      <c r="E677" s="732"/>
      <c r="F677" s="816"/>
      <c r="G677" s="18"/>
      <c r="H677" s="819"/>
      <c r="I677" s="820"/>
      <c r="J677" s="820"/>
      <c r="K677" s="820"/>
      <c r="L677" s="820"/>
      <c r="M677" s="820"/>
      <c r="N677" s="820"/>
      <c r="O677" s="820"/>
      <c r="P677" s="820"/>
      <c r="Q677" s="820"/>
      <c r="R677" s="820"/>
      <c r="S677" s="820"/>
      <c r="T677" s="820"/>
      <c r="U677" s="820"/>
      <c r="V677" s="820"/>
      <c r="W677" s="820"/>
      <c r="X677" s="820"/>
      <c r="Y677" s="820"/>
      <c r="Z677" s="820"/>
      <c r="AA677" s="821"/>
      <c r="AB677" s="128"/>
      <c r="AC677" s="62"/>
      <c r="AD677" s="63"/>
      <c r="AE677" s="64"/>
    </row>
    <row r="678" spans="1:31">
      <c r="A678" s="414"/>
      <c r="B678" s="251"/>
      <c r="C678" s="142"/>
      <c r="D678" s="417"/>
      <c r="E678" s="732"/>
      <c r="F678" s="816"/>
      <c r="G678" s="18"/>
      <c r="H678" s="819"/>
      <c r="I678" s="820"/>
      <c r="J678" s="820"/>
      <c r="K678" s="820"/>
      <c r="L678" s="820"/>
      <c r="M678" s="820"/>
      <c r="N678" s="820"/>
      <c r="O678" s="820"/>
      <c r="P678" s="820"/>
      <c r="Q678" s="820"/>
      <c r="R678" s="820"/>
      <c r="S678" s="820"/>
      <c r="T678" s="820"/>
      <c r="U678" s="820"/>
      <c r="V678" s="820"/>
      <c r="W678" s="820"/>
      <c r="X678" s="820"/>
      <c r="Y678" s="820"/>
      <c r="Z678" s="820"/>
      <c r="AA678" s="821"/>
      <c r="AB678" s="128"/>
      <c r="AC678" s="62"/>
      <c r="AD678" s="63"/>
      <c r="AE678" s="64"/>
    </row>
    <row r="679" spans="1:31">
      <c r="A679" s="414"/>
      <c r="B679" s="251"/>
      <c r="C679" s="142"/>
      <c r="D679" s="417"/>
      <c r="E679" s="251"/>
      <c r="F679" s="252"/>
      <c r="G679" s="18"/>
      <c r="H679" s="763"/>
      <c r="I679" s="764"/>
      <c r="J679" s="764"/>
      <c r="K679" s="764"/>
      <c r="L679" s="764"/>
      <c r="M679" s="764"/>
      <c r="N679" s="764"/>
      <c r="O679" s="764"/>
      <c r="P679" s="764"/>
      <c r="Q679" s="764"/>
      <c r="R679" s="764"/>
      <c r="S679" s="764"/>
      <c r="T679" s="764"/>
      <c r="U679" s="764"/>
      <c r="V679" s="764"/>
      <c r="W679" s="764"/>
      <c r="X679" s="764"/>
      <c r="Y679" s="764"/>
      <c r="Z679" s="764"/>
      <c r="AA679" s="765"/>
      <c r="AB679" s="128"/>
      <c r="AC679" s="62"/>
      <c r="AD679" s="63"/>
      <c r="AE679" s="64"/>
    </row>
    <row r="680" spans="1:31" ht="6.75" customHeight="1">
      <c r="A680" s="414"/>
      <c r="B680" s="251"/>
      <c r="C680" s="142"/>
      <c r="D680" s="417"/>
      <c r="E680" s="251"/>
      <c r="F680" s="252"/>
      <c r="G680" s="18"/>
      <c r="H680" s="491"/>
      <c r="I680" s="491"/>
      <c r="J680" s="491"/>
      <c r="K680" s="491"/>
      <c r="L680" s="491"/>
      <c r="M680" s="491"/>
      <c r="N680" s="491"/>
      <c r="O680" s="491"/>
      <c r="P680" s="491"/>
      <c r="Q680" s="491"/>
      <c r="R680" s="491"/>
      <c r="S680" s="491"/>
      <c r="T680" s="491"/>
      <c r="U680" s="491"/>
      <c r="V680" s="491"/>
      <c r="W680" s="491"/>
      <c r="X680" s="491"/>
      <c r="Y680" s="491"/>
      <c r="Z680" s="491"/>
      <c r="AA680" s="491"/>
      <c r="AB680" s="128"/>
      <c r="AC680" s="62"/>
      <c r="AD680" s="63"/>
      <c r="AE680" s="64"/>
    </row>
    <row r="681" spans="1:31" ht="8.25" customHeight="1">
      <c r="A681" s="414"/>
      <c r="B681" s="251"/>
      <c r="C681" s="142"/>
      <c r="D681" s="417"/>
      <c r="E681" s="251"/>
      <c r="F681" s="252"/>
      <c r="G681" s="18"/>
      <c r="L681" s="34"/>
      <c r="M681" s="34"/>
      <c r="N681" s="34"/>
      <c r="O681" s="217"/>
      <c r="P681" s="217"/>
      <c r="Q681" s="217"/>
      <c r="R681" s="217"/>
      <c r="S681" s="217"/>
      <c r="T681" s="330"/>
      <c r="U681" s="330"/>
      <c r="V681" s="330"/>
      <c r="W681" s="330"/>
      <c r="AB681" s="128"/>
      <c r="AC681" s="62"/>
      <c r="AD681" s="63"/>
      <c r="AE681" s="64"/>
    </row>
    <row r="682" spans="1:31" ht="13.5" customHeight="1">
      <c r="A682" s="414"/>
      <c r="B682" s="251">
        <v>32</v>
      </c>
      <c r="C682" s="814" t="s">
        <v>468</v>
      </c>
      <c r="D682" s="815" t="s">
        <v>350</v>
      </c>
      <c r="E682" s="732" t="s">
        <v>469</v>
      </c>
      <c r="F682" s="816"/>
      <c r="G682" s="18"/>
      <c r="H682" s="737" t="s">
        <v>71</v>
      </c>
      <c r="I682" s="737"/>
      <c r="J682" s="737"/>
      <c r="K682" s="737"/>
      <c r="L682" s="737"/>
      <c r="M682" s="737"/>
      <c r="N682" s="737"/>
      <c r="O682" s="696" t="s">
        <v>1215</v>
      </c>
      <c r="P682" s="696"/>
      <c r="Q682" s="696"/>
      <c r="R682" s="696"/>
      <c r="S682" s="696"/>
      <c r="T682" s="696"/>
      <c r="U682" s="696"/>
      <c r="V682" s="696"/>
      <c r="W682" s="696"/>
      <c r="AB682" s="128"/>
      <c r="AC682" s="1063" t="s">
        <v>548</v>
      </c>
      <c r="AD682" s="1064"/>
      <c r="AE682" s="1065"/>
    </row>
    <row r="683" spans="1:31">
      <c r="A683" s="414"/>
      <c r="B683" s="251"/>
      <c r="C683" s="814"/>
      <c r="D683" s="815"/>
      <c r="E683" s="732"/>
      <c r="F683" s="816"/>
      <c r="G683" s="18"/>
      <c r="H683" s="737"/>
      <c r="I683" s="737"/>
      <c r="J683" s="737"/>
      <c r="K683" s="737"/>
      <c r="L683" s="737"/>
      <c r="M683" s="737"/>
      <c r="N683" s="737"/>
      <c r="O683" s="696"/>
      <c r="P683" s="696"/>
      <c r="Q683" s="696"/>
      <c r="R683" s="696"/>
      <c r="S683" s="696"/>
      <c r="T683" s="696"/>
      <c r="U683" s="696"/>
      <c r="V683" s="696"/>
      <c r="W683" s="696"/>
      <c r="AB683" s="128"/>
      <c r="AC683" s="1063"/>
      <c r="AD683" s="1064"/>
      <c r="AE683" s="1065"/>
    </row>
    <row r="684" spans="1:31">
      <c r="A684" s="414"/>
      <c r="B684" s="251"/>
      <c r="C684" s="814"/>
      <c r="D684" s="417"/>
      <c r="E684" s="732"/>
      <c r="F684" s="816"/>
      <c r="G684" s="18"/>
      <c r="AB684" s="128"/>
      <c r="AC684" s="62"/>
      <c r="AD684" s="63"/>
      <c r="AE684" s="64"/>
    </row>
    <row r="685" spans="1:31">
      <c r="A685" s="414"/>
      <c r="B685" s="251"/>
      <c r="C685" s="142"/>
      <c r="D685" s="417"/>
      <c r="E685" s="251"/>
      <c r="F685" s="252"/>
      <c r="G685" s="18"/>
      <c r="H685" s="890" t="s">
        <v>470</v>
      </c>
      <c r="I685" s="890"/>
      <c r="J685" s="890"/>
      <c r="K685" s="890"/>
      <c r="L685" s="890"/>
      <c r="M685" s="788" t="s">
        <v>198</v>
      </c>
      <c r="N685" s="789"/>
      <c r="O685" s="789"/>
      <c r="P685" s="790"/>
      <c r="Q685" s="23"/>
      <c r="R685" s="23"/>
      <c r="S685" s="663" t="s">
        <v>1321</v>
      </c>
      <c r="T685" s="664"/>
      <c r="U685" s="665"/>
      <c r="V685" s="801"/>
      <c r="W685" s="802"/>
      <c r="X685" s="802"/>
      <c r="Y685" s="802"/>
      <c r="Z685" s="802"/>
      <c r="AA685" s="803"/>
      <c r="AB685" s="128"/>
      <c r="AC685" s="62"/>
      <c r="AD685" s="63"/>
      <c r="AE685" s="64"/>
    </row>
    <row r="686" spans="1:31">
      <c r="A686" s="414"/>
      <c r="B686" s="251"/>
      <c r="C686" s="142"/>
      <c r="D686" s="417"/>
      <c r="E686" s="251"/>
      <c r="F686" s="252"/>
      <c r="G686" s="18"/>
      <c r="H686" s="6" t="s">
        <v>1117</v>
      </c>
      <c r="I686" s="6"/>
      <c r="J686" s="6"/>
      <c r="K686" s="6"/>
      <c r="L686" s="6"/>
      <c r="M686" s="6"/>
      <c r="N686" s="6"/>
      <c r="O686" s="6"/>
      <c r="P686" s="6"/>
      <c r="Q686" s="6"/>
      <c r="R686" s="6"/>
      <c r="S686" s="6"/>
      <c r="T686" s="6"/>
      <c r="U686" s="6"/>
      <c r="V686" s="6"/>
      <c r="AB686" s="128"/>
      <c r="AC686" s="62"/>
      <c r="AD686" s="63"/>
      <c r="AE686" s="64"/>
    </row>
    <row r="687" spans="1:31">
      <c r="A687" s="414"/>
      <c r="B687" s="251"/>
      <c r="C687" s="142"/>
      <c r="D687" s="417"/>
      <c r="E687" s="251"/>
      <c r="F687" s="252"/>
      <c r="G687" s="18"/>
      <c r="H687" s="760"/>
      <c r="I687" s="761"/>
      <c r="J687" s="761"/>
      <c r="K687" s="761"/>
      <c r="L687" s="761"/>
      <c r="M687" s="761"/>
      <c r="N687" s="761"/>
      <c r="O687" s="761"/>
      <c r="P687" s="761"/>
      <c r="Q687" s="761"/>
      <c r="R687" s="761"/>
      <c r="S687" s="761"/>
      <c r="T687" s="761"/>
      <c r="U687" s="761"/>
      <c r="V687" s="761"/>
      <c r="W687" s="761"/>
      <c r="X687" s="761"/>
      <c r="Y687" s="761"/>
      <c r="Z687" s="761"/>
      <c r="AA687" s="762"/>
      <c r="AB687" s="128"/>
      <c r="AC687" s="62"/>
      <c r="AD687" s="63"/>
      <c r="AE687" s="64"/>
    </row>
    <row r="688" spans="1:31">
      <c r="A688" s="414"/>
      <c r="B688" s="251"/>
      <c r="C688" s="142"/>
      <c r="D688" s="417"/>
      <c r="E688" s="251"/>
      <c r="F688" s="252"/>
      <c r="G688" s="18"/>
      <c r="H688" s="763"/>
      <c r="I688" s="764"/>
      <c r="J688" s="764"/>
      <c r="K688" s="764"/>
      <c r="L688" s="764"/>
      <c r="M688" s="764"/>
      <c r="N688" s="764"/>
      <c r="O688" s="764"/>
      <c r="P688" s="764"/>
      <c r="Q688" s="764"/>
      <c r="R688" s="764"/>
      <c r="S688" s="764"/>
      <c r="T688" s="764"/>
      <c r="U688" s="764"/>
      <c r="V688" s="764"/>
      <c r="W688" s="764"/>
      <c r="X688" s="764"/>
      <c r="Y688" s="764"/>
      <c r="Z688" s="764"/>
      <c r="AA688" s="765"/>
      <c r="AB688" s="128"/>
      <c r="AC688" s="62"/>
      <c r="AD688" s="63"/>
      <c r="AE688" s="64"/>
    </row>
    <row r="689" spans="1:31">
      <c r="A689" s="414"/>
      <c r="B689" s="251"/>
      <c r="C689" s="142"/>
      <c r="D689" s="417"/>
      <c r="E689" s="251"/>
      <c r="F689" s="252"/>
      <c r="G689" s="18"/>
      <c r="L689" s="34"/>
      <c r="M689" s="34"/>
      <c r="N689" s="34"/>
      <c r="O689" s="34"/>
      <c r="P689" s="34"/>
      <c r="Q689" s="34"/>
      <c r="R689" s="34"/>
      <c r="S689" s="34"/>
      <c r="T689" s="6"/>
      <c r="U689" s="6"/>
      <c r="V689" s="6"/>
      <c r="W689" s="6"/>
      <c r="AB689" s="128"/>
      <c r="AC689" s="62"/>
      <c r="AD689" s="63"/>
      <c r="AE689" s="64"/>
    </row>
    <row r="690" spans="1:31" ht="13.5" customHeight="1">
      <c r="A690" s="822" t="s">
        <v>473</v>
      </c>
      <c r="B690" s="251">
        <v>33</v>
      </c>
      <c r="C690" s="814" t="s">
        <v>472</v>
      </c>
      <c r="D690" s="815" t="s">
        <v>350</v>
      </c>
      <c r="E690" s="732" t="s">
        <v>555</v>
      </c>
      <c r="F690" s="816"/>
      <c r="G690" s="18"/>
      <c r="H690" s="737" t="s">
        <v>71</v>
      </c>
      <c r="I690" s="737"/>
      <c r="J690" s="737"/>
      <c r="K690" s="737"/>
      <c r="L690" s="737"/>
      <c r="M690" s="737"/>
      <c r="N690" s="737"/>
      <c r="O690" s="696" t="s">
        <v>154</v>
      </c>
      <c r="P690" s="696"/>
      <c r="Q690" s="696"/>
      <c r="R690" s="696"/>
      <c r="S690" s="696"/>
      <c r="T690" s="696"/>
      <c r="U690" s="696"/>
      <c r="V690" s="696"/>
      <c r="W690" s="696"/>
      <c r="AB690" s="128"/>
      <c r="AC690" s="1063" t="s">
        <v>548</v>
      </c>
      <c r="AD690" s="1064"/>
      <c r="AE690" s="1065"/>
    </row>
    <row r="691" spans="1:31">
      <c r="A691" s="822"/>
      <c r="B691" s="251"/>
      <c r="C691" s="814"/>
      <c r="D691" s="815"/>
      <c r="E691" s="732"/>
      <c r="F691" s="816"/>
      <c r="G691" s="18"/>
      <c r="H691" s="737"/>
      <c r="I691" s="737"/>
      <c r="J691" s="737"/>
      <c r="K691" s="737"/>
      <c r="L691" s="737"/>
      <c r="M691" s="737"/>
      <c r="N691" s="737"/>
      <c r="O691" s="696"/>
      <c r="P691" s="696"/>
      <c r="Q691" s="696"/>
      <c r="R691" s="696"/>
      <c r="S691" s="696"/>
      <c r="T691" s="696"/>
      <c r="U691" s="696"/>
      <c r="V691" s="696"/>
      <c r="W691" s="696"/>
      <c r="AB691" s="128"/>
      <c r="AC691" s="1063"/>
      <c r="AD691" s="1064"/>
      <c r="AE691" s="1065"/>
    </row>
    <row r="692" spans="1:31">
      <c r="A692" s="822"/>
      <c r="B692" s="251"/>
      <c r="C692" s="814"/>
      <c r="D692" s="417"/>
      <c r="E692" s="732"/>
      <c r="F692" s="816"/>
      <c r="G692" s="18"/>
      <c r="AB692" s="128"/>
      <c r="AC692" s="62"/>
      <c r="AD692" s="63"/>
      <c r="AE692" s="64"/>
    </row>
    <row r="693" spans="1:31" ht="5.25" customHeight="1">
      <c r="A693" s="822"/>
      <c r="B693" s="251"/>
      <c r="C693" s="142"/>
      <c r="D693" s="417"/>
      <c r="E693" s="732"/>
      <c r="F693" s="816"/>
      <c r="G693" s="18"/>
      <c r="H693" s="392"/>
      <c r="I693" s="392"/>
      <c r="J693" s="392"/>
      <c r="K693" s="392"/>
      <c r="L693" s="392"/>
      <c r="M693" s="392"/>
      <c r="N693" s="392"/>
      <c r="O693" s="392"/>
      <c r="P693" s="392"/>
      <c r="Q693" s="392"/>
      <c r="R693" s="392"/>
      <c r="S693" s="392"/>
      <c r="T693" s="392"/>
      <c r="U693" s="392"/>
      <c r="V693" s="392"/>
      <c r="W693" s="392"/>
      <c r="X693" s="392"/>
      <c r="Y693" s="392"/>
      <c r="Z693" s="392"/>
      <c r="AA693" s="392"/>
      <c r="AB693" s="128"/>
      <c r="AC693" s="62"/>
      <c r="AD693" s="63"/>
      <c r="AE693" s="64"/>
    </row>
    <row r="694" spans="1:31">
      <c r="A694" s="414"/>
      <c r="B694" s="251"/>
      <c r="C694" s="142"/>
      <c r="D694" s="417"/>
      <c r="E694" s="251"/>
      <c r="F694" s="252"/>
      <c r="G694" s="18"/>
      <c r="H694" s="3" t="s">
        <v>556</v>
      </c>
      <c r="I694" s="392"/>
      <c r="J694" s="392"/>
      <c r="K694" s="392"/>
      <c r="L694" s="392"/>
      <c r="M694" s="392"/>
      <c r="N694" s="392"/>
      <c r="O694" s="392"/>
      <c r="P694" s="392"/>
      <c r="Q694" s="392"/>
      <c r="R694" s="392"/>
      <c r="S694" s="392"/>
      <c r="T694" s="392"/>
      <c r="U694" s="392"/>
      <c r="V694" s="392"/>
      <c r="W694" s="392"/>
      <c r="X694" s="392"/>
      <c r="Y694" s="392"/>
      <c r="Z694" s="392"/>
      <c r="AA694" s="392"/>
      <c r="AB694" s="128"/>
      <c r="AC694" s="62"/>
      <c r="AD694" s="63"/>
      <c r="AE694" s="64"/>
    </row>
    <row r="695" spans="1:31">
      <c r="A695" s="414"/>
      <c r="B695" s="251"/>
      <c r="C695" s="142"/>
      <c r="D695" s="417"/>
      <c r="E695" s="251"/>
      <c r="F695" s="252"/>
      <c r="G695" s="18"/>
      <c r="H695" s="852" t="s">
        <v>474</v>
      </c>
      <c r="I695" s="853"/>
      <c r="J695" s="853"/>
      <c r="K695" s="854"/>
      <c r="L695" s="216" t="str">
        <f>IF($I$46="","",MOD($I$46-11,12)+1)</f>
        <v/>
      </c>
      <c r="M695" s="426" t="s">
        <v>474</v>
      </c>
      <c r="N695" s="216" t="str">
        <f>IF($I$46="","",MOD($I$46-10,12)+1)</f>
        <v/>
      </c>
      <c r="O695" s="426" t="s">
        <v>474</v>
      </c>
      <c r="P695" s="216" t="str">
        <f>IF($I$46="","",MOD($I$46-9,12)+1)</f>
        <v/>
      </c>
      <c r="Q695" s="426" t="s">
        <v>474</v>
      </c>
      <c r="R695" s="216" t="str">
        <f>IF($I$46="","",MOD($I$46-8,12)+1)</f>
        <v/>
      </c>
      <c r="S695" s="426" t="s">
        <v>474</v>
      </c>
      <c r="T695" s="216" t="str">
        <f>IF($I$46="","",MOD($I$46-7,12)+1)</f>
        <v/>
      </c>
      <c r="U695" s="426" t="s">
        <v>474</v>
      </c>
      <c r="V695" s="216" t="str">
        <f>IF($I$46="","",MOD($I$46-6,12)+1)</f>
        <v/>
      </c>
      <c r="W695" s="426" t="s">
        <v>474</v>
      </c>
      <c r="AB695" s="128"/>
      <c r="AC695" s="62"/>
      <c r="AD695" s="63"/>
      <c r="AE695" s="64"/>
    </row>
    <row r="696" spans="1:31" ht="13.5" customHeight="1">
      <c r="A696" s="414"/>
      <c r="B696" s="251"/>
      <c r="C696" s="142"/>
      <c r="D696" s="417"/>
      <c r="E696" s="251"/>
      <c r="F696" s="252"/>
      <c r="G696" s="18"/>
      <c r="H696" s="746" t="s">
        <v>105</v>
      </c>
      <c r="I696" s="746"/>
      <c r="J696" s="714" t="s">
        <v>49</v>
      </c>
      <c r="K696" s="731"/>
      <c r="L696" s="747"/>
      <c r="M696" s="748"/>
      <c r="N696" s="747"/>
      <c r="O696" s="748"/>
      <c r="P696" s="747"/>
      <c r="Q696" s="748"/>
      <c r="R696" s="747"/>
      <c r="S696" s="748"/>
      <c r="T696" s="747"/>
      <c r="U696" s="748"/>
      <c r="V696" s="747"/>
      <c r="W696" s="748"/>
      <c r="Y696" s="34"/>
      <c r="AA696" s="34"/>
      <c r="AB696" s="128"/>
      <c r="AC696" s="62"/>
      <c r="AD696" s="63"/>
      <c r="AE696" s="64"/>
    </row>
    <row r="697" spans="1:31">
      <c r="A697" s="414"/>
      <c r="B697" s="251"/>
      <c r="C697" s="142"/>
      <c r="D697" s="417"/>
      <c r="E697" s="251"/>
      <c r="F697" s="252"/>
      <c r="G697" s="18"/>
      <c r="H697" s="746"/>
      <c r="I697" s="746"/>
      <c r="J697" s="749" t="s">
        <v>48</v>
      </c>
      <c r="K697" s="750"/>
      <c r="L697" s="729"/>
      <c r="M697" s="730"/>
      <c r="N697" s="729"/>
      <c r="O697" s="730"/>
      <c r="P697" s="729"/>
      <c r="Q697" s="730"/>
      <c r="R697" s="729"/>
      <c r="S697" s="730"/>
      <c r="T697" s="729"/>
      <c r="U697" s="730"/>
      <c r="V697" s="729"/>
      <c r="W697" s="730"/>
      <c r="AB697" s="128"/>
      <c r="AC697" s="62"/>
      <c r="AD697" s="63"/>
      <c r="AE697" s="64"/>
    </row>
    <row r="698" spans="1:31">
      <c r="A698" s="414"/>
      <c r="B698" s="251"/>
      <c r="C698" s="142"/>
      <c r="D698" s="417"/>
      <c r="E698" s="251"/>
      <c r="F698" s="252"/>
      <c r="G698" s="18"/>
      <c r="H698" s="746" t="s">
        <v>103</v>
      </c>
      <c r="I698" s="746"/>
      <c r="J698" s="714" t="s">
        <v>49</v>
      </c>
      <c r="K698" s="731"/>
      <c r="L698" s="747"/>
      <c r="M698" s="748"/>
      <c r="N698" s="747"/>
      <c r="O698" s="748"/>
      <c r="P698" s="747"/>
      <c r="Q698" s="748"/>
      <c r="R698" s="747"/>
      <c r="S698" s="748"/>
      <c r="T698" s="747"/>
      <c r="U698" s="748"/>
      <c r="V698" s="747"/>
      <c r="W698" s="748"/>
      <c r="Y698" s="34"/>
      <c r="AB698" s="128"/>
      <c r="AC698" s="62"/>
      <c r="AD698" s="63"/>
      <c r="AE698" s="64"/>
    </row>
    <row r="699" spans="1:31">
      <c r="A699" s="414"/>
      <c r="B699" s="251"/>
      <c r="C699" s="142"/>
      <c r="D699" s="417"/>
      <c r="E699" s="251"/>
      <c r="F699" s="252"/>
      <c r="G699" s="18"/>
      <c r="H699" s="746"/>
      <c r="I699" s="746"/>
      <c r="J699" s="749" t="s">
        <v>48</v>
      </c>
      <c r="K699" s="750"/>
      <c r="L699" s="729"/>
      <c r="M699" s="730"/>
      <c r="N699" s="729"/>
      <c r="O699" s="730"/>
      <c r="P699" s="729"/>
      <c r="Q699" s="730"/>
      <c r="R699" s="729"/>
      <c r="S699" s="730"/>
      <c r="T699" s="729"/>
      <c r="U699" s="730"/>
      <c r="V699" s="729"/>
      <c r="W699" s="730"/>
      <c r="AB699" s="128"/>
      <c r="AC699" s="62"/>
      <c r="AD699" s="63"/>
      <c r="AE699" s="64"/>
    </row>
    <row r="700" spans="1:31">
      <c r="A700" s="414"/>
      <c r="B700" s="251"/>
      <c r="C700" s="142"/>
      <c r="D700" s="417"/>
      <c r="E700" s="251"/>
      <c r="F700" s="252"/>
      <c r="G700" s="18"/>
      <c r="H700" s="852" t="s">
        <v>474</v>
      </c>
      <c r="I700" s="853"/>
      <c r="J700" s="853"/>
      <c r="K700" s="854"/>
      <c r="L700" s="216" t="str">
        <f>IF($I$46="","",MOD($I$46-5,12)+1)</f>
        <v/>
      </c>
      <c r="M700" s="426" t="s">
        <v>474</v>
      </c>
      <c r="N700" s="216" t="str">
        <f>IF($I$46="","",MOD($I$46-4,12)+1)</f>
        <v/>
      </c>
      <c r="O700" s="426" t="s">
        <v>474</v>
      </c>
      <c r="P700" s="216" t="str">
        <f>IF($I$46="","",MOD($I$46-3,12)+1)</f>
        <v/>
      </c>
      <c r="Q700" s="426" t="s">
        <v>474</v>
      </c>
      <c r="R700" s="216" t="str">
        <f>IF($I$46="","",MOD($I$46-2,12)+1)</f>
        <v/>
      </c>
      <c r="S700" s="426" t="s">
        <v>474</v>
      </c>
      <c r="T700" s="216" t="str">
        <f>IF($I$46="","",MOD($I$46-1,12)+1)</f>
        <v/>
      </c>
      <c r="U700" s="426" t="s">
        <v>474</v>
      </c>
      <c r="V700" s="216" t="str">
        <f>IF($I$46="","",MOD($I$46,12)+1)</f>
        <v/>
      </c>
      <c r="W700" s="426" t="s">
        <v>474</v>
      </c>
      <c r="X700" s="848" t="s">
        <v>557</v>
      </c>
      <c r="Y700" s="849"/>
      <c r="Z700" s="849"/>
      <c r="AA700" s="849"/>
      <c r="AB700" s="850"/>
      <c r="AC700" s="62"/>
      <c r="AD700" s="63"/>
      <c r="AE700" s="64"/>
    </row>
    <row r="701" spans="1:31">
      <c r="A701" s="414"/>
      <c r="B701" s="251"/>
      <c r="C701" s="142"/>
      <c r="D701" s="417"/>
      <c r="E701" s="251"/>
      <c r="F701" s="252"/>
      <c r="G701" s="18"/>
      <c r="H701" s="746" t="s">
        <v>105</v>
      </c>
      <c r="I701" s="746"/>
      <c r="J701" s="714" t="s">
        <v>49</v>
      </c>
      <c r="K701" s="731"/>
      <c r="L701" s="747"/>
      <c r="M701" s="748"/>
      <c r="N701" s="747"/>
      <c r="O701" s="748"/>
      <c r="P701" s="747"/>
      <c r="Q701" s="748"/>
      <c r="R701" s="747"/>
      <c r="S701" s="748"/>
      <c r="T701" s="747"/>
      <c r="U701" s="748"/>
      <c r="V701" s="747"/>
      <c r="W701" s="748"/>
      <c r="X701" s="851"/>
      <c r="Y701" s="849"/>
      <c r="Z701" s="849"/>
      <c r="AA701" s="849"/>
      <c r="AB701" s="850"/>
      <c r="AC701" s="62"/>
      <c r="AD701" s="63"/>
      <c r="AE701" s="64"/>
    </row>
    <row r="702" spans="1:31">
      <c r="A702" s="414"/>
      <c r="B702" s="251"/>
      <c r="C702" s="142"/>
      <c r="D702" s="417"/>
      <c r="E702" s="251"/>
      <c r="F702" s="252"/>
      <c r="G702" s="18"/>
      <c r="H702" s="746"/>
      <c r="I702" s="746"/>
      <c r="J702" s="749" t="s">
        <v>48</v>
      </c>
      <c r="K702" s="750"/>
      <c r="L702" s="729"/>
      <c r="M702" s="730"/>
      <c r="N702" s="729"/>
      <c r="O702" s="730"/>
      <c r="P702" s="729"/>
      <c r="Q702" s="730"/>
      <c r="R702" s="729"/>
      <c r="S702" s="730"/>
      <c r="T702" s="729"/>
      <c r="U702" s="730"/>
      <c r="V702" s="729"/>
      <c r="W702" s="730"/>
      <c r="X702" s="851"/>
      <c r="Y702" s="849"/>
      <c r="Z702" s="849"/>
      <c r="AA702" s="849"/>
      <c r="AB702" s="850"/>
      <c r="AC702" s="62"/>
      <c r="AD702" s="63"/>
      <c r="AE702" s="64"/>
    </row>
    <row r="703" spans="1:31">
      <c r="A703" s="414"/>
      <c r="B703" s="251"/>
      <c r="C703" s="142"/>
      <c r="D703" s="417"/>
      <c r="E703" s="251"/>
      <c r="F703" s="252"/>
      <c r="G703" s="18"/>
      <c r="H703" s="746" t="s">
        <v>103</v>
      </c>
      <c r="I703" s="746"/>
      <c r="J703" s="714" t="s">
        <v>49</v>
      </c>
      <c r="K703" s="731"/>
      <c r="L703" s="747"/>
      <c r="M703" s="748"/>
      <c r="N703" s="747"/>
      <c r="O703" s="748"/>
      <c r="P703" s="747"/>
      <c r="Q703" s="748"/>
      <c r="R703" s="747"/>
      <c r="S703" s="748"/>
      <c r="T703" s="747"/>
      <c r="U703" s="748"/>
      <c r="V703" s="747"/>
      <c r="W703" s="748"/>
      <c r="X703" s="851"/>
      <c r="Y703" s="849"/>
      <c r="Z703" s="849"/>
      <c r="AA703" s="849"/>
      <c r="AB703" s="850"/>
      <c r="AC703" s="62"/>
      <c r="AD703" s="63"/>
      <c r="AE703" s="64"/>
    </row>
    <row r="704" spans="1:31">
      <c r="A704" s="414"/>
      <c r="B704" s="251"/>
      <c r="C704" s="142"/>
      <c r="D704" s="417"/>
      <c r="E704" s="251"/>
      <c r="F704" s="252"/>
      <c r="G704" s="18"/>
      <c r="H704" s="746"/>
      <c r="I704" s="746"/>
      <c r="J704" s="749" t="s">
        <v>48</v>
      </c>
      <c r="K704" s="750"/>
      <c r="L704" s="729"/>
      <c r="M704" s="730"/>
      <c r="N704" s="729"/>
      <c r="O704" s="730"/>
      <c r="P704" s="729"/>
      <c r="Q704" s="730"/>
      <c r="R704" s="729"/>
      <c r="S704" s="730"/>
      <c r="T704" s="729"/>
      <c r="U704" s="730"/>
      <c r="V704" s="729"/>
      <c r="W704" s="730"/>
      <c r="X704" s="851"/>
      <c r="Y704" s="849"/>
      <c r="Z704" s="849"/>
      <c r="AA704" s="849"/>
      <c r="AB704" s="850"/>
      <c r="AC704" s="62"/>
      <c r="AD704" s="63"/>
      <c r="AE704" s="64"/>
    </row>
    <row r="705" spans="1:31">
      <c r="A705" s="414"/>
      <c r="B705" s="251"/>
      <c r="C705" s="142"/>
      <c r="D705" s="417"/>
      <c r="E705" s="251"/>
      <c r="F705" s="252"/>
      <c r="G705" s="18"/>
      <c r="H705" s="3" t="s">
        <v>475</v>
      </c>
      <c r="AC705" s="62"/>
      <c r="AD705" s="63"/>
      <c r="AE705" s="64"/>
    </row>
    <row r="706" spans="1:31">
      <c r="A706" s="414"/>
      <c r="B706" s="251"/>
      <c r="C706" s="142"/>
      <c r="D706" s="417"/>
      <c r="E706" s="251"/>
      <c r="F706" s="252"/>
      <c r="G706" s="18"/>
      <c r="I706" s="99"/>
      <c r="L706" s="99"/>
      <c r="M706" s="99"/>
      <c r="N706" s="99"/>
      <c r="O706" s="99"/>
      <c r="P706" s="99"/>
      <c r="Q706" s="99"/>
      <c r="R706" s="99"/>
      <c r="AC706" s="62"/>
      <c r="AD706" s="63"/>
      <c r="AE706" s="64"/>
    </row>
    <row r="707" spans="1:31" ht="8.25" customHeight="1">
      <c r="A707" s="414"/>
      <c r="B707" s="251"/>
      <c r="C707" s="142"/>
      <c r="D707" s="417"/>
      <c r="E707" s="251"/>
      <c r="F707" s="252"/>
      <c r="G707" s="18"/>
      <c r="AC707" s="62"/>
      <c r="AD707" s="63"/>
      <c r="AE707" s="64"/>
    </row>
    <row r="708" spans="1:31" ht="13.5" customHeight="1">
      <c r="A708" s="414"/>
      <c r="B708" s="251"/>
      <c r="C708" s="142"/>
      <c r="D708" s="417"/>
      <c r="E708" s="251"/>
      <c r="F708" s="252"/>
      <c r="G708" s="18"/>
      <c r="H708" s="6" t="s">
        <v>476</v>
      </c>
      <c r="I708" s="99"/>
      <c r="J708" s="99"/>
      <c r="K708" s="99"/>
      <c r="L708" s="99"/>
      <c r="M708" s="99"/>
      <c r="N708" s="113"/>
      <c r="O708" s="99"/>
      <c r="P708" s="99"/>
      <c r="Q708" s="113"/>
      <c r="R708" s="99"/>
      <c r="S708" s="99"/>
      <c r="T708" s="99"/>
      <c r="U708" s="99"/>
      <c r="V708" s="34"/>
      <c r="W708" s="34"/>
      <c r="X708" s="34"/>
      <c r="Y708" s="34"/>
      <c r="Z708" s="34"/>
      <c r="AA708" s="34"/>
      <c r="AB708" s="128"/>
      <c r="AC708" s="62"/>
      <c r="AD708" s="63"/>
      <c r="AE708" s="64"/>
    </row>
    <row r="709" spans="1:31">
      <c r="A709" s="145"/>
      <c r="C709" s="76"/>
      <c r="D709" s="145"/>
      <c r="G709" s="18"/>
      <c r="H709" s="835"/>
      <c r="I709" s="835"/>
      <c r="J709" s="835"/>
      <c r="K709" s="835"/>
      <c r="L709" s="835"/>
      <c r="M709" s="835"/>
      <c r="N709" s="642" t="s">
        <v>102</v>
      </c>
      <c r="O709" s="642"/>
      <c r="P709" s="642"/>
      <c r="Q709" s="642"/>
      <c r="R709" s="746" t="s">
        <v>477</v>
      </c>
      <c r="S709" s="746"/>
      <c r="T709" s="746"/>
      <c r="U709" s="642" t="s">
        <v>466</v>
      </c>
      <c r="V709" s="642"/>
      <c r="W709" s="642"/>
      <c r="X709" s="642"/>
      <c r="Y709" s="746" t="s">
        <v>477</v>
      </c>
      <c r="Z709" s="746"/>
      <c r="AA709" s="746"/>
      <c r="AB709" s="128"/>
      <c r="AC709" s="1063"/>
      <c r="AD709" s="1064"/>
      <c r="AE709" s="1065"/>
    </row>
    <row r="710" spans="1:31">
      <c r="A710" s="145"/>
      <c r="B710" s="251"/>
      <c r="C710" s="76"/>
      <c r="D710" s="145"/>
      <c r="G710" s="18"/>
      <c r="H710" s="746" t="s">
        <v>83</v>
      </c>
      <c r="I710" s="746"/>
      <c r="J710" s="746"/>
      <c r="K710" s="746"/>
      <c r="L710" s="746"/>
      <c r="M710" s="746"/>
      <c r="N710" s="788" t="s">
        <v>198</v>
      </c>
      <c r="O710" s="789"/>
      <c r="P710" s="789"/>
      <c r="Q710" s="790"/>
      <c r="R710" s="791"/>
      <c r="S710" s="791"/>
      <c r="T710" s="791"/>
      <c r="U710" s="792" t="s">
        <v>198</v>
      </c>
      <c r="V710" s="792"/>
      <c r="W710" s="792"/>
      <c r="X710" s="792"/>
      <c r="Y710" s="791"/>
      <c r="Z710" s="791"/>
      <c r="AA710" s="791"/>
      <c r="AB710" s="128"/>
      <c r="AC710" s="1063"/>
      <c r="AD710" s="1064"/>
      <c r="AE710" s="1065"/>
    </row>
    <row r="711" spans="1:31">
      <c r="A711" s="414"/>
      <c r="B711" s="251"/>
      <c r="D711" s="417"/>
      <c r="G711" s="18"/>
      <c r="H711" s="746" t="s">
        <v>84</v>
      </c>
      <c r="I711" s="746"/>
      <c r="J711" s="746"/>
      <c r="K711" s="746"/>
      <c r="L711" s="746"/>
      <c r="M711" s="746"/>
      <c r="N711" s="788" t="s">
        <v>198</v>
      </c>
      <c r="O711" s="789"/>
      <c r="P711" s="789"/>
      <c r="Q711" s="790"/>
      <c r="R711" s="793" t="str">
        <f>IF(COUNTA($P$655:$P$657,$V$655)&gt;0,"該当","")</f>
        <v/>
      </c>
      <c r="S711" s="793"/>
      <c r="T711" s="793"/>
      <c r="U711" s="792" t="s">
        <v>198</v>
      </c>
      <c r="V711" s="792"/>
      <c r="W711" s="792"/>
      <c r="X711" s="792"/>
      <c r="Y711" s="793" t="str">
        <f>IF(COUNTA($P$658:$P$660,$V$658)&gt;0,"該当","")</f>
        <v/>
      </c>
      <c r="Z711" s="793"/>
      <c r="AA711" s="793"/>
      <c r="AB711" s="114"/>
      <c r="AC711" s="62"/>
      <c r="AD711" s="63"/>
      <c r="AE711" s="64"/>
    </row>
    <row r="712" spans="1:31">
      <c r="A712" s="414"/>
      <c r="B712" s="251"/>
      <c r="C712" s="142"/>
      <c r="D712" s="417"/>
      <c r="E712" s="251"/>
      <c r="F712" s="252"/>
      <c r="G712" s="18"/>
      <c r="H712" s="746" t="s">
        <v>85</v>
      </c>
      <c r="I712" s="746"/>
      <c r="J712" s="746"/>
      <c r="K712" s="746"/>
      <c r="L712" s="746"/>
      <c r="M712" s="746"/>
      <c r="N712" s="788" t="s">
        <v>198</v>
      </c>
      <c r="O712" s="789"/>
      <c r="P712" s="789"/>
      <c r="Q712" s="790"/>
      <c r="R712" s="791" t="str">
        <f>IF(COUNT($M$394:$M$395,$R$394:$R$395)&gt;0,"〇","")</f>
        <v/>
      </c>
      <c r="S712" s="791"/>
      <c r="T712" s="791"/>
      <c r="U712" s="792" t="s">
        <v>198</v>
      </c>
      <c r="V712" s="792"/>
      <c r="W712" s="792"/>
      <c r="X712" s="792"/>
      <c r="Y712" s="791"/>
      <c r="Z712" s="791"/>
      <c r="AA712" s="791"/>
      <c r="AB712" s="128"/>
      <c r="AC712" s="62"/>
      <c r="AD712" s="63"/>
      <c r="AE712" s="64"/>
    </row>
    <row r="713" spans="1:31">
      <c r="A713" s="414"/>
      <c r="B713" s="251"/>
      <c r="C713" s="142"/>
      <c r="D713" s="417"/>
      <c r="E713" s="251"/>
      <c r="F713" s="252"/>
      <c r="G713" s="18"/>
      <c r="H713" s="3" t="s">
        <v>122</v>
      </c>
      <c r="I713" s="888" t="s">
        <v>471</v>
      </c>
      <c r="J713" s="888"/>
      <c r="K713" s="888"/>
      <c r="L713" s="888"/>
      <c r="M713" s="888"/>
      <c r="N713" s="888"/>
      <c r="O713" s="888"/>
      <c r="P713" s="888"/>
      <c r="Q713" s="888"/>
      <c r="R713" s="888"/>
      <c r="S713" s="888"/>
      <c r="T713" s="888"/>
      <c r="U713" s="888"/>
      <c r="V713" s="888"/>
      <c r="W713" s="888"/>
      <c r="X713" s="888"/>
      <c r="Y713" s="888"/>
      <c r="Z713" s="888"/>
      <c r="AA713" s="888"/>
      <c r="AB713" s="889"/>
      <c r="AC713" s="62"/>
      <c r="AD713" s="63"/>
      <c r="AE713" s="64"/>
    </row>
    <row r="714" spans="1:31">
      <c r="A714" s="414"/>
      <c r="B714" s="251"/>
      <c r="C714" s="142"/>
      <c r="D714" s="417"/>
      <c r="E714" s="251"/>
      <c r="F714" s="252"/>
      <c r="G714" s="18"/>
      <c r="AB714" s="128"/>
      <c r="AC714" s="62"/>
      <c r="AD714" s="63"/>
      <c r="AE714" s="64"/>
    </row>
    <row r="715" spans="1:31">
      <c r="A715" s="257"/>
      <c r="B715" s="368"/>
      <c r="C715" s="348"/>
      <c r="D715" s="262"/>
      <c r="E715" s="368"/>
      <c r="F715" s="386"/>
      <c r="G715" s="59"/>
      <c r="H715" s="23"/>
      <c r="I715" s="23"/>
      <c r="J715" s="23"/>
      <c r="K715" s="23"/>
      <c r="L715" s="23"/>
      <c r="M715" s="23"/>
      <c r="N715" s="23"/>
      <c r="O715" s="23"/>
      <c r="P715" s="23"/>
      <c r="Q715" s="23"/>
      <c r="R715" s="23"/>
      <c r="S715" s="23"/>
      <c r="T715" s="23"/>
      <c r="U715" s="23"/>
      <c r="V715" s="23"/>
      <c r="W715" s="23"/>
      <c r="X715" s="23"/>
      <c r="Y715" s="23"/>
      <c r="Z715" s="23"/>
      <c r="AA715" s="23"/>
      <c r="AB715" s="29"/>
      <c r="AC715" s="65"/>
      <c r="AD715" s="66"/>
      <c r="AE715" s="67"/>
    </row>
    <row r="716" spans="1:31" ht="7.8" customHeight="1">
      <c r="A716" s="414"/>
      <c r="B716" s="251"/>
      <c r="C716" s="142"/>
      <c r="D716" s="417"/>
      <c r="E716" s="251"/>
      <c r="F716" s="252"/>
      <c r="G716" s="18"/>
      <c r="AB716" s="128"/>
      <c r="AC716" s="62"/>
      <c r="AD716" s="63"/>
      <c r="AE716" s="64"/>
    </row>
    <row r="717" spans="1:31" ht="13.5" customHeight="1">
      <c r="A717" s="822" t="s">
        <v>767</v>
      </c>
      <c r="B717" s="251">
        <v>34</v>
      </c>
      <c r="C717" s="814" t="s">
        <v>479</v>
      </c>
      <c r="D717" s="815" t="s">
        <v>1025</v>
      </c>
      <c r="E717" s="732" t="s">
        <v>478</v>
      </c>
      <c r="F717" s="816"/>
      <c r="G717" s="18"/>
      <c r="H717" s="737" t="s">
        <v>71</v>
      </c>
      <c r="I717" s="737"/>
      <c r="J717" s="737"/>
      <c r="K717" s="737"/>
      <c r="L717" s="737"/>
      <c r="M717" s="737"/>
      <c r="N717" s="737"/>
      <c r="O717" s="696" t="s">
        <v>154</v>
      </c>
      <c r="P717" s="696"/>
      <c r="Q717" s="696"/>
      <c r="R717" s="696"/>
      <c r="S717" s="696"/>
      <c r="T717" s="696"/>
      <c r="U717" s="696"/>
      <c r="V717" s="696"/>
      <c r="W717" s="696"/>
      <c r="AB717" s="128"/>
      <c r="AC717" s="1063" t="s">
        <v>558</v>
      </c>
      <c r="AD717" s="1064"/>
      <c r="AE717" s="1065"/>
    </row>
    <row r="718" spans="1:31">
      <c r="A718" s="822"/>
      <c r="B718" s="251"/>
      <c r="C718" s="814"/>
      <c r="D718" s="815"/>
      <c r="E718" s="732"/>
      <c r="F718" s="816"/>
      <c r="G718" s="18"/>
      <c r="H718" s="737"/>
      <c r="I718" s="737"/>
      <c r="J718" s="737"/>
      <c r="K718" s="737"/>
      <c r="L718" s="737"/>
      <c r="M718" s="737"/>
      <c r="N718" s="737"/>
      <c r="O718" s="696"/>
      <c r="P718" s="696"/>
      <c r="Q718" s="696"/>
      <c r="R718" s="696"/>
      <c r="S718" s="696"/>
      <c r="T718" s="696"/>
      <c r="U718" s="696"/>
      <c r="V718" s="696"/>
      <c r="W718" s="696"/>
      <c r="AB718" s="128"/>
      <c r="AC718" s="1063"/>
      <c r="AD718" s="1064"/>
      <c r="AE718" s="1065"/>
    </row>
    <row r="719" spans="1:31">
      <c r="A719" s="414"/>
      <c r="B719" s="251"/>
      <c r="C719" s="814"/>
      <c r="D719" s="417"/>
      <c r="E719" s="732"/>
      <c r="F719" s="816"/>
      <c r="G719" s="18"/>
      <c r="AB719" s="128"/>
      <c r="AC719" s="62"/>
      <c r="AD719" s="63"/>
      <c r="AE719" s="64"/>
    </row>
    <row r="720" spans="1:31">
      <c r="A720" s="414"/>
      <c r="B720" s="251"/>
      <c r="C720" s="142"/>
      <c r="D720" s="417"/>
      <c r="E720" s="251"/>
      <c r="F720" s="252"/>
      <c r="G720" s="18"/>
      <c r="H720" s="890" t="s">
        <v>88</v>
      </c>
      <c r="I720" s="890"/>
      <c r="J720" s="890"/>
      <c r="K720" s="890"/>
      <c r="L720" s="890"/>
      <c r="M720" s="890"/>
      <c r="N720" s="890"/>
      <c r="O720" s="890"/>
      <c r="P720" s="890"/>
      <c r="Q720" s="890"/>
      <c r="R720" s="890"/>
      <c r="AB720" s="128"/>
      <c r="AC720" s="62"/>
      <c r="AD720" s="63"/>
      <c r="AE720" s="64"/>
    </row>
    <row r="721" spans="1:31">
      <c r="A721" s="414"/>
      <c r="B721" s="251"/>
      <c r="C721" s="142"/>
      <c r="D721" s="417"/>
      <c r="E721" s="251"/>
      <c r="F721" s="252"/>
      <c r="G721" s="18"/>
      <c r="H721" s="835"/>
      <c r="I721" s="835"/>
      <c r="J721" s="835"/>
      <c r="K721" s="835"/>
      <c r="L721" s="835"/>
      <c r="M721" s="835"/>
      <c r="N721" s="835"/>
      <c r="O721" s="642" t="s">
        <v>480</v>
      </c>
      <c r="P721" s="642"/>
      <c r="Q721" s="642"/>
      <c r="R721" s="642"/>
      <c r="S721" s="642" t="s">
        <v>40</v>
      </c>
      <c r="T721" s="642"/>
      <c r="U721" s="642"/>
      <c r="V721" s="642"/>
      <c r="AB721" s="128"/>
      <c r="AC721" s="62"/>
      <c r="AD721" s="63"/>
      <c r="AE721" s="64"/>
    </row>
    <row r="722" spans="1:31">
      <c r="A722" s="414"/>
      <c r="B722" s="251"/>
      <c r="C722" s="142"/>
      <c r="D722" s="417"/>
      <c r="E722" s="251"/>
      <c r="F722" s="252"/>
      <c r="G722" s="18"/>
      <c r="H722" s="642" t="s">
        <v>102</v>
      </c>
      <c r="I722" s="642"/>
      <c r="J722" s="642"/>
      <c r="K722" s="642" t="s">
        <v>11</v>
      </c>
      <c r="L722" s="642"/>
      <c r="M722" s="642"/>
      <c r="N722" s="642"/>
      <c r="O722" s="788" t="s">
        <v>160</v>
      </c>
      <c r="P722" s="789"/>
      <c r="Q722" s="789"/>
      <c r="R722" s="790"/>
      <c r="S722" s="788" t="s">
        <v>160</v>
      </c>
      <c r="T722" s="789"/>
      <c r="U722" s="789"/>
      <c r="V722" s="790"/>
      <c r="AB722" s="128"/>
      <c r="AC722" s="62"/>
      <c r="AD722" s="63"/>
      <c r="AE722" s="64"/>
    </row>
    <row r="723" spans="1:31">
      <c r="A723" s="414"/>
      <c r="B723" s="251"/>
      <c r="C723" s="142"/>
      <c r="D723" s="417"/>
      <c r="E723" s="251"/>
      <c r="F723" s="252"/>
      <c r="G723" s="18"/>
      <c r="H723" s="642"/>
      <c r="I723" s="642"/>
      <c r="J723" s="642"/>
      <c r="K723" s="642" t="s">
        <v>77</v>
      </c>
      <c r="L723" s="642"/>
      <c r="M723" s="642"/>
      <c r="N723" s="642"/>
      <c r="O723" s="788" t="s">
        <v>160</v>
      </c>
      <c r="P723" s="789"/>
      <c r="Q723" s="789"/>
      <c r="R723" s="790"/>
      <c r="S723" s="788" t="s">
        <v>160</v>
      </c>
      <c r="T723" s="789"/>
      <c r="U723" s="789"/>
      <c r="V723" s="790"/>
      <c r="AB723" s="128"/>
      <c r="AC723" s="62"/>
      <c r="AD723" s="63"/>
      <c r="AE723" s="64"/>
    </row>
    <row r="724" spans="1:31">
      <c r="A724" s="414"/>
      <c r="B724" s="251"/>
      <c r="C724" s="142"/>
      <c r="D724" s="417"/>
      <c r="E724" s="251"/>
      <c r="F724" s="252"/>
      <c r="G724" s="18"/>
      <c r="H724" s="642" t="s">
        <v>103</v>
      </c>
      <c r="I724" s="642"/>
      <c r="J724" s="642"/>
      <c r="K724" s="642" t="s">
        <v>11</v>
      </c>
      <c r="L724" s="642"/>
      <c r="M724" s="642"/>
      <c r="N724" s="642"/>
      <c r="O724" s="788" t="s">
        <v>160</v>
      </c>
      <c r="P724" s="789"/>
      <c r="Q724" s="789"/>
      <c r="R724" s="790"/>
      <c r="S724" s="788" t="s">
        <v>160</v>
      </c>
      <c r="T724" s="789"/>
      <c r="U724" s="789"/>
      <c r="V724" s="790"/>
      <c r="AB724" s="128"/>
      <c r="AC724" s="62"/>
      <c r="AD724" s="63"/>
      <c r="AE724" s="64"/>
    </row>
    <row r="725" spans="1:31">
      <c r="A725" s="414"/>
      <c r="B725" s="251"/>
      <c r="C725" s="142"/>
      <c r="D725" s="417"/>
      <c r="E725" s="251"/>
      <c r="F725" s="252"/>
      <c r="G725" s="18"/>
      <c r="H725" s="642"/>
      <c r="I725" s="642"/>
      <c r="J725" s="642"/>
      <c r="K725" s="642" t="s">
        <v>77</v>
      </c>
      <c r="L725" s="642"/>
      <c r="M725" s="642"/>
      <c r="N725" s="642"/>
      <c r="O725" s="788" t="s">
        <v>160</v>
      </c>
      <c r="P725" s="789"/>
      <c r="Q725" s="789"/>
      <c r="R725" s="790"/>
      <c r="S725" s="788" t="s">
        <v>198</v>
      </c>
      <c r="T725" s="789"/>
      <c r="U725" s="789"/>
      <c r="V725" s="790"/>
      <c r="AB725" s="128"/>
      <c r="AC725" s="62"/>
      <c r="AD725" s="63"/>
      <c r="AE725" s="64"/>
    </row>
    <row r="726" spans="1:31">
      <c r="A726" s="414"/>
      <c r="B726" s="251"/>
      <c r="C726" s="142"/>
      <c r="D726" s="417"/>
      <c r="E726" s="251"/>
      <c r="F726" s="252"/>
      <c r="G726" s="18"/>
      <c r="H726" s="253"/>
      <c r="I726" s="253"/>
      <c r="J726" s="253"/>
      <c r="K726" s="253"/>
      <c r="L726" s="253"/>
      <c r="M726" s="253"/>
      <c r="N726" s="253"/>
      <c r="O726" s="253"/>
      <c r="P726" s="253"/>
      <c r="Q726" s="253"/>
      <c r="R726" s="253"/>
      <c r="S726" s="253"/>
      <c r="T726" s="253"/>
      <c r="U726" s="253"/>
      <c r="V726" s="253"/>
      <c r="W726" s="253"/>
      <c r="X726" s="253"/>
      <c r="Y726" s="253"/>
      <c r="Z726" s="253"/>
      <c r="AA726" s="253"/>
      <c r="AB726" s="128"/>
      <c r="AC726" s="62"/>
      <c r="AD726" s="63"/>
      <c r="AE726" s="64"/>
    </row>
    <row r="727" spans="1:31">
      <c r="A727" s="414"/>
      <c r="B727" s="251"/>
      <c r="C727" s="142"/>
      <c r="D727" s="417"/>
      <c r="E727" s="251"/>
      <c r="F727" s="252"/>
      <c r="G727" s="18"/>
      <c r="H727" s="818" t="s">
        <v>481</v>
      </c>
      <c r="I727" s="818"/>
      <c r="J727" s="818"/>
      <c r="K727" s="818"/>
      <c r="L727" s="818"/>
      <c r="M727" s="818"/>
      <c r="N727" s="818"/>
      <c r="O727" s="818"/>
      <c r="P727" s="818"/>
      <c r="Q727" s="818"/>
      <c r="R727" s="818"/>
      <c r="S727" s="818"/>
      <c r="T727" s="818"/>
      <c r="U727" s="818"/>
      <c r="V727" s="818"/>
      <c r="W727" s="392"/>
      <c r="X727" s="392"/>
      <c r="Y727" s="392"/>
      <c r="Z727" s="392"/>
      <c r="AA727" s="392"/>
      <c r="AB727" s="128"/>
      <c r="AC727" s="62"/>
      <c r="AD727" s="63"/>
      <c r="AE727" s="64"/>
    </row>
    <row r="728" spans="1:31">
      <c r="A728" s="414"/>
      <c r="B728" s="251"/>
      <c r="C728" s="142"/>
      <c r="D728" s="417"/>
      <c r="E728" s="251"/>
      <c r="F728" s="252"/>
      <c r="G728" s="18"/>
      <c r="H728" s="760"/>
      <c r="I728" s="761"/>
      <c r="J728" s="761"/>
      <c r="K728" s="761"/>
      <c r="L728" s="761"/>
      <c r="M728" s="761"/>
      <c r="N728" s="761"/>
      <c r="O728" s="761"/>
      <c r="P728" s="761"/>
      <c r="Q728" s="761"/>
      <c r="R728" s="761"/>
      <c r="S728" s="761"/>
      <c r="T728" s="761"/>
      <c r="U728" s="761"/>
      <c r="V728" s="761"/>
      <c r="W728" s="761"/>
      <c r="X728" s="761"/>
      <c r="Y728" s="761"/>
      <c r="Z728" s="761"/>
      <c r="AA728" s="762"/>
      <c r="AB728" s="128"/>
      <c r="AC728" s="62"/>
      <c r="AD728" s="63"/>
      <c r="AE728" s="64"/>
    </row>
    <row r="729" spans="1:31">
      <c r="A729" s="414"/>
      <c r="B729" s="251"/>
      <c r="C729" s="142"/>
      <c r="D729" s="417"/>
      <c r="E729" s="251"/>
      <c r="F729" s="252"/>
      <c r="G729" s="18"/>
      <c r="H729" s="819"/>
      <c r="I729" s="820"/>
      <c r="J729" s="820"/>
      <c r="K729" s="820"/>
      <c r="L729" s="820"/>
      <c r="M729" s="820"/>
      <c r="N729" s="820"/>
      <c r="O729" s="820"/>
      <c r="P729" s="820"/>
      <c r="Q729" s="820"/>
      <c r="R729" s="820"/>
      <c r="S729" s="820"/>
      <c r="T729" s="820"/>
      <c r="U729" s="820"/>
      <c r="V729" s="820"/>
      <c r="W729" s="820"/>
      <c r="X729" s="820"/>
      <c r="Y729" s="820"/>
      <c r="Z729" s="820"/>
      <c r="AA729" s="821"/>
      <c r="AB729" s="128"/>
      <c r="AC729" s="62"/>
      <c r="AD729" s="63"/>
      <c r="AE729" s="64"/>
    </row>
    <row r="730" spans="1:31">
      <c r="A730" s="414"/>
      <c r="B730" s="251"/>
      <c r="C730" s="142"/>
      <c r="D730" s="417"/>
      <c r="E730" s="251"/>
      <c r="F730" s="252"/>
      <c r="G730" s="18"/>
      <c r="H730" s="819"/>
      <c r="I730" s="820"/>
      <c r="J730" s="820"/>
      <c r="K730" s="820"/>
      <c r="L730" s="820"/>
      <c r="M730" s="820"/>
      <c r="N730" s="820"/>
      <c r="O730" s="820"/>
      <c r="P730" s="820"/>
      <c r="Q730" s="820"/>
      <c r="R730" s="820"/>
      <c r="S730" s="820"/>
      <c r="T730" s="820"/>
      <c r="U730" s="820"/>
      <c r="V730" s="820"/>
      <c r="W730" s="820"/>
      <c r="X730" s="820"/>
      <c r="Y730" s="820"/>
      <c r="Z730" s="820"/>
      <c r="AA730" s="821"/>
      <c r="AB730" s="128"/>
      <c r="AC730" s="62"/>
      <c r="AD730" s="63"/>
      <c r="AE730" s="64"/>
    </row>
    <row r="731" spans="1:31">
      <c r="A731" s="414"/>
      <c r="B731" s="251"/>
      <c r="C731" s="142"/>
      <c r="D731" s="417"/>
      <c r="E731" s="251"/>
      <c r="F731" s="252"/>
      <c r="G731" s="18"/>
      <c r="H731" s="763"/>
      <c r="I731" s="764"/>
      <c r="J731" s="764"/>
      <c r="K731" s="764"/>
      <c r="L731" s="764"/>
      <c r="M731" s="764"/>
      <c r="N731" s="764"/>
      <c r="O731" s="764"/>
      <c r="P731" s="764"/>
      <c r="Q731" s="764"/>
      <c r="R731" s="764"/>
      <c r="S731" s="764"/>
      <c r="T731" s="764"/>
      <c r="U731" s="764"/>
      <c r="V731" s="764"/>
      <c r="W731" s="764"/>
      <c r="X731" s="764"/>
      <c r="Y731" s="764"/>
      <c r="Z731" s="764"/>
      <c r="AA731" s="765"/>
      <c r="AB731" s="128"/>
      <c r="AC731" s="62"/>
      <c r="AD731" s="63"/>
      <c r="AE731" s="64"/>
    </row>
    <row r="732" spans="1:31">
      <c r="A732" s="414"/>
      <c r="B732" s="251"/>
      <c r="C732" s="142"/>
      <c r="D732" s="417"/>
      <c r="E732" s="251"/>
      <c r="F732" s="252"/>
      <c r="G732" s="18"/>
      <c r="H732" s="457"/>
      <c r="I732" s="457"/>
      <c r="J732" s="457"/>
      <c r="K732" s="457"/>
      <c r="L732" s="457"/>
      <c r="M732" s="457"/>
      <c r="N732" s="457"/>
      <c r="O732" s="457"/>
      <c r="P732" s="457"/>
      <c r="Q732" s="457"/>
      <c r="R732" s="457"/>
      <c r="S732" s="457"/>
      <c r="T732" s="457"/>
      <c r="U732" s="457"/>
      <c r="V732" s="457"/>
      <c r="W732" s="457"/>
      <c r="X732" s="457"/>
      <c r="Y732" s="457"/>
      <c r="Z732" s="457"/>
      <c r="AA732" s="457"/>
      <c r="AB732" s="128"/>
      <c r="AC732" s="62"/>
      <c r="AD732" s="63"/>
      <c r="AE732" s="64"/>
    </row>
    <row r="733" spans="1:31" ht="9.75" customHeight="1">
      <c r="A733" s="414"/>
      <c r="B733" s="251"/>
      <c r="C733" s="142"/>
      <c r="D733" s="417"/>
      <c r="E733" s="251"/>
      <c r="F733" s="252"/>
      <c r="G733" s="18"/>
      <c r="L733" s="34"/>
      <c r="M733" s="34"/>
      <c r="N733" s="34"/>
      <c r="O733" s="34"/>
      <c r="P733" s="34"/>
      <c r="Q733" s="34"/>
      <c r="R733" s="34"/>
      <c r="S733" s="34"/>
      <c r="T733" s="6"/>
      <c r="U733" s="6"/>
      <c r="V733" s="6"/>
      <c r="W733" s="6"/>
      <c r="AB733" s="128"/>
      <c r="AC733" s="62"/>
      <c r="AD733" s="63"/>
      <c r="AE733" s="64"/>
    </row>
    <row r="734" spans="1:31" ht="6.75" customHeight="1">
      <c r="A734" s="435"/>
      <c r="B734" s="432"/>
      <c r="C734" s="436"/>
      <c r="D734" s="437"/>
      <c r="E734" s="891"/>
      <c r="F734" s="892"/>
      <c r="G734" s="433"/>
      <c r="H734" s="434"/>
      <c r="I734" s="434"/>
      <c r="J734" s="434"/>
      <c r="K734" s="434"/>
      <c r="L734" s="438"/>
      <c r="M734" s="438"/>
      <c r="N734" s="438"/>
      <c r="O734" s="438"/>
      <c r="P734" s="438"/>
      <c r="Q734" s="438"/>
      <c r="R734" s="438"/>
      <c r="S734" s="438"/>
      <c r="T734" s="439"/>
      <c r="U734" s="439"/>
      <c r="V734" s="439"/>
      <c r="W734" s="439"/>
      <c r="AB734" s="128"/>
      <c r="AC734" s="62"/>
      <c r="AD734" s="63"/>
      <c r="AE734" s="64"/>
    </row>
    <row r="735" spans="1:31" ht="13.5" customHeight="1">
      <c r="A735" s="805" t="s">
        <v>1226</v>
      </c>
      <c r="B735" s="251">
        <v>35</v>
      </c>
      <c r="C735" s="814" t="s">
        <v>1349</v>
      </c>
      <c r="D735" s="815" t="s">
        <v>350</v>
      </c>
      <c r="E735" s="732" t="s">
        <v>768</v>
      </c>
      <c r="F735" s="816"/>
      <c r="G735" s="18"/>
      <c r="H735" s="737" t="s">
        <v>71</v>
      </c>
      <c r="I735" s="737"/>
      <c r="J735" s="737"/>
      <c r="K735" s="737"/>
      <c r="L735" s="737"/>
      <c r="M735" s="737"/>
      <c r="N735" s="737"/>
      <c r="O735" s="696" t="s">
        <v>154</v>
      </c>
      <c r="P735" s="696"/>
      <c r="Q735" s="696"/>
      <c r="R735" s="696"/>
      <c r="S735" s="696"/>
      <c r="T735" s="696"/>
      <c r="U735" s="696"/>
      <c r="V735" s="696"/>
      <c r="W735" s="696"/>
      <c r="AB735" s="128"/>
      <c r="AC735" s="1063" t="s">
        <v>548</v>
      </c>
      <c r="AD735" s="1064"/>
      <c r="AE735" s="1065"/>
    </row>
    <row r="736" spans="1:31">
      <c r="A736" s="805"/>
      <c r="B736" s="251"/>
      <c r="C736" s="814"/>
      <c r="D736" s="815"/>
      <c r="E736" s="732"/>
      <c r="F736" s="816"/>
      <c r="G736" s="18"/>
      <c r="H736" s="737"/>
      <c r="I736" s="737"/>
      <c r="J736" s="737"/>
      <c r="K736" s="737"/>
      <c r="L736" s="737"/>
      <c r="M736" s="737"/>
      <c r="N736" s="737"/>
      <c r="O736" s="696"/>
      <c r="P736" s="696"/>
      <c r="Q736" s="696"/>
      <c r="R736" s="696"/>
      <c r="S736" s="696"/>
      <c r="T736" s="696"/>
      <c r="U736" s="696"/>
      <c r="V736" s="696"/>
      <c r="W736" s="696"/>
      <c r="AB736" s="128"/>
      <c r="AC736" s="1063"/>
      <c r="AD736" s="1064"/>
      <c r="AE736" s="1065"/>
    </row>
    <row r="737" spans="1:31">
      <c r="A737" s="414"/>
      <c r="B737" s="251"/>
      <c r="C737" s="142"/>
      <c r="D737" s="417"/>
      <c r="E737" s="732"/>
      <c r="F737" s="816"/>
      <c r="G737" s="18"/>
      <c r="H737" s="32"/>
      <c r="I737" s="32"/>
      <c r="J737" s="32"/>
      <c r="K737" s="32"/>
      <c r="L737" s="32"/>
      <c r="M737" s="32"/>
      <c r="N737" s="32"/>
      <c r="O737" s="32"/>
      <c r="P737" s="32"/>
      <c r="Q737" s="32"/>
      <c r="R737" s="32"/>
      <c r="S737" s="32"/>
      <c r="T737" s="32"/>
      <c r="U737" s="32"/>
      <c r="V737" s="32"/>
      <c r="W737" s="32"/>
      <c r="AB737" s="128"/>
      <c r="AC737" s="62"/>
      <c r="AD737" s="63"/>
      <c r="AE737" s="64"/>
    </row>
    <row r="738" spans="1:31">
      <c r="A738" s="414"/>
      <c r="B738" s="251"/>
      <c r="C738" s="142"/>
      <c r="D738" s="417"/>
      <c r="E738" s="251"/>
      <c r="F738" s="252"/>
      <c r="G738" s="18"/>
      <c r="H738" s="766" t="s">
        <v>482</v>
      </c>
      <c r="I738" s="766"/>
      <c r="J738" s="766"/>
      <c r="K738" s="766"/>
      <c r="L738" s="766"/>
      <c r="M738" s="766"/>
      <c r="N738" s="766"/>
      <c r="O738" s="766" t="s">
        <v>483</v>
      </c>
      <c r="P738" s="766"/>
      <c r="Q738" s="766"/>
      <c r="R738" s="766"/>
      <c r="S738" s="766"/>
      <c r="T738" s="766"/>
      <c r="U738" s="766"/>
      <c r="V738" s="869" t="s">
        <v>484</v>
      </c>
      <c r="W738" s="870"/>
      <c r="X738" s="871"/>
      <c r="AB738" s="128"/>
      <c r="AC738" s="62"/>
      <c r="AD738" s="63"/>
      <c r="AE738" s="64"/>
    </row>
    <row r="739" spans="1:31">
      <c r="A739" s="414"/>
      <c r="B739" s="251"/>
      <c r="C739" s="142"/>
      <c r="D739" s="417"/>
      <c r="E739" s="251"/>
      <c r="F739" s="252"/>
      <c r="G739" s="18"/>
      <c r="H739" s="767"/>
      <c r="I739" s="767"/>
      <c r="J739" s="767"/>
      <c r="K739" s="767"/>
      <c r="L739" s="767"/>
      <c r="M739" s="767"/>
      <c r="N739" s="767"/>
      <c r="O739" s="767"/>
      <c r="P739" s="767"/>
      <c r="Q739" s="767"/>
      <c r="R739" s="767"/>
      <c r="S739" s="767"/>
      <c r="T739" s="767"/>
      <c r="U739" s="767"/>
      <c r="V739" s="768"/>
      <c r="W739" s="769"/>
      <c r="X739" s="115" t="s">
        <v>9</v>
      </c>
      <c r="AB739" s="128"/>
      <c r="AC739" s="62"/>
      <c r="AD739" s="63"/>
      <c r="AE739" s="64"/>
    </row>
    <row r="740" spans="1:31">
      <c r="A740" s="414"/>
      <c r="B740" s="251"/>
      <c r="C740" s="142"/>
      <c r="D740" s="417"/>
      <c r="E740" s="251"/>
      <c r="F740" s="252"/>
      <c r="G740" s="18"/>
      <c r="H740" s="767"/>
      <c r="I740" s="767"/>
      <c r="J740" s="767"/>
      <c r="K740" s="767"/>
      <c r="L740" s="767"/>
      <c r="M740" s="767"/>
      <c r="N740" s="767"/>
      <c r="O740" s="767"/>
      <c r="P740" s="767"/>
      <c r="Q740" s="767"/>
      <c r="R740" s="767"/>
      <c r="S740" s="767"/>
      <c r="T740" s="767"/>
      <c r="U740" s="767"/>
      <c r="V740" s="768"/>
      <c r="W740" s="769"/>
      <c r="X740" s="115" t="s">
        <v>9</v>
      </c>
      <c r="AB740" s="128"/>
      <c r="AC740" s="62"/>
      <c r="AD740" s="63"/>
      <c r="AE740" s="64"/>
    </row>
    <row r="741" spans="1:31">
      <c r="A741" s="414"/>
      <c r="B741" s="251"/>
      <c r="C741" s="142"/>
      <c r="D741" s="417"/>
      <c r="E741" s="251"/>
      <c r="F741" s="252"/>
      <c r="G741" s="18"/>
      <c r="H741" s="767"/>
      <c r="I741" s="767"/>
      <c r="J741" s="767"/>
      <c r="K741" s="767"/>
      <c r="L741" s="767"/>
      <c r="M741" s="767"/>
      <c r="N741" s="767"/>
      <c r="O741" s="767"/>
      <c r="P741" s="767"/>
      <c r="Q741" s="767"/>
      <c r="R741" s="767"/>
      <c r="S741" s="767"/>
      <c r="T741" s="767"/>
      <c r="U741" s="767"/>
      <c r="V741" s="768"/>
      <c r="W741" s="769"/>
      <c r="X741" s="115" t="s">
        <v>9</v>
      </c>
      <c r="AB741" s="128"/>
      <c r="AC741" s="62"/>
      <c r="AD741" s="63"/>
      <c r="AE741" s="64"/>
    </row>
    <row r="742" spans="1:31">
      <c r="A742" s="414"/>
      <c r="B742" s="251"/>
      <c r="C742" s="142"/>
      <c r="D742" s="417"/>
      <c r="E742" s="251"/>
      <c r="F742" s="252"/>
      <c r="G742" s="18"/>
      <c r="H742" s="767"/>
      <c r="I742" s="767"/>
      <c r="J742" s="767"/>
      <c r="K742" s="767"/>
      <c r="L742" s="767"/>
      <c r="M742" s="767"/>
      <c r="N742" s="767"/>
      <c r="O742" s="767"/>
      <c r="P742" s="767"/>
      <c r="Q742" s="767"/>
      <c r="R742" s="767"/>
      <c r="S742" s="767"/>
      <c r="T742" s="767"/>
      <c r="U742" s="767"/>
      <c r="V742" s="768"/>
      <c r="W742" s="769"/>
      <c r="X742" s="115" t="s">
        <v>9</v>
      </c>
      <c r="AB742" s="128"/>
      <c r="AC742" s="62"/>
      <c r="AD742" s="63"/>
      <c r="AE742" s="64"/>
    </row>
    <row r="743" spans="1:31">
      <c r="A743" s="414"/>
      <c r="B743" s="251"/>
      <c r="C743" s="142"/>
      <c r="D743" s="417"/>
      <c r="E743" s="251"/>
      <c r="F743" s="252"/>
      <c r="G743" s="18"/>
      <c r="H743" s="767"/>
      <c r="I743" s="767"/>
      <c r="J743" s="767"/>
      <c r="K743" s="767"/>
      <c r="L743" s="767"/>
      <c r="M743" s="767"/>
      <c r="N743" s="767"/>
      <c r="O743" s="767"/>
      <c r="P743" s="767"/>
      <c r="Q743" s="767"/>
      <c r="R743" s="767"/>
      <c r="S743" s="767"/>
      <c r="T743" s="767"/>
      <c r="U743" s="767"/>
      <c r="V743" s="768"/>
      <c r="W743" s="769"/>
      <c r="X743" s="115" t="s">
        <v>9</v>
      </c>
      <c r="AB743" s="128"/>
      <c r="AC743" s="62"/>
      <c r="AD743" s="63"/>
      <c r="AE743" s="64"/>
    </row>
    <row r="744" spans="1:31">
      <c r="A744" s="414"/>
      <c r="B744" s="251"/>
      <c r="C744" s="142"/>
      <c r="D744" s="417"/>
      <c r="E744" s="251"/>
      <c r="F744" s="252"/>
      <c r="G744" s="18"/>
      <c r="H744" s="767"/>
      <c r="I744" s="767"/>
      <c r="J744" s="767"/>
      <c r="K744" s="767"/>
      <c r="L744" s="767"/>
      <c r="M744" s="767"/>
      <c r="N744" s="767"/>
      <c r="O744" s="767"/>
      <c r="P744" s="767"/>
      <c r="Q744" s="767"/>
      <c r="R744" s="767"/>
      <c r="S744" s="767"/>
      <c r="T744" s="767"/>
      <c r="U744" s="767"/>
      <c r="V744" s="768"/>
      <c r="W744" s="769"/>
      <c r="X744" s="115" t="s">
        <v>9</v>
      </c>
      <c r="AB744" s="128"/>
      <c r="AC744" s="62"/>
      <c r="AD744" s="63"/>
      <c r="AE744" s="64"/>
    </row>
    <row r="745" spans="1:31">
      <c r="A745" s="414"/>
      <c r="B745" s="251"/>
      <c r="C745" s="142"/>
      <c r="D745" s="417"/>
      <c r="E745" s="251"/>
      <c r="F745" s="252"/>
      <c r="G745" s="18"/>
      <c r="H745" s="767"/>
      <c r="I745" s="767"/>
      <c r="J745" s="767"/>
      <c r="K745" s="767"/>
      <c r="L745" s="767"/>
      <c r="M745" s="767"/>
      <c r="N745" s="767"/>
      <c r="O745" s="767"/>
      <c r="P745" s="767"/>
      <c r="Q745" s="767"/>
      <c r="R745" s="767"/>
      <c r="S745" s="767"/>
      <c r="T745" s="767"/>
      <c r="U745" s="767"/>
      <c r="V745" s="768"/>
      <c r="W745" s="769"/>
      <c r="X745" s="115" t="s">
        <v>9</v>
      </c>
      <c r="AB745" s="128"/>
      <c r="AC745" s="62"/>
      <c r="AD745" s="63"/>
      <c r="AE745" s="64"/>
    </row>
    <row r="746" spans="1:31">
      <c r="A746" s="414"/>
      <c r="B746" s="251"/>
      <c r="C746" s="142"/>
      <c r="D746" s="417"/>
      <c r="E746" s="251"/>
      <c r="F746" s="252"/>
      <c r="G746" s="18"/>
      <c r="H746" s="767"/>
      <c r="I746" s="767"/>
      <c r="J746" s="767"/>
      <c r="K746" s="767"/>
      <c r="L746" s="767"/>
      <c r="M746" s="767"/>
      <c r="N746" s="767"/>
      <c r="O746" s="767"/>
      <c r="P746" s="767"/>
      <c r="Q746" s="767"/>
      <c r="R746" s="767"/>
      <c r="S746" s="767"/>
      <c r="T746" s="767"/>
      <c r="U746" s="767"/>
      <c r="V746" s="768"/>
      <c r="W746" s="769"/>
      <c r="X746" s="115" t="s">
        <v>9</v>
      </c>
      <c r="AB746" s="128"/>
      <c r="AC746" s="62"/>
      <c r="AD746" s="63"/>
      <c r="AE746" s="64"/>
    </row>
    <row r="747" spans="1:31">
      <c r="A747" s="414"/>
      <c r="B747" s="251"/>
      <c r="C747" s="142"/>
      <c r="D747" s="417"/>
      <c r="E747" s="251"/>
      <c r="F747" s="252"/>
      <c r="G747" s="18"/>
      <c r="H747" s="767"/>
      <c r="I747" s="767"/>
      <c r="J747" s="767"/>
      <c r="K747" s="767"/>
      <c r="L747" s="767"/>
      <c r="M747" s="767"/>
      <c r="N747" s="767"/>
      <c r="O747" s="767"/>
      <c r="P747" s="767"/>
      <c r="Q747" s="767"/>
      <c r="R747" s="767"/>
      <c r="S747" s="767"/>
      <c r="T747" s="767"/>
      <c r="U747" s="767"/>
      <c r="V747" s="768"/>
      <c r="W747" s="769"/>
      <c r="X747" s="115" t="s">
        <v>9</v>
      </c>
      <c r="AB747" s="128"/>
      <c r="AC747" s="62"/>
      <c r="AD747" s="63"/>
      <c r="AE747" s="64"/>
    </row>
    <row r="748" spans="1:31">
      <c r="A748" s="414"/>
      <c r="B748" s="251"/>
      <c r="C748" s="142"/>
      <c r="D748" s="417"/>
      <c r="E748" s="251"/>
      <c r="F748" s="252"/>
      <c r="G748" s="18"/>
      <c r="H748" s="767"/>
      <c r="I748" s="767"/>
      <c r="J748" s="767"/>
      <c r="K748" s="767"/>
      <c r="L748" s="767"/>
      <c r="M748" s="767"/>
      <c r="N748" s="767"/>
      <c r="O748" s="767"/>
      <c r="P748" s="767"/>
      <c r="Q748" s="767"/>
      <c r="R748" s="767"/>
      <c r="S748" s="767"/>
      <c r="T748" s="767"/>
      <c r="U748" s="767"/>
      <c r="V748" s="768"/>
      <c r="W748" s="769"/>
      <c r="X748" s="115" t="s">
        <v>9</v>
      </c>
      <c r="AB748" s="128"/>
      <c r="AC748" s="62"/>
      <c r="AD748" s="63"/>
      <c r="AE748" s="64"/>
    </row>
    <row r="749" spans="1:31">
      <c r="A749" s="414"/>
      <c r="B749" s="251"/>
      <c r="C749" s="142"/>
      <c r="D749" s="417"/>
      <c r="E749" s="251"/>
      <c r="F749" s="252"/>
      <c r="G749" s="18"/>
      <c r="H749" s="767"/>
      <c r="I749" s="767"/>
      <c r="J749" s="767"/>
      <c r="K749" s="767"/>
      <c r="L749" s="767"/>
      <c r="M749" s="767"/>
      <c r="N749" s="767"/>
      <c r="O749" s="767"/>
      <c r="P749" s="767"/>
      <c r="Q749" s="767"/>
      <c r="R749" s="767"/>
      <c r="S749" s="767"/>
      <c r="T749" s="767"/>
      <c r="U749" s="767"/>
      <c r="V749" s="768"/>
      <c r="W749" s="769"/>
      <c r="X749" s="115" t="s">
        <v>9</v>
      </c>
      <c r="AB749" s="128"/>
      <c r="AC749" s="62"/>
      <c r="AD749" s="63"/>
      <c r="AE749" s="64"/>
    </row>
    <row r="750" spans="1:31">
      <c r="A750" s="414"/>
      <c r="B750" s="251"/>
      <c r="C750" s="142"/>
      <c r="D750" s="417"/>
      <c r="E750" s="251"/>
      <c r="F750" s="252"/>
      <c r="G750" s="18"/>
      <c r="L750" s="34"/>
      <c r="M750" s="34"/>
      <c r="N750" s="34"/>
      <c r="O750" s="34"/>
      <c r="P750" s="34"/>
      <c r="Q750" s="34"/>
      <c r="R750" s="34"/>
      <c r="S750" s="34"/>
      <c r="T750" s="6"/>
      <c r="U750" s="6"/>
      <c r="V750" s="6"/>
      <c r="W750" s="6"/>
      <c r="AB750" s="128"/>
      <c r="AC750" s="62"/>
      <c r="AD750" s="63"/>
      <c r="AE750" s="64"/>
    </row>
    <row r="751" spans="1:31" ht="5.25" customHeight="1">
      <c r="A751" s="414"/>
      <c r="B751" s="251"/>
      <c r="C751" s="142"/>
      <c r="D751" s="417"/>
      <c r="E751" s="251"/>
      <c r="F751" s="252"/>
      <c r="G751" s="18"/>
      <c r="L751" s="34"/>
      <c r="M751" s="34"/>
      <c r="N751" s="34"/>
      <c r="O751" s="34"/>
      <c r="P751" s="34"/>
      <c r="Q751" s="34"/>
      <c r="R751" s="34"/>
      <c r="S751" s="34"/>
      <c r="T751" s="6"/>
      <c r="U751" s="6"/>
      <c r="V751" s="6"/>
      <c r="W751" s="6"/>
      <c r="AB751" s="128"/>
      <c r="AC751" s="62"/>
      <c r="AD751" s="63"/>
      <c r="AE751" s="64"/>
    </row>
    <row r="752" spans="1:31">
      <c r="A752" s="414"/>
      <c r="B752" s="251">
        <v>36</v>
      </c>
      <c r="C752" s="814" t="s">
        <v>486</v>
      </c>
      <c r="D752" s="815" t="s">
        <v>350</v>
      </c>
      <c r="E752" s="732" t="s">
        <v>485</v>
      </c>
      <c r="F752" s="816"/>
      <c r="G752" s="18"/>
      <c r="H752" s="737" t="s">
        <v>71</v>
      </c>
      <c r="I752" s="737"/>
      <c r="J752" s="737"/>
      <c r="K752" s="737"/>
      <c r="L752" s="737"/>
      <c r="M752" s="737"/>
      <c r="N752" s="737"/>
      <c r="O752" s="774" t="s">
        <v>1208</v>
      </c>
      <c r="P752" s="775"/>
      <c r="Q752" s="775"/>
      <c r="R752" s="775"/>
      <c r="S752" s="775"/>
      <c r="T752" s="775"/>
      <c r="U752" s="775"/>
      <c r="V752" s="775"/>
      <c r="W752" s="775"/>
      <c r="X752" s="775"/>
      <c r="Y752" s="775"/>
      <c r="Z752" s="740"/>
      <c r="AA752" s="741"/>
      <c r="AB752" s="128"/>
      <c r="AC752" s="1063" t="s">
        <v>548</v>
      </c>
      <c r="AD752" s="1064"/>
      <c r="AE752" s="1065"/>
    </row>
    <row r="753" spans="1:31">
      <c r="A753" s="414"/>
      <c r="B753" s="251"/>
      <c r="C753" s="814"/>
      <c r="D753" s="815"/>
      <c r="E753" s="732"/>
      <c r="F753" s="816"/>
      <c r="G753" s="18"/>
      <c r="H753" s="737"/>
      <c r="I753" s="737"/>
      <c r="J753" s="737"/>
      <c r="K753" s="737"/>
      <c r="L753" s="737"/>
      <c r="M753" s="737"/>
      <c r="N753" s="737"/>
      <c r="O753" s="776"/>
      <c r="P753" s="777"/>
      <c r="Q753" s="777"/>
      <c r="R753" s="777"/>
      <c r="S753" s="777"/>
      <c r="T753" s="777"/>
      <c r="U753" s="777"/>
      <c r="V753" s="777"/>
      <c r="W753" s="777"/>
      <c r="X753" s="777"/>
      <c r="Y753" s="777"/>
      <c r="Z753" s="744"/>
      <c r="AA753" s="745"/>
      <c r="AB753" s="128"/>
      <c r="AC753" s="1063"/>
      <c r="AD753" s="1064"/>
      <c r="AE753" s="1065"/>
    </row>
    <row r="754" spans="1:31">
      <c r="A754" s="414"/>
      <c r="B754" s="251"/>
      <c r="C754" s="814"/>
      <c r="D754" s="417"/>
      <c r="E754" s="732"/>
      <c r="F754" s="816"/>
      <c r="G754" s="18"/>
      <c r="H754" s="855" t="s">
        <v>315</v>
      </c>
      <c r="I754" s="855"/>
      <c r="J754" s="855"/>
      <c r="K754" s="855"/>
      <c r="L754" s="855"/>
      <c r="M754" s="855"/>
      <c r="N754" s="855"/>
      <c r="O754" s="855"/>
      <c r="P754" s="855"/>
      <c r="Q754" s="855"/>
      <c r="R754" s="855"/>
      <c r="S754" s="855"/>
      <c r="T754" s="855"/>
      <c r="U754" s="855"/>
      <c r="V754" s="855"/>
      <c r="W754" s="855"/>
      <c r="X754" s="855"/>
      <c r="Y754" s="855"/>
      <c r="AB754" s="128"/>
      <c r="AC754" s="62"/>
      <c r="AD754" s="63"/>
      <c r="AE754" s="64"/>
    </row>
    <row r="755" spans="1:31">
      <c r="A755" s="414"/>
      <c r="B755" s="251"/>
      <c r="C755" s="142"/>
      <c r="D755" s="417"/>
      <c r="E755" s="732"/>
      <c r="F755" s="816"/>
      <c r="G755" s="18"/>
      <c r="H755" s="856" t="s">
        <v>316</v>
      </c>
      <c r="I755" s="857"/>
      <c r="J755" s="857"/>
      <c r="K755" s="857"/>
      <c r="L755" s="857"/>
      <c r="M755" s="857"/>
      <c r="N755" s="858"/>
      <c r="O755" s="770"/>
      <c r="P755" s="771"/>
      <c r="Q755" s="771"/>
      <c r="R755" s="771"/>
      <c r="S755" s="676" t="s">
        <v>307</v>
      </c>
      <c r="T755" s="771"/>
      <c r="U755" s="771"/>
      <c r="V755" s="676" t="s">
        <v>308</v>
      </c>
      <c r="W755" s="771"/>
      <c r="X755" s="771"/>
      <c r="Y755" s="677" t="s">
        <v>309</v>
      </c>
      <c r="AB755" s="128"/>
      <c r="AC755" s="62"/>
      <c r="AD755" s="63"/>
      <c r="AE755" s="64"/>
    </row>
    <row r="756" spans="1:31">
      <c r="A756" s="414"/>
      <c r="B756" s="251"/>
      <c r="C756" s="142"/>
      <c r="D756" s="417"/>
      <c r="E756" s="251"/>
      <c r="F756" s="252"/>
      <c r="G756" s="18"/>
      <c r="H756" s="859"/>
      <c r="I756" s="860"/>
      <c r="J756" s="860"/>
      <c r="K756" s="860"/>
      <c r="L756" s="860"/>
      <c r="M756" s="860"/>
      <c r="N756" s="861"/>
      <c r="O756" s="772"/>
      <c r="P756" s="773"/>
      <c r="Q756" s="773"/>
      <c r="R756" s="773"/>
      <c r="S756" s="679"/>
      <c r="T756" s="773"/>
      <c r="U756" s="773"/>
      <c r="V756" s="679"/>
      <c r="W756" s="773"/>
      <c r="X756" s="773"/>
      <c r="Y756" s="680"/>
      <c r="AB756" s="128"/>
      <c r="AC756" s="62"/>
      <c r="AD756" s="63"/>
      <c r="AE756" s="64"/>
    </row>
    <row r="757" spans="1:31">
      <c r="A757" s="414"/>
      <c r="B757" s="251"/>
      <c r="C757" s="142"/>
      <c r="D757" s="417"/>
      <c r="E757" s="251"/>
      <c r="F757" s="252"/>
      <c r="G757" s="18"/>
      <c r="H757" s="642" t="s">
        <v>317</v>
      </c>
      <c r="I757" s="642"/>
      <c r="J757" s="642"/>
      <c r="K757" s="642"/>
      <c r="L757" s="642"/>
      <c r="M757" s="642"/>
      <c r="N757" s="642"/>
      <c r="O757" s="770"/>
      <c r="P757" s="771"/>
      <c r="Q757" s="771"/>
      <c r="R757" s="771"/>
      <c r="S757" s="380" t="s">
        <v>307</v>
      </c>
      <c r="T757" s="771"/>
      <c r="U757" s="771"/>
      <c r="V757" s="380" t="s">
        <v>308</v>
      </c>
      <c r="W757" s="771"/>
      <c r="X757" s="771"/>
      <c r="Y757" s="458" t="s">
        <v>309</v>
      </c>
      <c r="AB757" s="128"/>
      <c r="AC757" s="62"/>
      <c r="AD757" s="63"/>
      <c r="AE757" s="64"/>
    </row>
    <row r="758" spans="1:31">
      <c r="A758" s="414"/>
      <c r="B758" s="251"/>
      <c r="C758" s="142"/>
      <c r="D758" s="417"/>
      <c r="E758" s="251"/>
      <c r="F758" s="252"/>
      <c r="G758" s="18"/>
      <c r="H758" s="642"/>
      <c r="I758" s="642"/>
      <c r="J758" s="642"/>
      <c r="K758" s="642"/>
      <c r="L758" s="642"/>
      <c r="M758" s="642"/>
      <c r="N758" s="642"/>
      <c r="O758" s="772"/>
      <c r="P758" s="773"/>
      <c r="Q758" s="773"/>
      <c r="R758" s="773"/>
      <c r="S758" s="23"/>
      <c r="T758" s="135"/>
      <c r="U758" s="135"/>
      <c r="V758" s="679" t="s">
        <v>318</v>
      </c>
      <c r="W758" s="679"/>
      <c r="X758" s="679"/>
      <c r="Y758" s="680"/>
      <c r="AB758" s="128"/>
      <c r="AC758" s="62"/>
      <c r="AD758" s="63"/>
      <c r="AE758" s="64"/>
    </row>
    <row r="759" spans="1:31" ht="21" customHeight="1">
      <c r="A759" s="257"/>
      <c r="B759" s="368"/>
      <c r="C759" s="348"/>
      <c r="D759" s="262"/>
      <c r="E759" s="368"/>
      <c r="F759" s="386"/>
      <c r="G759" s="59"/>
      <c r="H759" s="23"/>
      <c r="I759" s="23"/>
      <c r="J759" s="23"/>
      <c r="K759" s="23"/>
      <c r="L759" s="217"/>
      <c r="M759" s="217"/>
      <c r="N759" s="217"/>
      <c r="O759" s="217"/>
      <c r="P759" s="217"/>
      <c r="Q759" s="217"/>
      <c r="R759" s="217"/>
      <c r="S759" s="217"/>
      <c r="T759" s="330"/>
      <c r="U759" s="330"/>
      <c r="V759" s="330"/>
      <c r="W759" s="330"/>
      <c r="X759" s="23"/>
      <c r="Y759" s="23"/>
      <c r="Z759" s="23"/>
      <c r="AA759" s="23"/>
      <c r="AB759" s="29"/>
      <c r="AC759" s="65"/>
      <c r="AD759" s="66"/>
      <c r="AE759" s="67"/>
    </row>
    <row r="760" spans="1:31" ht="6.75" customHeight="1">
      <c r="A760" s="414"/>
      <c r="B760" s="251"/>
      <c r="C760" s="142"/>
      <c r="D760" s="417"/>
      <c r="E760" s="251"/>
      <c r="F760" s="252"/>
      <c r="G760" s="18"/>
      <c r="L760" s="34"/>
      <c r="M760" s="34"/>
      <c r="N760" s="34"/>
      <c r="O760" s="34"/>
      <c r="P760" s="34"/>
      <c r="Q760" s="34"/>
      <c r="R760" s="34"/>
      <c r="S760" s="34"/>
      <c r="T760" s="6"/>
      <c r="U760" s="6"/>
      <c r="V760" s="6"/>
      <c r="W760" s="6"/>
      <c r="AB760" s="128"/>
      <c r="AC760" s="62"/>
      <c r="AD760" s="63"/>
      <c r="AE760" s="64"/>
    </row>
    <row r="761" spans="1:31">
      <c r="A761" s="414"/>
      <c r="B761" s="251">
        <v>37</v>
      </c>
      <c r="C761" s="814" t="s">
        <v>487</v>
      </c>
      <c r="D761" s="815" t="s">
        <v>350</v>
      </c>
      <c r="E761" s="732" t="s">
        <v>488</v>
      </c>
      <c r="F761" s="816"/>
      <c r="G761" s="18"/>
      <c r="H761" s="737" t="s">
        <v>71</v>
      </c>
      <c r="I761" s="737"/>
      <c r="J761" s="737"/>
      <c r="K761" s="737"/>
      <c r="L761" s="737"/>
      <c r="M761" s="737"/>
      <c r="N761" s="737"/>
      <c r="O761" s="774" t="s">
        <v>1208</v>
      </c>
      <c r="P761" s="775"/>
      <c r="Q761" s="775"/>
      <c r="R761" s="775"/>
      <c r="S761" s="775"/>
      <c r="T761" s="775"/>
      <c r="U761" s="775"/>
      <c r="V761" s="775"/>
      <c r="W761" s="775"/>
      <c r="X761" s="775"/>
      <c r="Y761" s="775"/>
      <c r="Z761" s="740"/>
      <c r="AA761" s="741"/>
      <c r="AB761" s="128"/>
      <c r="AC761" s="1063" t="s">
        <v>548</v>
      </c>
      <c r="AD761" s="1064"/>
      <c r="AE761" s="1065"/>
    </row>
    <row r="762" spans="1:31">
      <c r="A762" s="414"/>
      <c r="B762" s="251"/>
      <c r="C762" s="814"/>
      <c r="D762" s="815"/>
      <c r="E762" s="732"/>
      <c r="F762" s="816"/>
      <c r="G762" s="18"/>
      <c r="H762" s="737"/>
      <c r="I762" s="737"/>
      <c r="J762" s="737"/>
      <c r="K762" s="737"/>
      <c r="L762" s="737"/>
      <c r="M762" s="737"/>
      <c r="N762" s="737"/>
      <c r="O762" s="776"/>
      <c r="P762" s="777"/>
      <c r="Q762" s="777"/>
      <c r="R762" s="777"/>
      <c r="S762" s="777"/>
      <c r="T762" s="777"/>
      <c r="U762" s="777"/>
      <c r="V762" s="777"/>
      <c r="W762" s="777"/>
      <c r="X762" s="777"/>
      <c r="Y762" s="777"/>
      <c r="Z762" s="744"/>
      <c r="AA762" s="745"/>
      <c r="AB762" s="128"/>
      <c r="AC762" s="1063"/>
      <c r="AD762" s="1064"/>
      <c r="AE762" s="1065"/>
    </row>
    <row r="763" spans="1:31">
      <c r="A763" s="414"/>
      <c r="B763" s="251"/>
      <c r="C763" s="142"/>
      <c r="D763" s="417"/>
      <c r="E763" s="732"/>
      <c r="F763" s="816"/>
      <c r="G763" s="18"/>
      <c r="H763" s="855" t="s">
        <v>319</v>
      </c>
      <c r="I763" s="855"/>
      <c r="J763" s="855"/>
      <c r="K763" s="855"/>
      <c r="L763" s="855"/>
      <c r="M763" s="855"/>
      <c r="N763" s="855"/>
      <c r="O763" s="855"/>
      <c r="P763" s="855"/>
      <c r="Q763" s="855"/>
      <c r="R763" s="855"/>
      <c r="S763" s="855"/>
      <c r="T763" s="855"/>
      <c r="U763" s="855"/>
      <c r="V763" s="855"/>
      <c r="W763" s="855"/>
      <c r="X763" s="855"/>
      <c r="Y763" s="855"/>
      <c r="AB763" s="128"/>
      <c r="AC763" s="62"/>
      <c r="AD763" s="63"/>
      <c r="AE763" s="64"/>
    </row>
    <row r="764" spans="1:31">
      <c r="A764" s="414"/>
      <c r="B764" s="251"/>
      <c r="C764" s="142"/>
      <c r="D764" s="417"/>
      <c r="E764" s="251"/>
      <c r="F764" s="252"/>
      <c r="G764" s="18"/>
      <c r="H764" s="605" t="s">
        <v>320</v>
      </c>
      <c r="I764" s="606"/>
      <c r="J764" s="606"/>
      <c r="K764" s="606"/>
      <c r="L764" s="606"/>
      <c r="M764" s="606"/>
      <c r="N764" s="607"/>
      <c r="O764" s="770"/>
      <c r="P764" s="771"/>
      <c r="Q764" s="771"/>
      <c r="R764" s="771"/>
      <c r="S764" s="676" t="s">
        <v>307</v>
      </c>
      <c r="T764" s="771"/>
      <c r="U764" s="771"/>
      <c r="V764" s="676" t="s">
        <v>308</v>
      </c>
      <c r="W764" s="771"/>
      <c r="X764" s="771"/>
      <c r="Y764" s="677" t="s">
        <v>309</v>
      </c>
      <c r="AB764" s="128"/>
      <c r="AC764" s="62"/>
      <c r="AD764" s="63"/>
      <c r="AE764" s="64"/>
    </row>
    <row r="765" spans="1:31">
      <c r="A765" s="414"/>
      <c r="B765" s="251"/>
      <c r="C765" s="142"/>
      <c r="D765" s="417"/>
      <c r="E765" s="251"/>
      <c r="F765" s="252"/>
      <c r="G765" s="18"/>
      <c r="H765" s="611"/>
      <c r="I765" s="612"/>
      <c r="J765" s="612"/>
      <c r="K765" s="612"/>
      <c r="L765" s="612"/>
      <c r="M765" s="612"/>
      <c r="N765" s="613"/>
      <c r="O765" s="772"/>
      <c r="P765" s="773"/>
      <c r="Q765" s="773"/>
      <c r="R765" s="773"/>
      <c r="S765" s="679"/>
      <c r="T765" s="773"/>
      <c r="U765" s="773"/>
      <c r="V765" s="679"/>
      <c r="W765" s="773"/>
      <c r="X765" s="773"/>
      <c r="Y765" s="680"/>
      <c r="AB765" s="128"/>
      <c r="AC765" s="62"/>
      <c r="AD765" s="63"/>
      <c r="AE765" s="64"/>
    </row>
    <row r="766" spans="1:31">
      <c r="A766" s="414"/>
      <c r="B766" s="251"/>
      <c r="C766" s="142"/>
      <c r="D766" s="417"/>
      <c r="E766" s="251"/>
      <c r="F766" s="252"/>
      <c r="G766" s="18"/>
      <c r="L766" s="34"/>
      <c r="M766" s="34"/>
      <c r="N766" s="34"/>
      <c r="O766" s="34"/>
      <c r="P766" s="34"/>
      <c r="Q766" s="34"/>
      <c r="R766" s="34"/>
      <c r="S766" s="34"/>
      <c r="T766" s="6"/>
      <c r="U766" s="6"/>
      <c r="V766" s="6"/>
      <c r="W766" s="6"/>
      <c r="AB766" s="128"/>
      <c r="AC766" s="62"/>
      <c r="AD766" s="63"/>
      <c r="AE766" s="64"/>
    </row>
    <row r="767" spans="1:31" ht="13.5" customHeight="1">
      <c r="A767" s="414"/>
      <c r="B767" s="251">
        <v>38</v>
      </c>
      <c r="C767" s="814" t="s">
        <v>489</v>
      </c>
      <c r="D767" s="815" t="s">
        <v>350</v>
      </c>
      <c r="E767" s="732" t="s">
        <v>1322</v>
      </c>
      <c r="F767" s="816"/>
      <c r="G767" s="18"/>
      <c r="H767" s="737" t="s">
        <v>71</v>
      </c>
      <c r="I767" s="737"/>
      <c r="J767" s="737"/>
      <c r="K767" s="737"/>
      <c r="L767" s="737"/>
      <c r="M767" s="737"/>
      <c r="N767" s="737"/>
      <c r="O767" s="696" t="s">
        <v>154</v>
      </c>
      <c r="P767" s="696"/>
      <c r="Q767" s="696"/>
      <c r="R767" s="696"/>
      <c r="S767" s="696"/>
      <c r="T767" s="696"/>
      <c r="U767" s="696"/>
      <c r="V767" s="696"/>
      <c r="W767" s="696"/>
      <c r="AB767" s="128"/>
      <c r="AC767" s="1063" t="s">
        <v>548</v>
      </c>
      <c r="AD767" s="1064"/>
      <c r="AE767" s="1065"/>
    </row>
    <row r="768" spans="1:31">
      <c r="A768" s="414"/>
      <c r="B768" s="251"/>
      <c r="C768" s="814"/>
      <c r="D768" s="815"/>
      <c r="E768" s="732"/>
      <c r="F768" s="816"/>
      <c r="G768" s="18"/>
      <c r="H768" s="737"/>
      <c r="I768" s="737"/>
      <c r="J768" s="737"/>
      <c r="K768" s="737"/>
      <c r="L768" s="737"/>
      <c r="M768" s="737"/>
      <c r="N768" s="737"/>
      <c r="O768" s="696"/>
      <c r="P768" s="696"/>
      <c r="Q768" s="696"/>
      <c r="R768" s="696"/>
      <c r="S768" s="696"/>
      <c r="T768" s="696"/>
      <c r="U768" s="696"/>
      <c r="V768" s="696"/>
      <c r="W768" s="696"/>
      <c r="AB768" s="128"/>
      <c r="AC768" s="1063"/>
      <c r="AD768" s="1064"/>
      <c r="AE768" s="1065"/>
    </row>
    <row r="769" spans="1:64">
      <c r="A769" s="414"/>
      <c r="B769" s="251"/>
      <c r="C769" s="142"/>
      <c r="D769" s="417"/>
      <c r="E769" s="732"/>
      <c r="F769" s="816"/>
      <c r="G769" s="18"/>
      <c r="H769" s="32"/>
      <c r="I769" s="32"/>
      <c r="J769" s="32"/>
      <c r="K769" s="32"/>
      <c r="L769" s="32"/>
      <c r="M769" s="32"/>
      <c r="N769" s="32"/>
      <c r="O769" s="32"/>
      <c r="P769" s="32"/>
      <c r="Q769" s="32"/>
      <c r="R769" s="32"/>
      <c r="S769" s="32"/>
      <c r="T769" s="32"/>
      <c r="U769" s="32"/>
      <c r="V769" s="32"/>
      <c r="W769" s="32"/>
      <c r="X769" s="32"/>
      <c r="AB769" s="128"/>
      <c r="AC769" s="62"/>
      <c r="AD769" s="63"/>
      <c r="AE769" s="64"/>
    </row>
    <row r="770" spans="1:64">
      <c r="A770" s="414"/>
      <c r="B770" s="251"/>
      <c r="C770" s="142"/>
      <c r="D770" s="417"/>
      <c r="E770" s="732"/>
      <c r="F770" s="816"/>
      <c r="G770" s="18"/>
      <c r="H770" s="884" t="s">
        <v>812</v>
      </c>
      <c r="I770" s="849"/>
      <c r="J770" s="849"/>
      <c r="K770" s="849"/>
      <c r="L770" s="849"/>
      <c r="M770" s="849"/>
      <c r="N770" s="849"/>
      <c r="O770" s="849"/>
      <c r="P770" s="849"/>
      <c r="Q770" s="849"/>
      <c r="R770" s="849"/>
      <c r="S770" s="849"/>
      <c r="T770" s="849"/>
      <c r="U770" s="849"/>
      <c r="V770" s="849"/>
      <c r="W770" s="849"/>
      <c r="X770" s="849"/>
      <c r="Y770" s="849"/>
      <c r="Z770" s="849"/>
      <c r="AA770" s="849"/>
      <c r="AB770" s="128"/>
      <c r="AC770" s="62"/>
      <c r="AD770" s="63"/>
      <c r="AE770" s="64"/>
    </row>
    <row r="771" spans="1:64">
      <c r="A771" s="414"/>
      <c r="B771" s="251"/>
      <c r="C771" s="142"/>
      <c r="D771" s="417"/>
      <c r="E771" s="732"/>
      <c r="F771" s="816"/>
      <c r="G771" s="18"/>
      <c r="H771" s="849"/>
      <c r="I771" s="849"/>
      <c r="J771" s="849"/>
      <c r="K771" s="849"/>
      <c r="L771" s="849"/>
      <c r="M771" s="849"/>
      <c r="N771" s="849"/>
      <c r="O771" s="849"/>
      <c r="P771" s="849"/>
      <c r="Q771" s="849"/>
      <c r="R771" s="849"/>
      <c r="S771" s="849"/>
      <c r="T771" s="849"/>
      <c r="U771" s="849"/>
      <c r="V771" s="849"/>
      <c r="W771" s="849"/>
      <c r="X771" s="849"/>
      <c r="Y771" s="849"/>
      <c r="Z771" s="849"/>
      <c r="AA771" s="849"/>
      <c r="AB771" s="128"/>
      <c r="AC771" s="62"/>
      <c r="AD771" s="63"/>
      <c r="AE771" s="64"/>
    </row>
    <row r="772" spans="1:64" ht="13.8" thickBot="1">
      <c r="A772" s="414"/>
      <c r="B772" s="251"/>
      <c r="C772" s="142"/>
      <c r="D772" s="417"/>
      <c r="E772" s="732"/>
      <c r="F772" s="816"/>
      <c r="G772" s="18"/>
      <c r="AB772" s="128"/>
      <c r="AC772" s="62"/>
      <c r="AD772" s="63"/>
      <c r="AE772" s="64"/>
    </row>
    <row r="773" spans="1:64" ht="13.8" thickBot="1">
      <c r="A773" s="414"/>
      <c r="B773" s="251"/>
      <c r="C773" s="142"/>
      <c r="D773" s="417"/>
      <c r="E773" s="251"/>
      <c r="F773" s="252"/>
      <c r="G773" s="18"/>
      <c r="I773" s="3" t="s">
        <v>813</v>
      </c>
      <c r="O773" s="3" t="s">
        <v>815</v>
      </c>
      <c r="Q773" s="885"/>
      <c r="R773" s="886"/>
      <c r="S773" s="886"/>
      <c r="T773" s="887"/>
      <c r="U773" s="3" t="s">
        <v>89</v>
      </c>
      <c r="AB773" s="128"/>
      <c r="AC773" s="62"/>
      <c r="AD773" s="63"/>
      <c r="AE773" s="64"/>
    </row>
    <row r="774" spans="1:64" ht="13.5" customHeight="1" thickBot="1">
      <c r="A774" s="414"/>
      <c r="B774" s="251"/>
      <c r="C774" s="142"/>
      <c r="D774" s="417"/>
      <c r="E774" s="251"/>
      <c r="F774" s="252"/>
      <c r="G774" s="18"/>
      <c r="AB774" s="128"/>
      <c r="AC774" s="62"/>
      <c r="AD774" s="63"/>
      <c r="AE774" s="64"/>
    </row>
    <row r="775" spans="1:64" ht="13.8" thickBot="1">
      <c r="A775" s="414"/>
      <c r="B775" s="251"/>
      <c r="C775" s="142"/>
      <c r="D775" s="417"/>
      <c r="E775" s="251"/>
      <c r="F775" s="252"/>
      <c r="G775" s="18"/>
      <c r="I775" s="3" t="s">
        <v>814</v>
      </c>
      <c r="O775" s="3" t="s">
        <v>815</v>
      </c>
      <c r="Q775" s="885"/>
      <c r="R775" s="886"/>
      <c r="S775" s="886"/>
      <c r="T775" s="887"/>
      <c r="U775" s="3" t="s">
        <v>89</v>
      </c>
      <c r="AB775" s="128"/>
      <c r="AC775" s="62"/>
      <c r="AD775" s="63"/>
      <c r="AE775" s="64"/>
    </row>
    <row r="776" spans="1:64" ht="5.25" customHeight="1">
      <c r="A776" s="414"/>
      <c r="B776" s="251"/>
      <c r="C776" s="142"/>
      <c r="D776" s="417"/>
      <c r="E776" s="251"/>
      <c r="F776" s="252"/>
      <c r="G776" s="18"/>
      <c r="R776" s="99"/>
      <c r="S776" s="99"/>
      <c r="T776" s="99"/>
      <c r="U776" s="99"/>
      <c r="V776" s="99"/>
      <c r="W776" s="268"/>
      <c r="AB776" s="128"/>
      <c r="AC776" s="62"/>
      <c r="AD776" s="63"/>
      <c r="AE776" s="64"/>
      <c r="AS776" s="365"/>
      <c r="AT776" s="413"/>
      <c r="AU776" s="413"/>
      <c r="AV776" s="413"/>
      <c r="AW776" s="413"/>
      <c r="AX776" s="413"/>
      <c r="AY776" s="413"/>
      <c r="AZ776" s="413"/>
      <c r="BA776" s="413"/>
      <c r="BB776" s="413"/>
      <c r="BC776" s="413"/>
      <c r="BD776" s="413"/>
      <c r="BE776" s="413"/>
      <c r="BF776" s="413"/>
      <c r="BG776" s="413"/>
      <c r="BH776" s="413"/>
      <c r="BI776" s="413"/>
      <c r="BJ776" s="413"/>
      <c r="BK776" s="413"/>
      <c r="BL776" s="413"/>
    </row>
    <row r="777" spans="1:64">
      <c r="A777" s="414"/>
      <c r="B777" s="251"/>
      <c r="C777" s="142"/>
      <c r="D777" s="417"/>
      <c r="E777" s="251"/>
      <c r="F777" s="252"/>
      <c r="G777" s="18"/>
      <c r="H777" s="799" t="s">
        <v>490</v>
      </c>
      <c r="I777" s="799"/>
      <c r="J777" s="799"/>
      <c r="K777" s="799"/>
      <c r="L777" s="799"/>
      <c r="M777" s="799"/>
      <c r="N777" s="799"/>
      <c r="O777" s="799"/>
      <c r="P777" s="799"/>
      <c r="Q777" s="799"/>
      <c r="R777" s="799"/>
      <c r="S777" s="799"/>
      <c r="T777" s="799"/>
      <c r="U777" s="799"/>
      <c r="V777" s="799"/>
      <c r="W777" s="799"/>
      <c r="AB777" s="128"/>
      <c r="AC777" s="62"/>
      <c r="AD777" s="63"/>
      <c r="AE777" s="64"/>
      <c r="AS777" s="365"/>
      <c r="AT777" s="413"/>
      <c r="AU777" s="413"/>
      <c r="AV777" s="413"/>
      <c r="AW777" s="413"/>
      <c r="AX777" s="413"/>
      <c r="AY777" s="413"/>
      <c r="AZ777" s="413"/>
      <c r="BA777" s="413"/>
      <c r="BB777" s="413"/>
      <c r="BC777" s="413"/>
      <c r="BD777" s="413"/>
      <c r="BE777" s="413"/>
      <c r="BF777" s="413"/>
      <c r="BG777" s="413"/>
      <c r="BH777" s="413"/>
      <c r="BI777" s="413"/>
      <c r="BJ777" s="413"/>
      <c r="BK777" s="413"/>
      <c r="BL777" s="413"/>
    </row>
    <row r="778" spans="1:64">
      <c r="A778" s="414"/>
      <c r="B778" s="251"/>
      <c r="C778" s="142"/>
      <c r="D778" s="417"/>
      <c r="E778" s="251"/>
      <c r="F778" s="252"/>
      <c r="G778" s="18"/>
      <c r="H778" s="81" t="s">
        <v>224</v>
      </c>
      <c r="I778" s="873" t="s">
        <v>491</v>
      </c>
      <c r="J778" s="873"/>
      <c r="K778" s="873"/>
      <c r="L778" s="873"/>
      <c r="M778" s="873"/>
      <c r="N778" s="873"/>
      <c r="O778" s="873"/>
      <c r="P778" s="873"/>
      <c r="Q778" s="873"/>
      <c r="R778" s="873"/>
      <c r="S778" s="873"/>
      <c r="T778" s="873"/>
      <c r="U778" s="873"/>
      <c r="V778" s="873"/>
      <c r="W778" s="873"/>
      <c r="X778" s="873"/>
      <c r="Y778" s="873"/>
      <c r="Z778" s="873"/>
      <c r="AA778" s="873"/>
      <c r="AB778" s="128"/>
      <c r="AC778" s="62"/>
      <c r="AD778" s="63"/>
      <c r="AE778" s="64"/>
      <c r="AS778" s="365"/>
      <c r="AT778" s="413"/>
      <c r="AU778" s="413"/>
      <c r="AV778" s="413"/>
      <c r="AW778" s="413"/>
      <c r="AX778" s="413"/>
      <c r="AY778" s="413"/>
      <c r="AZ778" s="413"/>
      <c r="BA778" s="413"/>
      <c r="BB778" s="413"/>
      <c r="BC778" s="413"/>
      <c r="BD778" s="413"/>
      <c r="BE778" s="413"/>
      <c r="BF778" s="413"/>
      <c r="BG778" s="413"/>
      <c r="BH778" s="413"/>
      <c r="BI778" s="413"/>
      <c r="BJ778" s="413"/>
      <c r="BK778" s="413"/>
      <c r="BL778" s="413"/>
    </row>
    <row r="779" spans="1:64">
      <c r="A779" s="414"/>
      <c r="B779" s="251"/>
      <c r="C779" s="142"/>
      <c r="D779" s="417"/>
      <c r="E779" s="251"/>
      <c r="F779" s="252"/>
      <c r="G779" s="18"/>
      <c r="H779" s="81" t="s">
        <v>224</v>
      </c>
      <c r="I779" s="873" t="s">
        <v>492</v>
      </c>
      <c r="J779" s="873"/>
      <c r="K779" s="873"/>
      <c r="L779" s="873"/>
      <c r="M779" s="873"/>
      <c r="N779" s="873"/>
      <c r="O779" s="873"/>
      <c r="P779" s="873"/>
      <c r="Q779" s="873"/>
      <c r="R779" s="873"/>
      <c r="S779" s="873"/>
      <c r="T779" s="873"/>
      <c r="U779" s="873"/>
      <c r="V779" s="873"/>
      <c r="W779" s="873"/>
      <c r="X779" s="873"/>
      <c r="Y779" s="873"/>
      <c r="Z779" s="873"/>
      <c r="AA779" s="873"/>
      <c r="AB779" s="128"/>
      <c r="AC779" s="62"/>
      <c r="AD779" s="63"/>
      <c r="AE779" s="64"/>
      <c r="AS779" s="365"/>
      <c r="AT779" s="413"/>
      <c r="AU779" s="413"/>
      <c r="AV779" s="413"/>
      <c r="AW779" s="413"/>
      <c r="AX779" s="413"/>
      <c r="AY779" s="413"/>
      <c r="AZ779" s="413"/>
      <c r="BA779" s="413"/>
      <c r="BB779" s="413"/>
      <c r="BC779" s="413"/>
      <c r="BD779" s="413"/>
      <c r="BE779" s="413"/>
      <c r="BF779" s="413"/>
      <c r="BG779" s="413"/>
      <c r="BH779" s="413"/>
      <c r="BI779" s="413"/>
      <c r="BJ779" s="413"/>
      <c r="BK779" s="413"/>
      <c r="BL779" s="413"/>
    </row>
    <row r="780" spans="1:64">
      <c r="A780" s="414"/>
      <c r="B780" s="251"/>
      <c r="C780" s="142"/>
      <c r="D780" s="417"/>
      <c r="E780" s="251"/>
      <c r="F780" s="252"/>
      <c r="G780" s="18"/>
      <c r="H780" s="81" t="s">
        <v>224</v>
      </c>
      <c r="I780" s="874" t="s">
        <v>493</v>
      </c>
      <c r="J780" s="875"/>
      <c r="K780" s="875"/>
      <c r="L780" s="875"/>
      <c r="M780" s="875"/>
      <c r="N780" s="875"/>
      <c r="O780" s="875"/>
      <c r="P780" s="875"/>
      <c r="Q780" s="875"/>
      <c r="R780" s="875"/>
      <c r="S780" s="875"/>
      <c r="T780" s="875"/>
      <c r="U780" s="875"/>
      <c r="V780" s="875"/>
      <c r="W780" s="875"/>
      <c r="X780" s="875"/>
      <c r="Y780" s="875"/>
      <c r="Z780" s="875"/>
      <c r="AA780" s="876"/>
      <c r="AB780" s="128"/>
      <c r="AC780" s="62"/>
      <c r="AD780" s="63"/>
      <c r="AE780" s="64"/>
      <c r="AS780" s="365"/>
      <c r="AT780" s="413"/>
      <c r="AU780" s="413"/>
      <c r="AV780" s="413"/>
      <c r="AW780" s="413"/>
      <c r="AX780" s="413"/>
      <c r="AY780" s="413"/>
      <c r="AZ780" s="413"/>
      <c r="BA780" s="413"/>
      <c r="BB780" s="413"/>
      <c r="BC780" s="413"/>
      <c r="BD780" s="413"/>
      <c r="BE780" s="413"/>
      <c r="BF780" s="413"/>
      <c r="BG780" s="413"/>
      <c r="BH780" s="413"/>
      <c r="BI780" s="413"/>
      <c r="BJ780" s="413"/>
      <c r="BK780" s="413"/>
      <c r="BL780" s="413"/>
    </row>
    <row r="781" spans="1:64">
      <c r="A781" s="414"/>
      <c r="B781" s="251"/>
      <c r="C781" s="142"/>
      <c r="D781" s="417"/>
      <c r="E781" s="251"/>
      <c r="F781" s="252"/>
      <c r="G781" s="18"/>
      <c r="H781" s="792"/>
      <c r="I781" s="881" t="s">
        <v>321</v>
      </c>
      <c r="J781" s="881"/>
      <c r="K781" s="881"/>
      <c r="L781" s="881"/>
      <c r="M781" s="881"/>
      <c r="N781" s="881"/>
      <c r="O781" s="881"/>
      <c r="P781" s="881"/>
      <c r="Q781" s="881"/>
      <c r="R781" s="881"/>
      <c r="S781" s="881"/>
      <c r="T781" s="881"/>
      <c r="U781" s="881"/>
      <c r="V781" s="881"/>
      <c r="W781" s="881"/>
      <c r="X781" s="881"/>
      <c r="Y781" s="881"/>
      <c r="Z781" s="881"/>
      <c r="AA781" s="881"/>
      <c r="AB781" s="128"/>
      <c r="AC781" s="62"/>
      <c r="AD781" s="63"/>
      <c r="AE781" s="64"/>
      <c r="AS781" s="365"/>
      <c r="AT781" s="413"/>
      <c r="AU781" s="413"/>
      <c r="AV781" s="413"/>
      <c r="AW781" s="413"/>
      <c r="AX781" s="413"/>
      <c r="AY781" s="413"/>
      <c r="AZ781" s="413"/>
      <c r="BA781" s="413"/>
      <c r="BB781" s="413"/>
      <c r="BC781" s="413"/>
      <c r="BD781" s="413"/>
      <c r="BE781" s="413"/>
      <c r="BF781" s="413"/>
      <c r="BG781" s="413"/>
      <c r="BH781" s="413"/>
      <c r="BI781" s="413"/>
      <c r="BJ781" s="413"/>
      <c r="BK781" s="413"/>
      <c r="BL781" s="413"/>
    </row>
    <row r="782" spans="1:64">
      <c r="A782" s="414"/>
      <c r="B782" s="251"/>
      <c r="C782" s="142"/>
      <c r="D782" s="417"/>
      <c r="E782" s="251"/>
      <c r="F782" s="252"/>
      <c r="G782" s="18"/>
      <c r="H782" s="792"/>
      <c r="I782" s="882"/>
      <c r="J782" s="882"/>
      <c r="K782" s="882"/>
      <c r="L782" s="882"/>
      <c r="M782" s="882"/>
      <c r="N782" s="882"/>
      <c r="O782" s="882"/>
      <c r="P782" s="882"/>
      <c r="Q782" s="882"/>
      <c r="R782" s="882"/>
      <c r="S782" s="882"/>
      <c r="T782" s="882"/>
      <c r="U782" s="882"/>
      <c r="V782" s="882"/>
      <c r="W782" s="882"/>
      <c r="X782" s="882"/>
      <c r="Y782" s="882"/>
      <c r="Z782" s="882"/>
      <c r="AA782" s="882"/>
      <c r="AB782" s="128"/>
      <c r="AC782" s="62"/>
      <c r="AD782" s="63"/>
      <c r="AE782" s="64"/>
    </row>
    <row r="783" spans="1:64">
      <c r="A783" s="414"/>
      <c r="B783" s="251"/>
      <c r="C783" s="142"/>
      <c r="D783" s="417"/>
      <c r="E783" s="251"/>
      <c r="F783" s="252"/>
      <c r="G783" s="18"/>
      <c r="H783" s="792"/>
      <c r="I783" s="882"/>
      <c r="J783" s="882"/>
      <c r="K783" s="882"/>
      <c r="L783" s="882"/>
      <c r="M783" s="882"/>
      <c r="N783" s="882"/>
      <c r="O783" s="882"/>
      <c r="P783" s="882"/>
      <c r="Q783" s="882"/>
      <c r="R783" s="882"/>
      <c r="S783" s="882"/>
      <c r="T783" s="882"/>
      <c r="U783" s="882"/>
      <c r="V783" s="882"/>
      <c r="W783" s="882"/>
      <c r="X783" s="882"/>
      <c r="Y783" s="882"/>
      <c r="Z783" s="882"/>
      <c r="AA783" s="882"/>
      <c r="AB783" s="128"/>
      <c r="AC783" s="62"/>
      <c r="AD783" s="63"/>
      <c r="AE783" s="64"/>
    </row>
    <row r="784" spans="1:64">
      <c r="A784" s="414"/>
      <c r="B784" s="251"/>
      <c r="C784" s="142"/>
      <c r="D784" s="417"/>
      <c r="E784" s="251"/>
      <c r="F784" s="252"/>
      <c r="G784" s="18"/>
      <c r="H784" s="792"/>
      <c r="I784" s="882"/>
      <c r="J784" s="882"/>
      <c r="K784" s="882"/>
      <c r="L784" s="882"/>
      <c r="M784" s="882"/>
      <c r="N784" s="882"/>
      <c r="O784" s="882"/>
      <c r="P784" s="882"/>
      <c r="Q784" s="882"/>
      <c r="R784" s="882"/>
      <c r="S784" s="882"/>
      <c r="T784" s="882"/>
      <c r="U784" s="882"/>
      <c r="V784" s="882"/>
      <c r="W784" s="882"/>
      <c r="X784" s="882"/>
      <c r="Y784" s="882"/>
      <c r="Z784" s="882"/>
      <c r="AA784" s="882"/>
      <c r="AB784" s="128"/>
      <c r="AC784" s="62"/>
      <c r="AD784" s="63"/>
      <c r="AE784" s="64"/>
    </row>
    <row r="785" spans="1:31">
      <c r="A785" s="414"/>
      <c r="B785" s="251"/>
      <c r="C785" s="142"/>
      <c r="D785" s="417"/>
      <c r="E785" s="251"/>
      <c r="F785" s="252"/>
      <c r="G785" s="18"/>
      <c r="H785" s="792"/>
      <c r="I785" s="883"/>
      <c r="J785" s="883"/>
      <c r="K785" s="883"/>
      <c r="L785" s="883"/>
      <c r="M785" s="883"/>
      <c r="N785" s="883"/>
      <c r="O785" s="883"/>
      <c r="P785" s="883"/>
      <c r="Q785" s="883"/>
      <c r="R785" s="883"/>
      <c r="S785" s="883"/>
      <c r="T785" s="883"/>
      <c r="U785" s="883"/>
      <c r="V785" s="883"/>
      <c r="W785" s="883"/>
      <c r="X785" s="883"/>
      <c r="Y785" s="883"/>
      <c r="Z785" s="883"/>
      <c r="AA785" s="883"/>
      <c r="AB785" s="128"/>
      <c r="AC785" s="62"/>
      <c r="AD785" s="63"/>
      <c r="AE785" s="64"/>
    </row>
    <row r="786" spans="1:31">
      <c r="A786" s="414"/>
      <c r="B786" s="251"/>
      <c r="C786" s="142"/>
      <c r="D786" s="417"/>
      <c r="E786" s="251"/>
      <c r="F786" s="252"/>
      <c r="G786" s="18"/>
      <c r="H786" s="335"/>
      <c r="I786" s="476"/>
      <c r="J786" s="476"/>
      <c r="K786" s="476"/>
      <c r="L786" s="476"/>
      <c r="M786" s="476"/>
      <c r="N786" s="476"/>
      <c r="O786" s="476"/>
      <c r="P786" s="476"/>
      <c r="Q786" s="476"/>
      <c r="R786" s="476"/>
      <c r="S786" s="476"/>
      <c r="T786" s="476"/>
      <c r="U786" s="476"/>
      <c r="V786" s="476"/>
      <c r="W786" s="476"/>
      <c r="X786" s="476"/>
      <c r="Y786" s="476"/>
      <c r="Z786" s="413"/>
      <c r="AA786" s="413"/>
      <c r="AB786" s="128"/>
      <c r="AC786" s="62"/>
      <c r="AD786" s="63"/>
      <c r="AE786" s="64"/>
    </row>
    <row r="787" spans="1:31">
      <c r="A787" s="414"/>
      <c r="B787" s="251"/>
      <c r="C787" s="142"/>
      <c r="D787" s="417"/>
      <c r="E787" s="251"/>
      <c r="F787" s="252"/>
      <c r="G787" s="18"/>
      <c r="X787" s="413"/>
      <c r="Y787" s="413"/>
      <c r="Z787" s="413"/>
      <c r="AA787" s="413"/>
      <c r="AB787" s="128"/>
      <c r="AC787" s="62"/>
      <c r="AD787" s="63"/>
      <c r="AE787" s="64"/>
    </row>
    <row r="788" spans="1:31" ht="13.5" customHeight="1">
      <c r="A788" s="822" t="s">
        <v>1227</v>
      </c>
      <c r="B788" s="251">
        <v>39</v>
      </c>
      <c r="C788" s="814" t="s">
        <v>494</v>
      </c>
      <c r="D788" s="815" t="s">
        <v>351</v>
      </c>
      <c r="E788" s="732" t="s">
        <v>495</v>
      </c>
      <c r="F788" s="816"/>
      <c r="G788" s="18"/>
      <c r="H788" s="737" t="s">
        <v>71</v>
      </c>
      <c r="I788" s="737"/>
      <c r="J788" s="737"/>
      <c r="K788" s="737"/>
      <c r="L788" s="737"/>
      <c r="M788" s="737"/>
      <c r="N788" s="737"/>
      <c r="O788" s="696" t="s">
        <v>154</v>
      </c>
      <c r="P788" s="696"/>
      <c r="Q788" s="696"/>
      <c r="R788" s="696"/>
      <c r="S788" s="696"/>
      <c r="T788" s="696"/>
      <c r="U788" s="696"/>
      <c r="V788" s="696"/>
      <c r="W788" s="696"/>
      <c r="Y788" s="253"/>
      <c r="AB788" s="128"/>
      <c r="AC788" s="1063" t="s">
        <v>548</v>
      </c>
      <c r="AD788" s="1064"/>
      <c r="AE788" s="1065"/>
    </row>
    <row r="789" spans="1:31">
      <c r="A789" s="822"/>
      <c r="B789" s="251"/>
      <c r="C789" s="814"/>
      <c r="D789" s="815"/>
      <c r="E789" s="732"/>
      <c r="F789" s="816"/>
      <c r="G789" s="18"/>
      <c r="H789" s="737"/>
      <c r="I789" s="737"/>
      <c r="J789" s="737"/>
      <c r="K789" s="737"/>
      <c r="L789" s="737"/>
      <c r="M789" s="737"/>
      <c r="N789" s="737"/>
      <c r="O789" s="696"/>
      <c r="P789" s="696"/>
      <c r="Q789" s="696"/>
      <c r="R789" s="696"/>
      <c r="S789" s="696"/>
      <c r="T789" s="696"/>
      <c r="U789" s="696"/>
      <c r="V789" s="696"/>
      <c r="W789" s="696"/>
      <c r="Y789" s="253"/>
      <c r="AB789" s="128"/>
      <c r="AC789" s="1063"/>
      <c r="AD789" s="1064"/>
      <c r="AE789" s="1065"/>
    </row>
    <row r="790" spans="1:31">
      <c r="A790" s="822"/>
      <c r="B790" s="251"/>
      <c r="C790" s="814"/>
      <c r="D790" s="417"/>
      <c r="E790" s="732"/>
      <c r="F790" s="816"/>
      <c r="G790" s="18"/>
      <c r="H790" s="3" t="s">
        <v>496</v>
      </c>
      <c r="I790" s="99"/>
      <c r="J790" s="99"/>
      <c r="K790" s="99"/>
      <c r="L790" s="6"/>
      <c r="M790" s="6"/>
      <c r="N790" s="6"/>
      <c r="O790" s="6"/>
      <c r="P790" s="6"/>
      <c r="Q790" s="6"/>
      <c r="R790" s="6"/>
      <c r="S790" s="6"/>
      <c r="T790" s="6"/>
      <c r="U790" s="6"/>
      <c r="V790" s="6"/>
      <c r="W790" s="6"/>
      <c r="X790" s="6"/>
      <c r="Y790" s="253"/>
      <c r="AB790" s="128"/>
      <c r="AC790" s="62"/>
      <c r="AD790" s="63"/>
      <c r="AE790" s="64"/>
    </row>
    <row r="791" spans="1:31">
      <c r="A791" s="822"/>
      <c r="B791" s="251"/>
      <c r="C791" s="142"/>
      <c r="D791" s="417"/>
      <c r="E791" s="732"/>
      <c r="F791" s="816"/>
      <c r="G791" s="18"/>
      <c r="H791" s="77"/>
      <c r="I791" s="852" t="s">
        <v>497</v>
      </c>
      <c r="J791" s="853"/>
      <c r="K791" s="853"/>
      <c r="L791" s="853"/>
      <c r="M791" s="853"/>
      <c r="N791" s="853"/>
      <c r="O791" s="853"/>
      <c r="P791" s="853"/>
      <c r="Q791" s="853"/>
      <c r="R791" s="853"/>
      <c r="S791" s="853"/>
      <c r="T791" s="853"/>
      <c r="U791" s="854"/>
      <c r="V791" s="663" t="s">
        <v>322</v>
      </c>
      <c r="W791" s="664"/>
      <c r="X791" s="665"/>
      <c r="Y791" s="253"/>
      <c r="AB791" s="128"/>
      <c r="AC791" s="62"/>
      <c r="AD791" s="63"/>
      <c r="AE791" s="64"/>
    </row>
    <row r="792" spans="1:31">
      <c r="A792" s="414"/>
      <c r="B792" s="251"/>
      <c r="C792" s="142"/>
      <c r="D792" s="417"/>
      <c r="E792" s="732"/>
      <c r="F792" s="816"/>
      <c r="G792" s="18"/>
      <c r="H792" s="109" t="s">
        <v>311</v>
      </c>
      <c r="I792" s="863" t="s">
        <v>498</v>
      </c>
      <c r="J792" s="864"/>
      <c r="K792" s="864"/>
      <c r="L792" s="864"/>
      <c r="M792" s="864"/>
      <c r="N792" s="864"/>
      <c r="O792" s="864"/>
      <c r="P792" s="864"/>
      <c r="Q792" s="864"/>
      <c r="R792" s="864"/>
      <c r="S792" s="864"/>
      <c r="T792" s="864"/>
      <c r="U792" s="865"/>
      <c r="V792" s="866" t="s">
        <v>160</v>
      </c>
      <c r="W792" s="867"/>
      <c r="X792" s="880"/>
      <c r="Y792" s="253"/>
      <c r="AB792" s="128"/>
      <c r="AC792" s="62"/>
      <c r="AD792" s="63"/>
      <c r="AE792" s="64"/>
    </row>
    <row r="793" spans="1:31">
      <c r="A793" s="414"/>
      <c r="B793" s="251"/>
      <c r="C793" s="142"/>
      <c r="D793" s="417"/>
      <c r="E793" s="732"/>
      <c r="F793" s="816"/>
      <c r="G793" s="18"/>
      <c r="H793" s="109" t="s">
        <v>499</v>
      </c>
      <c r="I793" s="863" t="s">
        <v>500</v>
      </c>
      <c r="J793" s="864"/>
      <c r="K793" s="864"/>
      <c r="L793" s="864"/>
      <c r="M793" s="864"/>
      <c r="N793" s="864"/>
      <c r="O793" s="864"/>
      <c r="P793" s="864"/>
      <c r="Q793" s="864"/>
      <c r="R793" s="864"/>
      <c r="S793" s="864"/>
      <c r="T793" s="864"/>
      <c r="U793" s="865"/>
      <c r="V793" s="866" t="s">
        <v>160</v>
      </c>
      <c r="W793" s="867"/>
      <c r="X793" s="880"/>
      <c r="Y793" s="253"/>
      <c r="AB793" s="128"/>
      <c r="AC793" s="62"/>
      <c r="AD793" s="63"/>
      <c r="AE793" s="64"/>
    </row>
    <row r="794" spans="1:31">
      <c r="A794" s="414"/>
      <c r="B794" s="251"/>
      <c r="C794" s="142"/>
      <c r="D794" s="417"/>
      <c r="E794" s="251"/>
      <c r="F794" s="252"/>
      <c r="G794" s="18"/>
      <c r="H794" s="109" t="s">
        <v>501</v>
      </c>
      <c r="I794" s="863" t="s">
        <v>502</v>
      </c>
      <c r="J794" s="864"/>
      <c r="K794" s="864"/>
      <c r="L794" s="864"/>
      <c r="M794" s="864"/>
      <c r="N794" s="864"/>
      <c r="O794" s="864"/>
      <c r="P794" s="864"/>
      <c r="Q794" s="864"/>
      <c r="R794" s="864"/>
      <c r="S794" s="864"/>
      <c r="T794" s="864"/>
      <c r="U794" s="865"/>
      <c r="V794" s="866" t="s">
        <v>160</v>
      </c>
      <c r="W794" s="867"/>
      <c r="X794" s="880"/>
      <c r="Y794" s="253"/>
      <c r="AB794" s="128"/>
      <c r="AC794" s="62"/>
      <c r="AD794" s="63"/>
      <c r="AE794" s="64"/>
    </row>
    <row r="795" spans="1:31">
      <c r="A795" s="414"/>
      <c r="B795" s="251"/>
      <c r="C795" s="142"/>
      <c r="D795" s="417"/>
      <c r="E795" s="251"/>
      <c r="F795" s="252"/>
      <c r="G795" s="18"/>
      <c r="H795" s="109" t="s">
        <v>312</v>
      </c>
      <c r="I795" s="863" t="s">
        <v>503</v>
      </c>
      <c r="J795" s="864"/>
      <c r="K795" s="864"/>
      <c r="L795" s="864"/>
      <c r="M795" s="864"/>
      <c r="N795" s="864"/>
      <c r="O795" s="864"/>
      <c r="P795" s="864"/>
      <c r="Q795" s="864"/>
      <c r="R795" s="864"/>
      <c r="S795" s="864"/>
      <c r="T795" s="864"/>
      <c r="U795" s="865"/>
      <c r="V795" s="866" t="s">
        <v>160</v>
      </c>
      <c r="W795" s="867"/>
      <c r="X795" s="880"/>
      <c r="Y795" s="253"/>
      <c r="AB795" s="128"/>
      <c r="AC795" s="62"/>
      <c r="AD795" s="63"/>
      <c r="AE795" s="64"/>
    </row>
    <row r="796" spans="1:31">
      <c r="A796" s="414"/>
      <c r="B796" s="251"/>
      <c r="C796" s="142"/>
      <c r="D796" s="417"/>
      <c r="E796" s="251"/>
      <c r="F796" s="252"/>
      <c r="G796" s="18"/>
      <c r="Y796" s="253"/>
      <c r="AB796" s="128"/>
      <c r="AC796" s="62"/>
      <c r="AD796" s="63"/>
      <c r="AE796" s="64"/>
    </row>
    <row r="797" spans="1:31">
      <c r="A797" s="414"/>
      <c r="B797" s="251"/>
      <c r="C797" s="142"/>
      <c r="D797" s="417"/>
      <c r="E797" s="251"/>
      <c r="F797" s="252"/>
      <c r="G797" s="18"/>
      <c r="H797" s="872" t="s">
        <v>504</v>
      </c>
      <c r="I797" s="872"/>
      <c r="J797" s="872"/>
      <c r="K797" s="872"/>
      <c r="L797" s="872"/>
      <c r="M797" s="872"/>
      <c r="N797" s="872"/>
      <c r="O797" s="872"/>
      <c r="P797" s="872"/>
      <c r="Q797" s="872"/>
      <c r="R797" s="872"/>
      <c r="S797" s="872"/>
      <c r="T797" s="872"/>
      <c r="U797" s="872"/>
      <c r="V797" s="872"/>
      <c r="W797" s="872"/>
      <c r="X797" s="872"/>
      <c r="Y797" s="254"/>
      <c r="AB797" s="128"/>
      <c r="AC797" s="62"/>
      <c r="AD797" s="63"/>
      <c r="AE797" s="64"/>
    </row>
    <row r="798" spans="1:31">
      <c r="A798" s="414"/>
      <c r="B798" s="251"/>
      <c r="C798" s="142"/>
      <c r="D798" s="417"/>
      <c r="E798" s="251"/>
      <c r="F798" s="252"/>
      <c r="G798" s="18"/>
      <c r="H798" s="792"/>
      <c r="I798" s="792"/>
      <c r="J798" s="873" t="s">
        <v>505</v>
      </c>
      <c r="K798" s="873"/>
      <c r="L798" s="873"/>
      <c r="M798" s="873"/>
      <c r="N798" s="873"/>
      <c r="O798" s="873"/>
      <c r="P798" s="873"/>
      <c r="Q798" s="873"/>
      <c r="R798" s="873"/>
      <c r="S798" s="873"/>
      <c r="T798" s="873"/>
      <c r="U798" s="873"/>
      <c r="V798" s="873"/>
      <c r="W798" s="873"/>
      <c r="X798" s="873"/>
      <c r="Y798" s="253"/>
      <c r="AB798" s="128"/>
      <c r="AC798" s="62"/>
      <c r="AD798" s="63"/>
      <c r="AE798" s="64"/>
    </row>
    <row r="799" spans="1:31">
      <c r="A799" s="414"/>
      <c r="B799" s="251"/>
      <c r="C799" s="142"/>
      <c r="D799" s="417"/>
      <c r="E799" s="251"/>
      <c r="F799" s="252"/>
      <c r="G799" s="18"/>
      <c r="H799" s="788" t="s">
        <v>224</v>
      </c>
      <c r="I799" s="790"/>
      <c r="J799" s="874" t="s">
        <v>506</v>
      </c>
      <c r="K799" s="875"/>
      <c r="L799" s="875"/>
      <c r="M799" s="875"/>
      <c r="N799" s="875"/>
      <c r="O799" s="875"/>
      <c r="P799" s="876"/>
      <c r="Q799" s="788" t="s">
        <v>507</v>
      </c>
      <c r="R799" s="789"/>
      <c r="S799" s="789"/>
      <c r="T799" s="789"/>
      <c r="U799" s="789"/>
      <c r="V799" s="789"/>
      <c r="W799" s="789"/>
      <c r="X799" s="790"/>
      <c r="Y799" s="253"/>
      <c r="AB799" s="128"/>
      <c r="AC799" s="62"/>
      <c r="AD799" s="63"/>
      <c r="AE799" s="64"/>
    </row>
    <row r="800" spans="1:31">
      <c r="A800" s="414"/>
      <c r="B800" s="251"/>
      <c r="C800" s="142"/>
      <c r="D800" s="417"/>
      <c r="E800" s="251"/>
      <c r="F800" s="252"/>
      <c r="G800" s="18"/>
      <c r="Y800" s="253"/>
      <c r="AB800" s="128"/>
      <c r="AC800" s="62"/>
      <c r="AD800" s="63"/>
      <c r="AE800" s="64"/>
    </row>
    <row r="801" spans="1:31">
      <c r="A801" s="414"/>
      <c r="B801" s="251"/>
      <c r="C801" s="142"/>
      <c r="D801" s="417"/>
      <c r="E801" s="251"/>
      <c r="F801" s="252"/>
      <c r="G801" s="18"/>
      <c r="H801" s="862" t="s">
        <v>508</v>
      </c>
      <c r="I801" s="862"/>
      <c r="J801" s="862"/>
      <c r="K801" s="862"/>
      <c r="L801" s="862"/>
      <c r="M801" s="862"/>
      <c r="N801" s="862"/>
      <c r="O801" s="862"/>
      <c r="P801" s="1406"/>
      <c r="Q801" s="877" t="s">
        <v>509</v>
      </c>
      <c r="R801" s="878"/>
      <c r="S801" s="878"/>
      <c r="T801" s="878"/>
      <c r="U801" s="878"/>
      <c r="V801" s="878"/>
      <c r="W801" s="878"/>
      <c r="X801" s="878"/>
      <c r="Y801" s="879"/>
      <c r="AB801" s="128"/>
      <c r="AC801" s="62"/>
      <c r="AD801" s="63"/>
      <c r="AE801" s="64"/>
    </row>
    <row r="802" spans="1:31">
      <c r="A802" s="414"/>
      <c r="B802" s="251"/>
      <c r="C802" s="142"/>
      <c r="D802" s="417"/>
      <c r="E802" s="251"/>
      <c r="F802" s="252"/>
      <c r="G802" s="18"/>
      <c r="H802" s="212"/>
      <c r="I802" s="212"/>
      <c r="J802" s="212"/>
      <c r="K802" s="212"/>
      <c r="L802" s="212"/>
      <c r="M802" s="212"/>
      <c r="N802" s="212"/>
      <c r="O802" s="212"/>
      <c r="P802" s="212"/>
      <c r="Q802" s="456"/>
      <c r="R802" s="456"/>
      <c r="S802" s="456"/>
      <c r="T802" s="456"/>
      <c r="U802" s="456"/>
      <c r="V802" s="456"/>
      <c r="W802" s="456"/>
      <c r="X802" s="456"/>
      <c r="Y802" s="456"/>
      <c r="AB802" s="128"/>
      <c r="AC802" s="62"/>
      <c r="AD802" s="63"/>
      <c r="AE802" s="64"/>
    </row>
    <row r="803" spans="1:31" ht="9.6" customHeight="1">
      <c r="A803" s="257"/>
      <c r="B803" s="368"/>
      <c r="C803" s="348"/>
      <c r="D803" s="262"/>
      <c r="E803" s="368"/>
      <c r="F803" s="386"/>
      <c r="G803" s="59"/>
      <c r="H803" s="23"/>
      <c r="I803" s="23"/>
      <c r="J803" s="23"/>
      <c r="K803" s="23"/>
      <c r="L803" s="217"/>
      <c r="M803" s="217"/>
      <c r="N803" s="217"/>
      <c r="O803" s="217"/>
      <c r="P803" s="217"/>
      <c r="Q803" s="217"/>
      <c r="R803" s="217"/>
      <c r="S803" s="217"/>
      <c r="T803" s="330"/>
      <c r="U803" s="330"/>
      <c r="V803" s="330"/>
      <c r="W803" s="330"/>
      <c r="X803" s="23"/>
      <c r="Y803" s="23"/>
      <c r="Z803" s="23"/>
      <c r="AA803" s="23"/>
      <c r="AB803" s="29"/>
      <c r="AC803" s="65"/>
      <c r="AD803" s="66"/>
      <c r="AE803" s="67"/>
    </row>
    <row r="804" spans="1:31" ht="8.25" customHeight="1">
      <c r="A804" s="414"/>
      <c r="B804" s="251"/>
      <c r="C804" s="142"/>
      <c r="D804" s="417"/>
      <c r="E804" s="251"/>
      <c r="F804" s="252"/>
      <c r="G804" s="18"/>
      <c r="L804" s="34"/>
      <c r="M804" s="34"/>
      <c r="N804" s="34"/>
      <c r="O804" s="34"/>
      <c r="P804" s="34"/>
      <c r="Q804" s="34"/>
      <c r="R804" s="34"/>
      <c r="S804" s="34"/>
      <c r="T804" s="6"/>
      <c r="U804" s="6"/>
      <c r="V804" s="6"/>
      <c r="W804" s="6"/>
      <c r="AB804" s="128"/>
      <c r="AC804" s="62"/>
      <c r="AD804" s="63"/>
      <c r="AE804" s="64"/>
    </row>
    <row r="805" spans="1:31" ht="13.5" customHeight="1">
      <c r="A805" s="414"/>
      <c r="B805" s="251">
        <v>40</v>
      </c>
      <c r="C805" s="814" t="s">
        <v>510</v>
      </c>
      <c r="D805" s="815" t="s">
        <v>351</v>
      </c>
      <c r="E805" s="732" t="s">
        <v>1225</v>
      </c>
      <c r="F805" s="816"/>
      <c r="G805" s="18"/>
      <c r="H805" s="862" t="s">
        <v>71</v>
      </c>
      <c r="I805" s="862"/>
      <c r="J805" s="862"/>
      <c r="K805" s="862"/>
      <c r="L805" s="862"/>
      <c r="M805" s="862"/>
      <c r="N805" s="862"/>
      <c r="O805" s="1361" t="s">
        <v>1256</v>
      </c>
      <c r="P805" s="1362"/>
      <c r="Q805" s="1362"/>
      <c r="R805" s="1362"/>
      <c r="S805" s="1362"/>
      <c r="T805" s="1362"/>
      <c r="U805" s="1362"/>
      <c r="V805" s="1362"/>
      <c r="W805" s="1362"/>
      <c r="X805" s="1363"/>
      <c r="Y805" s="1363"/>
      <c r="Z805" s="1363"/>
      <c r="AA805" s="1364"/>
      <c r="AB805" s="128"/>
      <c r="AC805" s="1063" t="s">
        <v>548</v>
      </c>
      <c r="AD805" s="1064"/>
      <c r="AE805" s="1065"/>
    </row>
    <row r="806" spans="1:31">
      <c r="A806" s="414"/>
      <c r="B806" s="251"/>
      <c r="C806" s="814"/>
      <c r="D806" s="815"/>
      <c r="E806" s="732"/>
      <c r="F806" s="816"/>
      <c r="G806" s="18"/>
      <c r="H806" s="862"/>
      <c r="I806" s="862"/>
      <c r="J806" s="862"/>
      <c r="K806" s="862"/>
      <c r="L806" s="862"/>
      <c r="M806" s="862"/>
      <c r="N806" s="862"/>
      <c r="O806" s="1365"/>
      <c r="P806" s="1366"/>
      <c r="Q806" s="1366"/>
      <c r="R806" s="1366"/>
      <c r="S806" s="1366"/>
      <c r="T806" s="1366"/>
      <c r="U806" s="1366"/>
      <c r="V806" s="1366"/>
      <c r="W806" s="1366"/>
      <c r="X806" s="1367"/>
      <c r="Y806" s="1367"/>
      <c r="Z806" s="1367"/>
      <c r="AA806" s="1368"/>
      <c r="AB806" s="128"/>
      <c r="AC806" s="1063"/>
      <c r="AD806" s="1064"/>
      <c r="AE806" s="1065"/>
    </row>
    <row r="807" spans="1:31">
      <c r="A807" s="414"/>
      <c r="B807" s="251"/>
      <c r="C807" s="814"/>
      <c r="D807" s="410"/>
      <c r="E807" s="732"/>
      <c r="F807" s="816"/>
      <c r="G807" s="18"/>
      <c r="H807" s="212"/>
      <c r="I807" s="212"/>
      <c r="J807" s="212"/>
      <c r="K807" s="212"/>
      <c r="L807" s="212"/>
      <c r="M807" s="212"/>
      <c r="N807" s="212"/>
      <c r="O807" s="34"/>
      <c r="P807" s="34"/>
      <c r="Q807" s="34"/>
      <c r="R807" s="34"/>
      <c r="S807" s="34"/>
      <c r="T807" s="6"/>
      <c r="U807" s="6"/>
      <c r="V807" s="6"/>
      <c r="W807" s="6"/>
      <c r="AB807" s="128"/>
      <c r="AC807" s="405"/>
      <c r="AD807" s="406"/>
      <c r="AE807" s="407"/>
    </row>
    <row r="808" spans="1:31">
      <c r="A808" s="414"/>
      <c r="B808" s="251"/>
      <c r="C808" s="814"/>
      <c r="D808" s="417"/>
      <c r="E808" s="732"/>
      <c r="F808" s="816"/>
      <c r="G808" s="18"/>
      <c r="H808" s="872" t="s">
        <v>1210</v>
      </c>
      <c r="I808" s="872"/>
      <c r="J808" s="872"/>
      <c r="K808" s="872"/>
      <c r="L808" s="872"/>
      <c r="M808" s="872"/>
      <c r="N808" s="872"/>
      <c r="O808" s="872"/>
      <c r="P808" s="872"/>
      <c r="Q808" s="872"/>
      <c r="R808" s="872"/>
      <c r="S808" s="872"/>
      <c r="T808" s="872"/>
      <c r="U808" s="872"/>
      <c r="V808" s="872"/>
      <c r="W808" s="872"/>
      <c r="X808" s="872"/>
      <c r="Y808" s="253"/>
      <c r="Z808" s="253"/>
      <c r="AA808" s="253"/>
      <c r="AB808" s="128"/>
      <c r="AC808" s="62"/>
      <c r="AD808" s="63"/>
      <c r="AE808" s="64"/>
    </row>
    <row r="809" spans="1:31" ht="13.5" customHeight="1">
      <c r="A809" s="414"/>
      <c r="B809" s="251"/>
      <c r="C809" s="142"/>
      <c r="D809" s="417"/>
      <c r="E809" s="732"/>
      <c r="F809" s="816"/>
      <c r="G809" s="18"/>
      <c r="H809" s="760"/>
      <c r="I809" s="761"/>
      <c r="J809" s="761"/>
      <c r="K809" s="761"/>
      <c r="L809" s="761"/>
      <c r="M809" s="761"/>
      <c r="N809" s="761"/>
      <c r="O809" s="761"/>
      <c r="P809" s="761"/>
      <c r="Q809" s="761"/>
      <c r="R809" s="761"/>
      <c r="S809" s="761"/>
      <c r="T809" s="761"/>
      <c r="U809" s="761"/>
      <c r="V809" s="761"/>
      <c r="W809" s="761"/>
      <c r="X809" s="761"/>
      <c r="Y809" s="761"/>
      <c r="Z809" s="761"/>
      <c r="AA809" s="762"/>
      <c r="AB809" s="128"/>
      <c r="AC809" s="62"/>
      <c r="AD809" s="63"/>
      <c r="AE809" s="64"/>
    </row>
    <row r="810" spans="1:31" ht="13.5" customHeight="1">
      <c r="A810" s="414"/>
      <c r="B810" s="251"/>
      <c r="C810" s="142"/>
      <c r="D810" s="417"/>
      <c r="E810" s="734"/>
      <c r="F810" s="733"/>
      <c r="G810" s="18"/>
      <c r="H810" s="763"/>
      <c r="I810" s="764"/>
      <c r="J810" s="764"/>
      <c r="K810" s="764"/>
      <c r="L810" s="764"/>
      <c r="M810" s="764"/>
      <c r="N810" s="764"/>
      <c r="O810" s="764"/>
      <c r="P810" s="764"/>
      <c r="Q810" s="764"/>
      <c r="R810" s="764"/>
      <c r="S810" s="764"/>
      <c r="T810" s="764"/>
      <c r="U810" s="764"/>
      <c r="V810" s="764"/>
      <c r="W810" s="764"/>
      <c r="X810" s="764"/>
      <c r="Y810" s="764"/>
      <c r="Z810" s="764"/>
      <c r="AA810" s="765"/>
      <c r="AB810" s="128"/>
      <c r="AC810" s="62"/>
      <c r="AD810" s="63"/>
      <c r="AE810" s="64"/>
    </row>
    <row r="811" spans="1:31" ht="13.5" customHeight="1">
      <c r="A811" s="414"/>
      <c r="B811" s="251"/>
      <c r="C811" s="142"/>
      <c r="D811" s="417"/>
      <c r="E811" s="734"/>
      <c r="F811" s="733"/>
      <c r="G811" s="18"/>
      <c r="L811" s="34"/>
      <c r="M811" s="34"/>
      <c r="N811" s="34"/>
      <c r="O811" s="34"/>
      <c r="P811" s="34"/>
      <c r="Q811" s="34"/>
      <c r="R811" s="34"/>
      <c r="S811" s="34"/>
      <c r="T811" s="6"/>
      <c r="U811" s="6"/>
      <c r="V811" s="6"/>
      <c r="W811" s="6"/>
      <c r="AB811" s="128"/>
      <c r="AC811" s="62"/>
      <c r="AD811" s="63"/>
      <c r="AE811" s="64"/>
    </row>
    <row r="812" spans="1:31" ht="13.5" customHeight="1">
      <c r="A812" s="414"/>
      <c r="B812" s="251"/>
      <c r="C812" s="142"/>
      <c r="D812" s="417"/>
      <c r="E812" s="734"/>
      <c r="F812" s="733"/>
      <c r="G812" s="18"/>
      <c r="H812" s="3" t="s">
        <v>1328</v>
      </c>
      <c r="L812" s="34"/>
      <c r="M812" s="34"/>
      <c r="N812" s="34"/>
      <c r="O812" s="34"/>
      <c r="P812" s="34"/>
      <c r="Q812" s="34"/>
      <c r="R812" s="34"/>
      <c r="S812" s="34"/>
      <c r="T812" s="6"/>
      <c r="U812" s="6"/>
      <c r="V812" s="6"/>
      <c r="W812" s="6"/>
      <c r="AB812" s="128"/>
      <c r="AC812" s="62"/>
      <c r="AD812" s="63"/>
      <c r="AE812" s="64"/>
    </row>
    <row r="813" spans="1:31" ht="13.5" customHeight="1">
      <c r="A813" s="414"/>
      <c r="B813" s="251"/>
      <c r="C813" s="142"/>
      <c r="D813" s="417"/>
      <c r="E813" s="734"/>
      <c r="F813" s="733"/>
      <c r="G813" s="18"/>
      <c r="H813" s="1369"/>
      <c r="I813" s="1370"/>
      <c r="J813" s="1373" t="s">
        <v>1211</v>
      </c>
      <c r="K813" s="653"/>
      <c r="L813" s="653"/>
      <c r="M813" s="653"/>
      <c r="N813" s="653"/>
      <c r="O813" s="653"/>
      <c r="P813" s="653"/>
      <c r="Q813" s="653"/>
      <c r="R813" s="653"/>
      <c r="S813" s="653"/>
      <c r="T813" s="653"/>
      <c r="U813" s="653"/>
      <c r="V813" s="653"/>
      <c r="W813" s="653"/>
      <c r="X813" s="653"/>
      <c r="Y813" s="653"/>
      <c r="Z813" s="653"/>
      <c r="AA813" s="654"/>
      <c r="AB813" s="128"/>
      <c r="AC813" s="62"/>
      <c r="AD813" s="63"/>
      <c r="AE813" s="64"/>
    </row>
    <row r="814" spans="1:31" ht="13.5" customHeight="1">
      <c r="A814" s="414"/>
      <c r="B814" s="251"/>
      <c r="C814" s="142"/>
      <c r="D814" s="417"/>
      <c r="E814" s="734"/>
      <c r="F814" s="733"/>
      <c r="G814" s="18"/>
      <c r="H814" s="1371"/>
      <c r="I814" s="1372"/>
      <c r="J814" s="1025"/>
      <c r="K814" s="890"/>
      <c r="L814" s="890"/>
      <c r="M814" s="890"/>
      <c r="N814" s="890"/>
      <c r="O814" s="890"/>
      <c r="P814" s="890"/>
      <c r="Q814" s="890"/>
      <c r="R814" s="890"/>
      <c r="S814" s="890"/>
      <c r="T814" s="890"/>
      <c r="U814" s="890"/>
      <c r="V814" s="890"/>
      <c r="W814" s="890"/>
      <c r="X814" s="890"/>
      <c r="Y814" s="890"/>
      <c r="Z814" s="890"/>
      <c r="AA814" s="893"/>
      <c r="AB814" s="128"/>
      <c r="AC814" s="62"/>
      <c r="AD814" s="63"/>
      <c r="AE814" s="64"/>
    </row>
    <row r="815" spans="1:31" ht="13.5" customHeight="1">
      <c r="A815" s="414"/>
      <c r="B815" s="251"/>
      <c r="C815" s="142"/>
      <c r="D815" s="417"/>
      <c r="E815" s="734"/>
      <c r="F815" s="733"/>
      <c r="G815" s="18"/>
      <c r="H815" s="1369"/>
      <c r="I815" s="1374"/>
      <c r="J815" s="652" t="s">
        <v>1212</v>
      </c>
      <c r="K815" s="689"/>
      <c r="L815" s="689"/>
      <c r="M815" s="689"/>
      <c r="N815" s="689"/>
      <c r="O815" s="689"/>
      <c r="P815" s="689"/>
      <c r="Q815" s="689"/>
      <c r="R815" s="689"/>
      <c r="S815" s="689"/>
      <c r="T815" s="689"/>
      <c r="U815" s="689"/>
      <c r="V815" s="689"/>
      <c r="W815" s="689"/>
      <c r="X815" s="689"/>
      <c r="Y815" s="689"/>
      <c r="Z815" s="689"/>
      <c r="AA815" s="690"/>
      <c r="AB815" s="128"/>
      <c r="AC815" s="62"/>
      <c r="AD815" s="63"/>
      <c r="AE815" s="64"/>
    </row>
    <row r="816" spans="1:31" ht="13.5" customHeight="1">
      <c r="A816" s="414"/>
      <c r="B816" s="251"/>
      <c r="C816" s="142"/>
      <c r="D816" s="417"/>
      <c r="E816" s="734"/>
      <c r="F816" s="733"/>
      <c r="G816" s="18"/>
      <c r="H816" s="1375"/>
      <c r="I816" s="1376"/>
      <c r="J816" s="1379"/>
      <c r="K816" s="1380"/>
      <c r="L816" s="1380"/>
      <c r="M816" s="1380"/>
      <c r="N816" s="1380"/>
      <c r="O816" s="1380"/>
      <c r="P816" s="1380"/>
      <c r="Q816" s="1380"/>
      <c r="R816" s="1380"/>
      <c r="S816" s="1380"/>
      <c r="T816" s="1380"/>
      <c r="U816" s="1380"/>
      <c r="V816" s="1380"/>
      <c r="W816" s="1380"/>
      <c r="X816" s="1380"/>
      <c r="Y816" s="1380"/>
      <c r="Z816" s="1380"/>
      <c r="AA816" s="1381"/>
      <c r="AB816" s="128"/>
      <c r="AC816" s="62"/>
      <c r="AD816" s="63"/>
      <c r="AE816" s="64"/>
    </row>
    <row r="817" spans="1:31" ht="13.5" customHeight="1">
      <c r="A817" s="414"/>
      <c r="B817" s="251"/>
      <c r="C817" s="142"/>
      <c r="D817" s="417"/>
      <c r="E817" s="251"/>
      <c r="F817" s="252"/>
      <c r="G817" s="18"/>
      <c r="H817" s="1375"/>
      <c r="I817" s="1376"/>
      <c r="J817" s="1382"/>
      <c r="K817" s="1383"/>
      <c r="L817" s="1383"/>
      <c r="M817" s="1383"/>
      <c r="N817" s="1383"/>
      <c r="O817" s="1383"/>
      <c r="P817" s="1383"/>
      <c r="Q817" s="1383"/>
      <c r="R817" s="1383"/>
      <c r="S817" s="1383"/>
      <c r="T817" s="1383"/>
      <c r="U817" s="1383"/>
      <c r="V817" s="1383"/>
      <c r="W817" s="1383"/>
      <c r="X817" s="1383"/>
      <c r="Y817" s="1383"/>
      <c r="Z817" s="1383"/>
      <c r="AA817" s="1384"/>
      <c r="AB817" s="128"/>
      <c r="AC817" s="62"/>
      <c r="AD817" s="63"/>
      <c r="AE817" s="64"/>
    </row>
    <row r="818" spans="1:31" ht="13.5" customHeight="1">
      <c r="A818" s="414"/>
      <c r="B818" s="251"/>
      <c r="C818" s="142"/>
      <c r="D818" s="417"/>
      <c r="E818" s="251"/>
      <c r="F818" s="252"/>
      <c r="G818" s="18"/>
      <c r="H818" s="1377"/>
      <c r="I818" s="1378"/>
      <c r="J818" s="1385"/>
      <c r="K818" s="1386"/>
      <c r="L818" s="1386"/>
      <c r="M818" s="1386"/>
      <c r="N818" s="1386"/>
      <c r="O818" s="1386"/>
      <c r="P818" s="1386"/>
      <c r="Q818" s="1386"/>
      <c r="R818" s="1386"/>
      <c r="S818" s="1386"/>
      <c r="T818" s="1386"/>
      <c r="U818" s="1386"/>
      <c r="V818" s="1386"/>
      <c r="W818" s="1386"/>
      <c r="X818" s="1386"/>
      <c r="Y818" s="1386"/>
      <c r="Z818" s="1386"/>
      <c r="AA818" s="1387"/>
      <c r="AB818" s="128"/>
      <c r="AC818" s="62"/>
      <c r="AD818" s="63"/>
      <c r="AE818" s="64"/>
    </row>
    <row r="819" spans="1:31" ht="13.5" customHeight="1">
      <c r="A819" s="414"/>
      <c r="B819" s="251"/>
      <c r="C819" s="142"/>
      <c r="D819" s="417"/>
      <c r="E819" s="251"/>
      <c r="F819" s="252"/>
      <c r="G819" s="18"/>
      <c r="H819" s="1369"/>
      <c r="I819" s="1388"/>
      <c r="J819" s="1373" t="s">
        <v>321</v>
      </c>
      <c r="K819" s="653"/>
      <c r="L819" s="653"/>
      <c r="M819" s="653"/>
      <c r="N819" s="653"/>
      <c r="O819" s="653"/>
      <c r="P819" s="653"/>
      <c r="Q819" s="653"/>
      <c r="R819" s="653"/>
      <c r="S819" s="653"/>
      <c r="T819" s="653"/>
      <c r="U819" s="653"/>
      <c r="V819" s="653"/>
      <c r="W819" s="653"/>
      <c r="X819" s="653"/>
      <c r="Y819" s="653"/>
      <c r="Z819" s="653"/>
      <c r="AA819" s="654"/>
      <c r="AB819" s="128"/>
      <c r="AC819" s="62"/>
      <c r="AD819" s="63"/>
      <c r="AE819" s="64"/>
    </row>
    <row r="820" spans="1:31" ht="13.5" customHeight="1">
      <c r="A820" s="414"/>
      <c r="B820" s="251"/>
      <c r="C820" s="142"/>
      <c r="D820" s="417"/>
      <c r="E820" s="251"/>
      <c r="F820" s="252"/>
      <c r="G820" s="18"/>
      <c r="H820" s="1371"/>
      <c r="I820" s="1389"/>
      <c r="J820" s="442" t="s">
        <v>1213</v>
      </c>
      <c r="K820" s="764"/>
      <c r="L820" s="764"/>
      <c r="M820" s="764"/>
      <c r="N820" s="764"/>
      <c r="O820" s="764"/>
      <c r="P820" s="764"/>
      <c r="Q820" s="764"/>
      <c r="R820" s="764"/>
      <c r="S820" s="764"/>
      <c r="T820" s="764"/>
      <c r="U820" s="764"/>
      <c r="V820" s="764"/>
      <c r="W820" s="764"/>
      <c r="X820" s="764"/>
      <c r="Y820" s="764"/>
      <c r="Z820" s="764"/>
      <c r="AA820" s="443" t="s">
        <v>1214</v>
      </c>
      <c r="AB820" s="128"/>
      <c r="AC820" s="62"/>
      <c r="AD820" s="63"/>
      <c r="AE820" s="64"/>
    </row>
    <row r="821" spans="1:31">
      <c r="A821" s="414"/>
      <c r="B821" s="251"/>
      <c r="C821" s="142"/>
      <c r="D821" s="417"/>
      <c r="E821" s="251"/>
      <c r="F821" s="252"/>
      <c r="G821" s="18"/>
      <c r="L821" s="34"/>
      <c r="M821" s="34"/>
      <c r="N821" s="34"/>
      <c r="O821" s="34"/>
      <c r="P821" s="34"/>
      <c r="Q821" s="34"/>
      <c r="R821" s="34"/>
      <c r="S821" s="34"/>
      <c r="T821" s="6"/>
      <c r="U821" s="6"/>
      <c r="V821" s="6"/>
      <c r="W821" s="6"/>
      <c r="AB821" s="128"/>
      <c r="AC821" s="62"/>
      <c r="AD821" s="63"/>
      <c r="AE821" s="64"/>
    </row>
    <row r="822" spans="1:31" ht="13.2" customHeight="1">
      <c r="A822" s="414"/>
      <c r="B822" s="431" t="s">
        <v>1343</v>
      </c>
      <c r="C822" s="718" t="s">
        <v>1342</v>
      </c>
      <c r="D822" s="600" t="s">
        <v>351</v>
      </c>
      <c r="E822" s="1469" t="s">
        <v>1346</v>
      </c>
      <c r="F822" s="718"/>
      <c r="G822" s="601"/>
      <c r="H822" s="1470" t="s">
        <v>71</v>
      </c>
      <c r="I822" s="1470"/>
      <c r="J822" s="1470"/>
      <c r="K822" s="1470"/>
      <c r="L822" s="1470"/>
      <c r="M822" s="1470"/>
      <c r="N822" s="1470"/>
      <c r="O822" s="696" t="s">
        <v>1209</v>
      </c>
      <c r="P822" s="696"/>
      <c r="Q822" s="696"/>
      <c r="R822" s="696"/>
      <c r="S822" s="696"/>
      <c r="T822" s="696"/>
      <c r="U822" s="696"/>
      <c r="V822" s="696"/>
      <c r="W822" s="696"/>
      <c r="AB822" s="128"/>
      <c r="AC822" s="1063" t="s">
        <v>548</v>
      </c>
      <c r="AD822" s="1064"/>
      <c r="AE822" s="1065"/>
    </row>
    <row r="823" spans="1:31">
      <c r="A823" s="414"/>
      <c r="B823" s="251"/>
      <c r="C823" s="718"/>
      <c r="D823" s="481"/>
      <c r="E823" s="1469"/>
      <c r="F823" s="718"/>
      <c r="G823" s="601"/>
      <c r="H823" s="1470"/>
      <c r="I823" s="1470"/>
      <c r="J823" s="1470"/>
      <c r="K823" s="1470"/>
      <c r="L823" s="1470"/>
      <c r="M823" s="1470"/>
      <c r="N823" s="1470"/>
      <c r="O823" s="696"/>
      <c r="P823" s="696"/>
      <c r="Q823" s="696"/>
      <c r="R823" s="696"/>
      <c r="S823" s="696"/>
      <c r="T823" s="696"/>
      <c r="U823" s="696"/>
      <c r="V823" s="696"/>
      <c r="W823" s="696"/>
      <c r="AB823" s="128"/>
      <c r="AC823" s="1063"/>
      <c r="AD823" s="1064"/>
      <c r="AE823" s="1065"/>
    </row>
    <row r="824" spans="1:31">
      <c r="A824" s="414"/>
      <c r="B824" s="251"/>
      <c r="C824" s="346"/>
      <c r="D824" s="481"/>
      <c r="E824" s="1469"/>
      <c r="F824" s="718"/>
      <c r="G824" s="601"/>
      <c r="H824" s="602"/>
      <c r="I824" s="602"/>
      <c r="J824" s="602"/>
      <c r="K824" s="602"/>
      <c r="L824" s="602"/>
      <c r="M824" s="602"/>
      <c r="N824" s="602"/>
      <c r="Y824" s="253"/>
      <c r="Z824" s="513"/>
      <c r="AA824" s="513"/>
      <c r="AB824" s="128"/>
      <c r="AC824" s="62"/>
      <c r="AD824" s="63"/>
      <c r="AE824" s="64"/>
    </row>
    <row r="825" spans="1:31">
      <c r="A825" s="414"/>
      <c r="B825" s="251"/>
      <c r="C825" s="346"/>
      <c r="D825" s="481"/>
      <c r="E825" s="1469"/>
      <c r="F825" s="718"/>
      <c r="G825" s="601"/>
      <c r="H825" s="603"/>
      <c r="I825" s="603"/>
      <c r="J825" s="603"/>
      <c r="K825" s="603"/>
      <c r="L825" s="603"/>
      <c r="M825" s="603"/>
      <c r="N825" s="603"/>
      <c r="Q825" s="253"/>
      <c r="R825" s="253"/>
      <c r="S825" s="253"/>
      <c r="T825" s="253"/>
      <c r="U825" s="253"/>
      <c r="V825" s="253"/>
      <c r="W825" s="253"/>
      <c r="X825" s="253"/>
      <c r="Y825" s="253"/>
      <c r="Z825" s="253"/>
      <c r="AA825" s="253"/>
      <c r="AB825" s="128"/>
      <c r="AC825" s="62"/>
      <c r="AD825" s="63"/>
      <c r="AE825" s="64"/>
    </row>
    <row r="826" spans="1:31">
      <c r="A826" s="414"/>
      <c r="B826" s="251"/>
      <c r="C826" s="346"/>
      <c r="D826" s="481"/>
      <c r="E826" s="1469"/>
      <c r="F826" s="718"/>
      <c r="G826" s="601"/>
      <c r="H826" s="602"/>
      <c r="I826" s="602"/>
      <c r="J826" s="602"/>
      <c r="K826" s="602"/>
      <c r="L826" s="604"/>
      <c r="M826" s="604"/>
      <c r="N826" s="604"/>
      <c r="O826" s="34"/>
      <c r="P826" s="34"/>
      <c r="Q826" s="34"/>
      <c r="R826" s="34"/>
      <c r="S826" s="34"/>
      <c r="T826" s="6"/>
      <c r="U826" s="6"/>
      <c r="V826" s="6"/>
      <c r="W826" s="6"/>
      <c r="AB826" s="128"/>
      <c r="AC826" s="62"/>
      <c r="AD826" s="63"/>
      <c r="AE826" s="64"/>
    </row>
    <row r="827" spans="1:31">
      <c r="A827" s="414"/>
      <c r="B827" s="251"/>
      <c r="C827" s="142"/>
      <c r="D827" s="417"/>
      <c r="E827" s="251"/>
      <c r="F827" s="252"/>
      <c r="G827" s="18"/>
      <c r="L827" s="34"/>
      <c r="M827" s="34"/>
      <c r="N827" s="34"/>
      <c r="O827" s="34"/>
      <c r="P827" s="34"/>
      <c r="Q827" s="34"/>
      <c r="R827" s="34"/>
      <c r="S827" s="34"/>
      <c r="T827" s="6"/>
      <c r="U827" s="6"/>
      <c r="V827" s="6"/>
      <c r="W827" s="6"/>
      <c r="AB827" s="128"/>
      <c r="AC827" s="62"/>
      <c r="AD827" s="63"/>
      <c r="AE827" s="64"/>
    </row>
    <row r="828" spans="1:31" ht="13.5" customHeight="1">
      <c r="A828" s="822" t="s">
        <v>1264</v>
      </c>
      <c r="B828" s="251">
        <v>42</v>
      </c>
      <c r="C828" s="814" t="s">
        <v>511</v>
      </c>
      <c r="D828" s="815" t="s">
        <v>438</v>
      </c>
      <c r="E828" s="732" t="s">
        <v>512</v>
      </c>
      <c r="F828" s="816"/>
      <c r="G828" s="18"/>
      <c r="H828" s="737" t="s">
        <v>71</v>
      </c>
      <c r="I828" s="737"/>
      <c r="J828" s="737"/>
      <c r="K828" s="737"/>
      <c r="L828" s="737"/>
      <c r="M828" s="737"/>
      <c r="N828" s="737"/>
      <c r="O828" s="696" t="s">
        <v>1209</v>
      </c>
      <c r="P828" s="696"/>
      <c r="Q828" s="696"/>
      <c r="R828" s="696"/>
      <c r="S828" s="696"/>
      <c r="T828" s="696"/>
      <c r="U828" s="696"/>
      <c r="V828" s="696"/>
      <c r="W828" s="696"/>
      <c r="AB828" s="128"/>
      <c r="AC828" s="1063" t="s">
        <v>548</v>
      </c>
      <c r="AD828" s="1064"/>
      <c r="AE828" s="1065"/>
    </row>
    <row r="829" spans="1:31">
      <c r="A829" s="822"/>
      <c r="B829" s="251"/>
      <c r="C829" s="814"/>
      <c r="D829" s="815"/>
      <c r="E829" s="732"/>
      <c r="F829" s="816"/>
      <c r="G829" s="18"/>
      <c r="H829" s="737"/>
      <c r="I829" s="737"/>
      <c r="J829" s="737"/>
      <c r="K829" s="737"/>
      <c r="L829" s="737"/>
      <c r="M829" s="737"/>
      <c r="N829" s="737"/>
      <c r="O829" s="696"/>
      <c r="P829" s="696"/>
      <c r="Q829" s="696"/>
      <c r="R829" s="696"/>
      <c r="S829" s="696"/>
      <c r="T829" s="696"/>
      <c r="U829" s="696"/>
      <c r="V829" s="696"/>
      <c r="W829" s="696"/>
      <c r="AB829" s="128"/>
      <c r="AC829" s="1063"/>
      <c r="AD829" s="1064"/>
      <c r="AE829" s="1065"/>
    </row>
    <row r="830" spans="1:31" ht="13.8" thickBot="1">
      <c r="A830" s="414"/>
      <c r="B830" s="251"/>
      <c r="C830" s="142"/>
      <c r="D830" s="417"/>
      <c r="E830" s="251"/>
      <c r="F830" s="252"/>
      <c r="G830" s="18"/>
      <c r="AB830" s="128"/>
      <c r="AC830" s="62"/>
      <c r="AD830" s="63"/>
      <c r="AE830" s="64"/>
    </row>
    <row r="831" spans="1:31" ht="13.8" thickBot="1">
      <c r="A831" s="414"/>
      <c r="B831" s="251"/>
      <c r="C831" s="142"/>
      <c r="D831" s="417"/>
      <c r="E831" s="251"/>
      <c r="F831" s="252"/>
      <c r="G831" s="18"/>
      <c r="H831" s="116"/>
      <c r="I831" s="1344" t="s">
        <v>513</v>
      </c>
      <c r="J831" s="1345"/>
      <c r="K831" s="1345"/>
      <c r="L831" s="1345"/>
      <c r="M831" s="1345"/>
      <c r="N831" s="1345"/>
      <c r="O831" s="1345"/>
      <c r="P831" s="1345"/>
      <c r="Q831" s="1345"/>
      <c r="R831" s="1345"/>
      <c r="S831" s="1346"/>
      <c r="T831" s="1347" t="s">
        <v>514</v>
      </c>
      <c r="U831" s="1348"/>
      <c r="V831" s="1348"/>
      <c r="W831" s="1348"/>
      <c r="X831" s="1349"/>
      <c r="AB831" s="128"/>
      <c r="AC831" s="62"/>
      <c r="AD831" s="63"/>
      <c r="AE831" s="64"/>
    </row>
    <row r="832" spans="1:31">
      <c r="A832" s="414"/>
      <c r="B832" s="251"/>
      <c r="C832" s="142"/>
      <c r="D832" s="417"/>
      <c r="E832" s="251"/>
      <c r="F832" s="252"/>
      <c r="G832" s="18"/>
      <c r="H832" s="117" t="s">
        <v>311</v>
      </c>
      <c r="I832" s="1350" t="s">
        <v>515</v>
      </c>
      <c r="J832" s="1351"/>
      <c r="K832" s="1351"/>
      <c r="L832" s="1351"/>
      <c r="M832" s="1351"/>
      <c r="N832" s="1351"/>
      <c r="O832" s="1351"/>
      <c r="P832" s="1351"/>
      <c r="Q832" s="1351"/>
      <c r="R832" s="1351"/>
      <c r="S832" s="1352"/>
      <c r="T832" s="1353" t="s">
        <v>160</v>
      </c>
      <c r="U832" s="1354"/>
      <c r="V832" s="1354"/>
      <c r="W832" s="1354"/>
      <c r="X832" s="1355"/>
      <c r="AB832" s="128"/>
      <c r="AC832" s="62"/>
      <c r="AD832" s="63"/>
      <c r="AE832" s="64"/>
    </row>
    <row r="833" spans="1:31">
      <c r="A833" s="414"/>
      <c r="B833" s="251"/>
      <c r="C833" s="142"/>
      <c r="D833" s="417"/>
      <c r="E833" s="251"/>
      <c r="F833" s="252"/>
      <c r="G833" s="18"/>
      <c r="H833" s="118" t="s">
        <v>499</v>
      </c>
      <c r="I833" s="863" t="s">
        <v>516</v>
      </c>
      <c r="J833" s="864"/>
      <c r="K833" s="864"/>
      <c r="L833" s="864"/>
      <c r="M833" s="864"/>
      <c r="N833" s="864"/>
      <c r="O833" s="864"/>
      <c r="P833" s="864"/>
      <c r="Q833" s="864"/>
      <c r="R833" s="864"/>
      <c r="S833" s="865"/>
      <c r="T833" s="866" t="s">
        <v>160</v>
      </c>
      <c r="U833" s="867"/>
      <c r="V833" s="867"/>
      <c r="W833" s="867"/>
      <c r="X833" s="868"/>
      <c r="AB833" s="128"/>
      <c r="AC833" s="62"/>
      <c r="AD833" s="63"/>
      <c r="AE833" s="64"/>
    </row>
    <row r="834" spans="1:31">
      <c r="A834" s="414"/>
      <c r="B834" s="251"/>
      <c r="C834" s="142"/>
      <c r="D834" s="417"/>
      <c r="E834" s="251"/>
      <c r="F834" s="252"/>
      <c r="G834" s="18"/>
      <c r="H834" s="118" t="s">
        <v>501</v>
      </c>
      <c r="I834" s="863" t="s">
        <v>517</v>
      </c>
      <c r="J834" s="864"/>
      <c r="K834" s="864"/>
      <c r="L834" s="864"/>
      <c r="M834" s="864"/>
      <c r="N834" s="864"/>
      <c r="O834" s="864"/>
      <c r="P834" s="864"/>
      <c r="Q834" s="864"/>
      <c r="R834" s="864"/>
      <c r="S834" s="865"/>
      <c r="T834" s="866" t="s">
        <v>160</v>
      </c>
      <c r="U834" s="867"/>
      <c r="V834" s="867"/>
      <c r="W834" s="867"/>
      <c r="X834" s="868"/>
      <c r="AB834" s="128"/>
      <c r="AC834" s="62"/>
      <c r="AD834" s="63"/>
      <c r="AE834" s="64"/>
    </row>
    <row r="835" spans="1:31">
      <c r="A835" s="414"/>
      <c r="B835" s="251"/>
      <c r="C835" s="142"/>
      <c r="D835" s="417"/>
      <c r="E835" s="251"/>
      <c r="F835" s="252"/>
      <c r="G835" s="18"/>
      <c r="H835" s="118" t="s">
        <v>312</v>
      </c>
      <c r="I835" s="863" t="s">
        <v>518</v>
      </c>
      <c r="J835" s="864"/>
      <c r="K835" s="864"/>
      <c r="L835" s="864"/>
      <c r="M835" s="864"/>
      <c r="N835" s="864"/>
      <c r="O835" s="864"/>
      <c r="P835" s="864"/>
      <c r="Q835" s="864"/>
      <c r="R835" s="864"/>
      <c r="S835" s="865"/>
      <c r="T835" s="866" t="s">
        <v>160</v>
      </c>
      <c r="U835" s="867"/>
      <c r="V835" s="867"/>
      <c r="W835" s="867"/>
      <c r="X835" s="868"/>
      <c r="AB835" s="128"/>
      <c r="AC835" s="62"/>
      <c r="AD835" s="63"/>
      <c r="AE835" s="64"/>
    </row>
    <row r="836" spans="1:31">
      <c r="A836" s="414"/>
      <c r="B836" s="251"/>
      <c r="C836" s="142"/>
      <c r="D836" s="417"/>
      <c r="E836" s="251"/>
      <c r="F836" s="252"/>
      <c r="G836" s="18"/>
      <c r="H836" s="118" t="s">
        <v>519</v>
      </c>
      <c r="I836" s="863" t="s">
        <v>520</v>
      </c>
      <c r="J836" s="864"/>
      <c r="K836" s="864"/>
      <c r="L836" s="864"/>
      <c r="M836" s="864"/>
      <c r="N836" s="864"/>
      <c r="O836" s="864"/>
      <c r="P836" s="864"/>
      <c r="Q836" s="864"/>
      <c r="R836" s="864"/>
      <c r="S836" s="865"/>
      <c r="T836" s="866" t="s">
        <v>160</v>
      </c>
      <c r="U836" s="867"/>
      <c r="V836" s="867"/>
      <c r="W836" s="867"/>
      <c r="X836" s="868"/>
      <c r="AB836" s="128"/>
      <c r="AC836" s="62"/>
      <c r="AD836" s="63"/>
      <c r="AE836" s="64"/>
    </row>
    <row r="837" spans="1:31">
      <c r="A837" s="414"/>
      <c r="B837" s="251"/>
      <c r="C837" s="142"/>
      <c r="D837" s="417"/>
      <c r="E837" s="251"/>
      <c r="F837" s="252"/>
      <c r="G837" s="18"/>
      <c r="H837" s="118" t="s">
        <v>521</v>
      </c>
      <c r="I837" s="863" t="s">
        <v>522</v>
      </c>
      <c r="J837" s="864"/>
      <c r="K837" s="864"/>
      <c r="L837" s="864"/>
      <c r="M837" s="864"/>
      <c r="N837" s="864"/>
      <c r="O837" s="864"/>
      <c r="P837" s="864"/>
      <c r="Q837" s="864"/>
      <c r="R837" s="864"/>
      <c r="S837" s="865"/>
      <c r="T837" s="866" t="s">
        <v>160</v>
      </c>
      <c r="U837" s="867"/>
      <c r="V837" s="867"/>
      <c r="W837" s="867"/>
      <c r="X837" s="868"/>
      <c r="AB837" s="128"/>
      <c r="AC837" s="62"/>
      <c r="AD837" s="63"/>
      <c r="AE837" s="64"/>
    </row>
    <row r="838" spans="1:31">
      <c r="A838" s="414"/>
      <c r="B838" s="251"/>
      <c r="C838" s="142"/>
      <c r="D838" s="417"/>
      <c r="E838" s="251"/>
      <c r="F838" s="252"/>
      <c r="G838" s="18"/>
      <c r="H838" s="118" t="s">
        <v>313</v>
      </c>
      <c r="I838" s="863" t="s">
        <v>796</v>
      </c>
      <c r="J838" s="864"/>
      <c r="K838" s="864"/>
      <c r="L838" s="864"/>
      <c r="M838" s="864"/>
      <c r="N838" s="864"/>
      <c r="O838" s="864"/>
      <c r="P838" s="864"/>
      <c r="Q838" s="864"/>
      <c r="R838" s="864"/>
      <c r="S838" s="865"/>
      <c r="T838" s="866" t="s">
        <v>160</v>
      </c>
      <c r="U838" s="867"/>
      <c r="V838" s="867"/>
      <c r="W838" s="867"/>
      <c r="X838" s="868"/>
      <c r="AB838" s="128"/>
      <c r="AC838" s="62"/>
      <c r="AD838" s="63"/>
      <c r="AE838" s="64"/>
    </row>
    <row r="839" spans="1:31" ht="13.8" thickBot="1">
      <c r="A839" s="414"/>
      <c r="B839" s="251"/>
      <c r="C839" s="142"/>
      <c r="D839" s="417"/>
      <c r="E839" s="251"/>
      <c r="F839" s="252"/>
      <c r="G839" s="18"/>
      <c r="H839" s="119" t="s">
        <v>314</v>
      </c>
      <c r="I839" s="1356" t="s">
        <v>523</v>
      </c>
      <c r="J839" s="1357"/>
      <c r="K839" s="1357"/>
      <c r="L839" s="1357"/>
      <c r="M839" s="1357"/>
      <c r="N839" s="1357"/>
      <c r="O839" s="1357"/>
      <c r="P839" s="1357"/>
      <c r="Q839" s="1357"/>
      <c r="R839" s="1357"/>
      <c r="S839" s="1357"/>
      <c r="T839" s="1358" t="s">
        <v>160</v>
      </c>
      <c r="U839" s="1359"/>
      <c r="V839" s="1359"/>
      <c r="W839" s="1359"/>
      <c r="X839" s="1360"/>
      <c r="AB839" s="128"/>
      <c r="AC839" s="62"/>
      <c r="AD839" s="63"/>
      <c r="AE839" s="64"/>
    </row>
    <row r="840" spans="1:31" ht="13.5" customHeight="1">
      <c r="A840" s="414"/>
      <c r="B840" s="251"/>
      <c r="C840" s="142"/>
      <c r="D840" s="417"/>
      <c r="E840" s="251"/>
      <c r="F840" s="252"/>
      <c r="G840" s="18"/>
      <c r="L840" s="34"/>
      <c r="M840" s="34"/>
      <c r="N840" s="34"/>
      <c r="O840" s="34"/>
      <c r="P840" s="34"/>
      <c r="Q840" s="34"/>
      <c r="R840" s="34"/>
      <c r="S840" s="34"/>
      <c r="T840" s="6"/>
      <c r="U840" s="6"/>
      <c r="V840" s="6"/>
      <c r="W840" s="6"/>
      <c r="AB840" s="128"/>
      <c r="AC840" s="62"/>
      <c r="AD840" s="63"/>
      <c r="AE840" s="64"/>
    </row>
    <row r="841" spans="1:31" ht="6.75" customHeight="1">
      <c r="A841" s="257"/>
      <c r="B841" s="368"/>
      <c r="C841" s="348"/>
      <c r="D841" s="262"/>
      <c r="E841" s="368"/>
      <c r="F841" s="386"/>
      <c r="G841" s="59"/>
      <c r="H841" s="23"/>
      <c r="I841" s="23"/>
      <c r="J841" s="23"/>
      <c r="K841" s="23"/>
      <c r="L841" s="217"/>
      <c r="M841" s="217"/>
      <c r="N841" s="217"/>
      <c r="O841" s="217"/>
      <c r="P841" s="217"/>
      <c r="Q841" s="217"/>
      <c r="R841" s="217"/>
      <c r="S841" s="217"/>
      <c r="T841" s="330"/>
      <c r="U841" s="330"/>
      <c r="V841" s="330"/>
      <c r="W841" s="330"/>
      <c r="X841" s="23"/>
      <c r="Y841" s="23"/>
      <c r="Z841" s="23"/>
      <c r="AA841" s="23"/>
      <c r="AB841" s="29"/>
      <c r="AC841" s="65"/>
      <c r="AD841" s="66"/>
      <c r="AE841" s="67"/>
    </row>
    <row r="842" spans="1:31">
      <c r="A842" s="414"/>
      <c r="B842" s="251"/>
      <c r="C842" s="142"/>
      <c r="D842" s="417"/>
      <c r="E842" s="251"/>
      <c r="F842" s="252"/>
      <c r="G842" s="18"/>
      <c r="L842" s="34"/>
      <c r="M842" s="34"/>
      <c r="N842" s="34"/>
      <c r="O842" s="34"/>
      <c r="P842" s="34"/>
      <c r="Q842" s="34"/>
      <c r="R842" s="34"/>
      <c r="S842" s="34"/>
      <c r="T842" s="6"/>
      <c r="U842" s="6"/>
      <c r="V842" s="6"/>
      <c r="W842" s="6"/>
      <c r="AB842" s="128"/>
      <c r="AC842" s="62"/>
      <c r="AD842" s="63"/>
      <c r="AE842" s="64"/>
    </row>
    <row r="843" spans="1:31" ht="13.5" customHeight="1">
      <c r="A843" s="414"/>
      <c r="B843" s="251"/>
      <c r="C843" s="142"/>
      <c r="D843" s="815" t="s">
        <v>351</v>
      </c>
      <c r="E843" s="732" t="s">
        <v>532</v>
      </c>
      <c r="F843" s="816"/>
      <c r="G843" s="18"/>
      <c r="H843" s="737" t="s">
        <v>71</v>
      </c>
      <c r="I843" s="737"/>
      <c r="J843" s="737"/>
      <c r="K843" s="737"/>
      <c r="L843" s="737"/>
      <c r="M843" s="737"/>
      <c r="N843" s="737"/>
      <c r="O843" s="696" t="s">
        <v>1209</v>
      </c>
      <c r="P843" s="696"/>
      <c r="Q843" s="696"/>
      <c r="R843" s="696"/>
      <c r="S843" s="696"/>
      <c r="T843" s="696"/>
      <c r="U843" s="696"/>
      <c r="V843" s="696"/>
      <c r="W843" s="696"/>
      <c r="X843" s="120"/>
      <c r="AB843" s="128"/>
      <c r="AC843" s="1063" t="s">
        <v>548</v>
      </c>
      <c r="AD843" s="1064"/>
      <c r="AE843" s="1065"/>
    </row>
    <row r="844" spans="1:31">
      <c r="A844" s="414"/>
      <c r="B844" s="251"/>
      <c r="C844" s="142"/>
      <c r="D844" s="815"/>
      <c r="E844" s="732"/>
      <c r="F844" s="816"/>
      <c r="G844" s="18"/>
      <c r="H844" s="737"/>
      <c r="I844" s="737"/>
      <c r="J844" s="737"/>
      <c r="K844" s="737"/>
      <c r="L844" s="737"/>
      <c r="M844" s="737"/>
      <c r="N844" s="737"/>
      <c r="O844" s="696"/>
      <c r="P844" s="696"/>
      <c r="Q844" s="696"/>
      <c r="R844" s="696"/>
      <c r="S844" s="696"/>
      <c r="T844" s="696"/>
      <c r="U844" s="696"/>
      <c r="V844" s="696"/>
      <c r="W844" s="696"/>
      <c r="X844" s="120"/>
      <c r="AB844" s="128"/>
      <c r="AC844" s="1063"/>
      <c r="AD844" s="1064"/>
      <c r="AE844" s="1065"/>
    </row>
    <row r="845" spans="1:31" ht="13.8" thickBot="1">
      <c r="A845" s="414"/>
      <c r="B845" s="251"/>
      <c r="C845" s="142"/>
      <c r="D845" s="417"/>
      <c r="E845" s="732"/>
      <c r="F845" s="816"/>
      <c r="G845" s="18"/>
      <c r="AB845" s="128"/>
      <c r="AC845" s="62"/>
      <c r="AD845" s="63"/>
      <c r="AE845" s="64"/>
    </row>
    <row r="846" spans="1:31" ht="13.8" thickBot="1">
      <c r="A846" s="414"/>
      <c r="B846" s="251"/>
      <c r="C846" s="142"/>
      <c r="D846" s="417"/>
      <c r="E846" s="732"/>
      <c r="F846" s="816"/>
      <c r="G846" s="18"/>
      <c r="H846" s="116"/>
      <c r="I846" s="1344" t="s">
        <v>524</v>
      </c>
      <c r="J846" s="1345"/>
      <c r="K846" s="1345"/>
      <c r="L846" s="1345"/>
      <c r="M846" s="1345"/>
      <c r="N846" s="1345"/>
      <c r="O846" s="1345"/>
      <c r="P846" s="1345"/>
      <c r="Q846" s="1345"/>
      <c r="R846" s="1345"/>
      <c r="S846" s="1346"/>
      <c r="T846" s="1347" t="s">
        <v>514</v>
      </c>
      <c r="U846" s="1348"/>
      <c r="V846" s="1348"/>
      <c r="W846" s="1348"/>
      <c r="X846" s="1390"/>
      <c r="Y846" s="1391" t="s">
        <v>525</v>
      </c>
      <c r="Z846" s="1392"/>
      <c r="AA846" s="1393"/>
      <c r="AB846" s="128"/>
      <c r="AC846" s="62"/>
      <c r="AD846" s="63"/>
      <c r="AE846" s="64"/>
    </row>
    <row r="847" spans="1:31">
      <c r="A847" s="414"/>
      <c r="B847" s="251"/>
      <c r="C847" s="142"/>
      <c r="D847" s="417"/>
      <c r="E847" s="732"/>
      <c r="F847" s="816"/>
      <c r="G847" s="18"/>
      <c r="H847" s="121" t="s">
        <v>311</v>
      </c>
      <c r="I847" s="1350" t="s">
        <v>526</v>
      </c>
      <c r="J847" s="1351"/>
      <c r="K847" s="1351"/>
      <c r="L847" s="1351"/>
      <c r="M847" s="1351"/>
      <c r="N847" s="1351"/>
      <c r="O847" s="1351"/>
      <c r="P847" s="1351"/>
      <c r="Q847" s="1351"/>
      <c r="R847" s="1351"/>
      <c r="S847" s="1352"/>
      <c r="T847" s="1353" t="s">
        <v>160</v>
      </c>
      <c r="U847" s="1354"/>
      <c r="V847" s="1354"/>
      <c r="W847" s="1354"/>
      <c r="X847" s="1394"/>
      <c r="Y847" s="1395"/>
      <c r="Z847" s="1396"/>
      <c r="AA847" s="122" t="s">
        <v>307</v>
      </c>
      <c r="AB847" s="128"/>
      <c r="AC847" s="62"/>
      <c r="AD847" s="63"/>
      <c r="AE847" s="64"/>
    </row>
    <row r="848" spans="1:31">
      <c r="A848" s="414"/>
      <c r="B848" s="251"/>
      <c r="C848" s="142"/>
      <c r="D848" s="417"/>
      <c r="E848" s="732"/>
      <c r="F848" s="816"/>
      <c r="G848" s="18"/>
      <c r="H848" s="118" t="s">
        <v>533</v>
      </c>
      <c r="I848" s="863" t="s">
        <v>527</v>
      </c>
      <c r="J848" s="864"/>
      <c r="K848" s="864"/>
      <c r="L848" s="864"/>
      <c r="M848" s="864"/>
      <c r="N848" s="864"/>
      <c r="O848" s="864"/>
      <c r="P848" s="864"/>
      <c r="Q848" s="864"/>
      <c r="R848" s="864"/>
      <c r="S848" s="865"/>
      <c r="T848" s="866" t="s">
        <v>160</v>
      </c>
      <c r="U848" s="867"/>
      <c r="V848" s="867"/>
      <c r="W848" s="867"/>
      <c r="X848" s="880"/>
      <c r="Y848" s="801"/>
      <c r="Z848" s="802"/>
      <c r="AA848" s="123" t="s">
        <v>307</v>
      </c>
      <c r="AB848" s="128"/>
      <c r="AC848" s="62"/>
      <c r="AD848" s="63"/>
      <c r="AE848" s="64"/>
    </row>
    <row r="849" spans="1:31">
      <c r="A849" s="414"/>
      <c r="B849" s="251"/>
      <c r="C849" s="142"/>
      <c r="D849" s="417"/>
      <c r="E849" s="732"/>
      <c r="F849" s="816"/>
      <c r="G849" s="18"/>
      <c r="H849" s="118" t="s">
        <v>501</v>
      </c>
      <c r="I849" s="863" t="s">
        <v>528</v>
      </c>
      <c r="J849" s="864"/>
      <c r="K849" s="864"/>
      <c r="L849" s="864"/>
      <c r="M849" s="864"/>
      <c r="N849" s="864"/>
      <c r="O849" s="864"/>
      <c r="P849" s="864"/>
      <c r="Q849" s="864"/>
      <c r="R849" s="864"/>
      <c r="S849" s="865"/>
      <c r="T849" s="1397" t="s">
        <v>529</v>
      </c>
      <c r="U849" s="1398"/>
      <c r="V849" s="1398"/>
      <c r="W849" s="1398"/>
      <c r="X849" s="1399"/>
      <c r="Y849" s="801"/>
      <c r="Z849" s="802"/>
      <c r="AA849" s="123" t="s">
        <v>307</v>
      </c>
      <c r="AB849" s="128"/>
      <c r="AC849" s="62"/>
      <c r="AD849" s="63"/>
      <c r="AE849" s="64"/>
    </row>
    <row r="850" spans="1:31">
      <c r="A850" s="414"/>
      <c r="B850" s="251"/>
      <c r="C850" s="142"/>
      <c r="D850" s="417"/>
      <c r="E850" s="732"/>
      <c r="F850" s="816"/>
      <c r="G850" s="18"/>
      <c r="H850" s="118" t="s">
        <v>312</v>
      </c>
      <c r="I850" s="863" t="s">
        <v>530</v>
      </c>
      <c r="J850" s="864"/>
      <c r="K850" s="864"/>
      <c r="L850" s="864"/>
      <c r="M850" s="864"/>
      <c r="N850" s="864"/>
      <c r="O850" s="864"/>
      <c r="P850" s="864"/>
      <c r="Q850" s="864"/>
      <c r="R850" s="864"/>
      <c r="S850" s="865"/>
      <c r="T850" s="866" t="s">
        <v>160</v>
      </c>
      <c r="U850" s="867"/>
      <c r="V850" s="867"/>
      <c r="W850" s="867"/>
      <c r="X850" s="880"/>
      <c r="Y850" s="801"/>
      <c r="Z850" s="802"/>
      <c r="AA850" s="123" t="s">
        <v>307</v>
      </c>
      <c r="AB850" s="128"/>
      <c r="AC850" s="62"/>
      <c r="AD850" s="63"/>
      <c r="AE850" s="64"/>
    </row>
    <row r="851" spans="1:31" ht="13.8" thickBot="1">
      <c r="A851" s="414"/>
      <c r="B851" s="251"/>
      <c r="C851" s="142"/>
      <c r="D851" s="417"/>
      <c r="E851" s="732"/>
      <c r="F851" s="816"/>
      <c r="G851" s="18"/>
      <c r="H851" s="119" t="s">
        <v>519</v>
      </c>
      <c r="I851" s="1400" t="s">
        <v>531</v>
      </c>
      <c r="J851" s="1401"/>
      <c r="K851" s="1401"/>
      <c r="L851" s="1401"/>
      <c r="M851" s="1401"/>
      <c r="N851" s="1401"/>
      <c r="O851" s="1401"/>
      <c r="P851" s="1401"/>
      <c r="Q851" s="1401"/>
      <c r="R851" s="1401"/>
      <c r="S851" s="1402"/>
      <c r="T851" s="1358" t="s">
        <v>160</v>
      </c>
      <c r="U851" s="1359"/>
      <c r="V851" s="1359"/>
      <c r="W851" s="1359"/>
      <c r="X851" s="1403"/>
      <c r="Y851" s="1404"/>
      <c r="Z851" s="1405"/>
      <c r="AA851" s="124" t="s">
        <v>307</v>
      </c>
      <c r="AB851" s="128"/>
      <c r="AC851" s="62"/>
      <c r="AD851" s="63"/>
      <c r="AE851" s="64"/>
    </row>
    <row r="852" spans="1:31">
      <c r="A852" s="414"/>
      <c r="B852" s="251"/>
      <c r="C852" s="142"/>
      <c r="D852" s="417"/>
      <c r="E852" s="732"/>
      <c r="F852" s="816"/>
      <c r="G852" s="18"/>
      <c r="L852" s="34"/>
      <c r="M852" s="34"/>
      <c r="N852" s="34"/>
      <c r="O852" s="34"/>
      <c r="P852" s="34"/>
      <c r="Q852" s="34"/>
      <c r="R852" s="34"/>
      <c r="S852" s="34"/>
      <c r="T852" s="6"/>
      <c r="U852" s="6"/>
      <c r="V852" s="6"/>
      <c r="W852" s="6"/>
      <c r="AB852" s="128"/>
      <c r="AC852" s="62"/>
      <c r="AD852" s="63"/>
      <c r="AE852" s="64"/>
    </row>
    <row r="853" spans="1:31">
      <c r="A853" s="414"/>
      <c r="B853" s="251"/>
      <c r="C853" s="142"/>
      <c r="D853" s="417"/>
      <c r="E853" s="732"/>
      <c r="F853" s="816"/>
      <c r="G853" s="18"/>
      <c r="L853" s="34"/>
      <c r="M853" s="34"/>
      <c r="N853" s="34"/>
      <c r="O853" s="34"/>
      <c r="P853" s="34"/>
      <c r="Q853" s="34"/>
      <c r="R853" s="34"/>
      <c r="S853" s="34"/>
      <c r="T853" s="6"/>
      <c r="U853" s="6"/>
      <c r="V853" s="6"/>
      <c r="W853" s="6"/>
      <c r="AB853" s="128"/>
      <c r="AC853" s="62"/>
      <c r="AD853" s="63"/>
      <c r="AE853" s="64"/>
    </row>
    <row r="854" spans="1:31">
      <c r="A854" s="414"/>
      <c r="B854" s="251"/>
      <c r="C854" s="142"/>
      <c r="D854" s="417"/>
      <c r="E854" s="732"/>
      <c r="F854" s="816"/>
      <c r="G854" s="18"/>
      <c r="L854" s="34"/>
      <c r="M854" s="34"/>
      <c r="N854" s="34"/>
      <c r="O854" s="34"/>
      <c r="P854" s="34"/>
      <c r="Q854" s="34"/>
      <c r="R854" s="34"/>
      <c r="S854" s="34"/>
      <c r="T854" s="6"/>
      <c r="U854" s="6"/>
      <c r="V854" s="6"/>
      <c r="W854" s="6"/>
      <c r="AB854" s="128"/>
      <c r="AC854" s="62"/>
      <c r="AD854" s="63"/>
      <c r="AE854" s="64"/>
    </row>
    <row r="855" spans="1:31">
      <c r="A855" s="414"/>
      <c r="B855" s="251"/>
      <c r="C855" s="142"/>
      <c r="D855" s="417"/>
      <c r="E855" s="732"/>
      <c r="F855" s="816"/>
      <c r="G855" s="18"/>
      <c r="L855" s="34"/>
      <c r="M855" s="34"/>
      <c r="N855" s="34"/>
      <c r="O855" s="34"/>
      <c r="P855" s="34"/>
      <c r="Q855" s="34"/>
      <c r="R855" s="34"/>
      <c r="S855" s="34"/>
      <c r="T855" s="6"/>
      <c r="U855" s="6"/>
      <c r="V855" s="6"/>
      <c r="W855" s="6"/>
      <c r="AB855" s="128"/>
      <c r="AC855" s="62"/>
      <c r="AD855" s="63"/>
      <c r="AE855" s="64"/>
    </row>
    <row r="856" spans="1:31">
      <c r="A856" s="414"/>
      <c r="B856" s="251"/>
      <c r="C856" s="142"/>
      <c r="D856" s="417"/>
      <c r="E856" s="732"/>
      <c r="F856" s="816"/>
      <c r="G856" s="18"/>
      <c r="L856" s="34"/>
      <c r="M856" s="34"/>
      <c r="N856" s="34"/>
      <c r="O856" s="34"/>
      <c r="P856" s="34"/>
      <c r="Q856" s="34"/>
      <c r="R856" s="34"/>
      <c r="S856" s="34"/>
      <c r="T856" s="6"/>
      <c r="U856" s="6"/>
      <c r="V856" s="6"/>
      <c r="W856" s="6"/>
      <c r="AB856" s="128"/>
      <c r="AC856" s="62"/>
      <c r="AD856" s="63"/>
      <c r="AE856" s="64"/>
    </row>
    <row r="857" spans="1:31">
      <c r="A857" s="414"/>
      <c r="B857" s="431"/>
      <c r="C857" s="413"/>
      <c r="D857" s="410"/>
      <c r="E857" s="251"/>
      <c r="F857" s="252"/>
      <c r="G857" s="18"/>
      <c r="L857" s="34"/>
      <c r="M857" s="34"/>
      <c r="N857" s="34"/>
      <c r="O857" s="34"/>
      <c r="P857" s="34"/>
      <c r="Q857" s="34"/>
      <c r="R857" s="34"/>
      <c r="S857" s="34"/>
      <c r="T857" s="6"/>
      <c r="U857" s="6"/>
      <c r="V857" s="6"/>
      <c r="W857" s="6"/>
      <c r="AB857" s="128"/>
      <c r="AC857" s="62"/>
      <c r="AD857" s="63"/>
      <c r="AE857" s="64"/>
    </row>
    <row r="858" spans="1:31">
      <c r="A858" s="414"/>
      <c r="B858" s="431"/>
      <c r="C858" s="413"/>
      <c r="D858" s="410"/>
      <c r="E858" s="251"/>
      <c r="F858" s="252"/>
      <c r="G858" s="18"/>
      <c r="L858" s="34"/>
      <c r="M858" s="34"/>
      <c r="N858" s="34"/>
      <c r="O858" s="34"/>
      <c r="P858" s="34"/>
      <c r="Q858" s="34"/>
      <c r="R858" s="34"/>
      <c r="S858" s="34"/>
      <c r="T858" s="6"/>
      <c r="U858" s="6"/>
      <c r="V858" s="6"/>
      <c r="W858" s="6"/>
      <c r="AB858" s="128"/>
      <c r="AC858" s="62"/>
      <c r="AD858" s="63"/>
      <c r="AE858" s="64"/>
    </row>
    <row r="859" spans="1:31" ht="24">
      <c r="A859" s="417" t="s">
        <v>1251</v>
      </c>
      <c r="B859" s="431">
        <v>43</v>
      </c>
      <c r="C859" s="478" t="s">
        <v>1263</v>
      </c>
      <c r="D859" s="474" t="s">
        <v>350</v>
      </c>
      <c r="E859" s="735" t="s">
        <v>1267</v>
      </c>
      <c r="F859" s="736"/>
      <c r="G859" s="18"/>
      <c r="H859" s="737" t="s">
        <v>71</v>
      </c>
      <c r="I859" s="737"/>
      <c r="J859" s="737"/>
      <c r="K859" s="737"/>
      <c r="L859" s="737"/>
      <c r="M859" s="737"/>
      <c r="N859" s="737"/>
      <c r="O859" s="738" t="s">
        <v>1329</v>
      </c>
      <c r="P859" s="739"/>
      <c r="Q859" s="739"/>
      <c r="R859" s="739"/>
      <c r="S859" s="739"/>
      <c r="T859" s="739"/>
      <c r="U859" s="739"/>
      <c r="V859" s="739"/>
      <c r="W859" s="739"/>
      <c r="X859" s="740"/>
      <c r="Y859" s="740"/>
      <c r="Z859" s="740"/>
      <c r="AA859" s="741"/>
      <c r="AB859" s="128"/>
      <c r="AC859" s="1063" t="s">
        <v>548</v>
      </c>
      <c r="AD859" s="1064"/>
      <c r="AE859" s="1065"/>
    </row>
    <row r="860" spans="1:31">
      <c r="A860" s="414"/>
      <c r="B860" s="431"/>
      <c r="C860" s="413"/>
      <c r="D860" s="410"/>
      <c r="E860" s="734"/>
      <c r="F860" s="733"/>
      <c r="G860" s="18"/>
      <c r="H860" s="737"/>
      <c r="I860" s="737"/>
      <c r="J860" s="737"/>
      <c r="K860" s="737"/>
      <c r="L860" s="737"/>
      <c r="M860" s="737"/>
      <c r="N860" s="737"/>
      <c r="O860" s="742"/>
      <c r="P860" s="743"/>
      <c r="Q860" s="743"/>
      <c r="R860" s="743"/>
      <c r="S860" s="743"/>
      <c r="T860" s="743"/>
      <c r="U860" s="743"/>
      <c r="V860" s="743"/>
      <c r="W860" s="743"/>
      <c r="X860" s="744"/>
      <c r="Y860" s="744"/>
      <c r="Z860" s="744"/>
      <c r="AA860" s="745"/>
      <c r="AB860" s="128"/>
      <c r="AC860" s="1063"/>
      <c r="AD860" s="1064"/>
      <c r="AE860" s="1065"/>
    </row>
    <row r="861" spans="1:31">
      <c r="A861" s="414"/>
      <c r="B861" s="431"/>
      <c r="C861" s="413"/>
      <c r="D861" s="410"/>
      <c r="E861" s="734"/>
      <c r="F861" s="733"/>
      <c r="G861" s="18"/>
      <c r="L861" s="34"/>
      <c r="M861" s="34"/>
      <c r="N861" s="34"/>
      <c r="O861" s="34"/>
      <c r="P861" s="34"/>
      <c r="Q861" s="34"/>
      <c r="R861" s="34"/>
      <c r="S861" s="34"/>
      <c r="T861" s="6"/>
      <c r="U861" s="6"/>
      <c r="V861" s="6"/>
      <c r="W861" s="6"/>
      <c r="AB861" s="128"/>
      <c r="AC861" s="62"/>
      <c r="AD861" s="63"/>
      <c r="AE861" s="64"/>
    </row>
    <row r="862" spans="1:31">
      <c r="A862" s="414"/>
      <c r="B862" s="431"/>
      <c r="C862" s="413"/>
      <c r="D862" s="410"/>
      <c r="E862" s="734"/>
      <c r="F862" s="733"/>
      <c r="G862" s="18"/>
      <c r="L862" s="34"/>
      <c r="M862" s="34"/>
      <c r="N862" s="34"/>
      <c r="O862" s="34"/>
      <c r="P862" s="34"/>
      <c r="Q862" s="34"/>
      <c r="R862" s="34"/>
      <c r="S862" s="34"/>
      <c r="T862" s="6"/>
      <c r="U862" s="6"/>
      <c r="V862" s="6"/>
      <c r="W862" s="6"/>
      <c r="AB862" s="128"/>
      <c r="AC862" s="62"/>
      <c r="AD862" s="63"/>
      <c r="AE862" s="64"/>
    </row>
    <row r="863" spans="1:31">
      <c r="A863" s="414"/>
      <c r="B863" s="431"/>
      <c r="C863" s="413"/>
      <c r="D863" s="410"/>
      <c r="E863" s="732" t="s">
        <v>1268</v>
      </c>
      <c r="F863" s="733"/>
      <c r="G863" s="18"/>
      <c r="L863" s="34"/>
      <c r="M863" s="34"/>
      <c r="N863" s="34"/>
      <c r="O863" s="34"/>
      <c r="P863" s="34"/>
      <c r="Q863" s="34"/>
      <c r="R863" s="34"/>
      <c r="S863" s="34"/>
      <c r="T863" s="6"/>
      <c r="U863" s="6"/>
      <c r="V863" s="6"/>
      <c r="W863" s="6"/>
      <c r="AB863" s="128"/>
      <c r="AC863" s="62"/>
      <c r="AD863" s="63"/>
      <c r="AE863" s="64"/>
    </row>
    <row r="864" spans="1:31">
      <c r="A864" s="414"/>
      <c r="B864" s="431"/>
      <c r="C864" s="413"/>
      <c r="D864" s="410"/>
      <c r="E864" s="734"/>
      <c r="F864" s="733"/>
      <c r="G864" s="18"/>
      <c r="L864" s="34"/>
      <c r="M864" s="34"/>
      <c r="N864" s="34"/>
      <c r="O864" s="34"/>
      <c r="P864" s="34"/>
      <c r="Q864" s="34"/>
      <c r="R864" s="34"/>
      <c r="S864" s="34"/>
      <c r="T864" s="6"/>
      <c r="U864" s="6"/>
      <c r="V864" s="6"/>
      <c r="W864" s="6"/>
      <c r="AB864" s="128"/>
      <c r="AC864" s="62"/>
      <c r="AD864" s="63"/>
      <c r="AE864" s="64"/>
    </row>
    <row r="865" spans="1:31">
      <c r="A865" s="414"/>
      <c r="B865" s="431"/>
      <c r="C865" s="413"/>
      <c r="D865" s="410"/>
      <c r="E865" s="734"/>
      <c r="F865" s="733"/>
      <c r="G865" s="18"/>
      <c r="L865" s="34"/>
      <c r="M865" s="34"/>
      <c r="N865" s="34"/>
      <c r="O865" s="34"/>
      <c r="P865" s="34"/>
      <c r="Q865" s="34"/>
      <c r="R865" s="34"/>
      <c r="S865" s="34"/>
      <c r="T865" s="6"/>
      <c r="U865" s="6"/>
      <c r="V865" s="6"/>
      <c r="W865" s="6"/>
      <c r="AB865" s="128"/>
      <c r="AC865" s="62"/>
      <c r="AD865" s="63"/>
      <c r="AE865" s="64"/>
    </row>
    <row r="866" spans="1:31" ht="7.5" customHeight="1">
      <c r="A866" s="414"/>
      <c r="B866" s="431"/>
      <c r="C866" s="413"/>
      <c r="D866" s="410"/>
      <c r="E866" s="251"/>
      <c r="F866" s="252"/>
      <c r="G866" s="18"/>
      <c r="L866" s="34"/>
      <c r="M866" s="34"/>
      <c r="N866" s="34"/>
      <c r="O866" s="34"/>
      <c r="P866" s="34"/>
      <c r="Q866" s="34"/>
      <c r="R866" s="34"/>
      <c r="S866" s="34"/>
      <c r="T866" s="6"/>
      <c r="U866" s="6"/>
      <c r="V866" s="6"/>
      <c r="W866" s="6"/>
      <c r="AB866" s="128"/>
      <c r="AC866" s="62"/>
      <c r="AD866" s="63"/>
      <c r="AE866" s="64"/>
    </row>
    <row r="867" spans="1:31" ht="24" customHeight="1">
      <c r="A867" s="414"/>
      <c r="B867" s="431">
        <v>44</v>
      </c>
      <c r="C867" s="477" t="s">
        <v>1207</v>
      </c>
      <c r="D867" s="410" t="s">
        <v>350</v>
      </c>
      <c r="E867" s="732" t="s">
        <v>1266</v>
      </c>
      <c r="F867" s="733"/>
      <c r="G867" s="18"/>
      <c r="H867" s="737" t="s">
        <v>71</v>
      </c>
      <c r="I867" s="737"/>
      <c r="J867" s="737"/>
      <c r="K867" s="737"/>
      <c r="L867" s="737"/>
      <c r="M867" s="737"/>
      <c r="N867" s="737"/>
      <c r="O867" s="738" t="s">
        <v>1329</v>
      </c>
      <c r="P867" s="739"/>
      <c r="Q867" s="739"/>
      <c r="R867" s="739"/>
      <c r="S867" s="739"/>
      <c r="T867" s="739"/>
      <c r="U867" s="739"/>
      <c r="V867" s="739"/>
      <c r="W867" s="739"/>
      <c r="X867" s="740"/>
      <c r="Y867" s="740"/>
      <c r="Z867" s="740"/>
      <c r="AA867" s="741"/>
      <c r="AB867" s="128"/>
      <c r="AC867" s="1063" t="s">
        <v>548</v>
      </c>
      <c r="AD867" s="1064"/>
      <c r="AE867" s="1065"/>
    </row>
    <row r="868" spans="1:31">
      <c r="A868" s="414"/>
      <c r="B868" s="431"/>
      <c r="C868" s="413"/>
      <c r="D868" s="410"/>
      <c r="E868" s="734"/>
      <c r="F868" s="733"/>
      <c r="G868" s="18"/>
      <c r="H868" s="737"/>
      <c r="I868" s="737"/>
      <c r="J868" s="737"/>
      <c r="K868" s="737"/>
      <c r="L868" s="737"/>
      <c r="M868" s="737"/>
      <c r="N868" s="737"/>
      <c r="O868" s="742"/>
      <c r="P868" s="743"/>
      <c r="Q868" s="743"/>
      <c r="R868" s="743"/>
      <c r="S868" s="743"/>
      <c r="T868" s="743"/>
      <c r="U868" s="743"/>
      <c r="V868" s="743"/>
      <c r="W868" s="743"/>
      <c r="X868" s="744"/>
      <c r="Y868" s="744"/>
      <c r="Z868" s="744"/>
      <c r="AA868" s="745"/>
      <c r="AB868" s="128"/>
      <c r="AC868" s="1063"/>
      <c r="AD868" s="1064"/>
      <c r="AE868" s="1065"/>
    </row>
    <row r="869" spans="1:31" ht="38.25" customHeight="1">
      <c r="A869" s="414"/>
      <c r="B869" s="431"/>
      <c r="C869" s="413"/>
      <c r="D869" s="410"/>
      <c r="E869" s="734"/>
      <c r="F869" s="733"/>
      <c r="G869" s="18"/>
      <c r="L869" s="34"/>
      <c r="M869" s="34"/>
      <c r="N869" s="34"/>
      <c r="O869" s="34"/>
      <c r="P869" s="34"/>
      <c r="Q869" s="34"/>
      <c r="R869" s="34"/>
      <c r="S869" s="34"/>
      <c r="T869" s="6"/>
      <c r="U869" s="6"/>
      <c r="V869" s="6"/>
      <c r="W869" s="6"/>
      <c r="AB869" s="128"/>
      <c r="AC869" s="62"/>
      <c r="AD869" s="63"/>
      <c r="AE869" s="64"/>
    </row>
    <row r="870" spans="1:31">
      <c r="A870" s="414"/>
      <c r="B870" s="431"/>
      <c r="C870" s="413"/>
      <c r="D870" s="410"/>
      <c r="E870" s="472"/>
      <c r="F870" s="473"/>
      <c r="G870" s="18"/>
      <c r="L870" s="34"/>
      <c r="M870" s="34"/>
      <c r="N870" s="34"/>
      <c r="O870" s="34"/>
      <c r="P870" s="34"/>
      <c r="Q870" s="34"/>
      <c r="R870" s="34"/>
      <c r="S870" s="34"/>
      <c r="T870" s="6"/>
      <c r="U870" s="6"/>
      <c r="V870" s="6"/>
      <c r="W870" s="6"/>
      <c r="AB870" s="128"/>
      <c r="AC870" s="62"/>
      <c r="AD870" s="63"/>
      <c r="AE870" s="64"/>
    </row>
    <row r="871" spans="1:31">
      <c r="A871" s="414"/>
      <c r="B871" s="251"/>
      <c r="C871" s="142"/>
      <c r="D871" s="417"/>
      <c r="E871" s="251"/>
      <c r="F871" s="252"/>
      <c r="G871" s="18"/>
      <c r="L871" s="34"/>
      <c r="M871" s="34"/>
      <c r="N871" s="34"/>
      <c r="O871" s="34"/>
      <c r="P871" s="34"/>
      <c r="Q871" s="34"/>
      <c r="R871" s="34"/>
      <c r="S871" s="34"/>
      <c r="T871" s="6"/>
      <c r="U871" s="6"/>
      <c r="V871" s="6"/>
      <c r="W871" s="6"/>
      <c r="AB871" s="128"/>
      <c r="AC871" s="62"/>
      <c r="AD871" s="63"/>
      <c r="AE871" s="64"/>
    </row>
    <row r="872" spans="1:31" ht="13.5" customHeight="1">
      <c r="A872" s="414" t="s">
        <v>1228</v>
      </c>
      <c r="B872" s="251">
        <v>45</v>
      </c>
      <c r="C872" s="814" t="s">
        <v>1020</v>
      </c>
      <c r="D872" s="815" t="s">
        <v>1025</v>
      </c>
      <c r="E872" s="732" t="s">
        <v>534</v>
      </c>
      <c r="F872" s="816"/>
      <c r="G872" s="18"/>
      <c r="H872" s="737" t="s">
        <v>71</v>
      </c>
      <c r="I872" s="737"/>
      <c r="J872" s="737"/>
      <c r="K872" s="737"/>
      <c r="L872" s="737"/>
      <c r="M872" s="737"/>
      <c r="N872" s="737"/>
      <c r="O872" s="696" t="s">
        <v>797</v>
      </c>
      <c r="P872" s="696"/>
      <c r="Q872" s="696"/>
      <c r="R872" s="696"/>
      <c r="S872" s="696"/>
      <c r="T872" s="696"/>
      <c r="U872" s="696"/>
      <c r="V872" s="696"/>
      <c r="W872" s="696"/>
      <c r="AB872" s="128"/>
      <c r="AC872" s="1063" t="s">
        <v>548</v>
      </c>
      <c r="AD872" s="1064"/>
      <c r="AE872" s="1065"/>
    </row>
    <row r="873" spans="1:31">
      <c r="A873" s="414"/>
      <c r="B873" s="251"/>
      <c r="C873" s="814"/>
      <c r="D873" s="815"/>
      <c r="E873" s="732"/>
      <c r="F873" s="816"/>
      <c r="G873" s="18"/>
      <c r="H873" s="737"/>
      <c r="I873" s="737"/>
      <c r="J873" s="737"/>
      <c r="K873" s="737"/>
      <c r="L873" s="737"/>
      <c r="M873" s="737"/>
      <c r="N873" s="737"/>
      <c r="O873" s="696"/>
      <c r="P873" s="696"/>
      <c r="Q873" s="696"/>
      <c r="R873" s="696"/>
      <c r="S873" s="696"/>
      <c r="T873" s="696"/>
      <c r="U873" s="696"/>
      <c r="V873" s="696"/>
      <c r="W873" s="696"/>
      <c r="AB873" s="128"/>
      <c r="AC873" s="1063"/>
      <c r="AD873" s="1064"/>
      <c r="AE873" s="1065"/>
    </row>
    <row r="874" spans="1:31">
      <c r="A874" s="414"/>
      <c r="B874" s="251"/>
      <c r="C874" s="142"/>
      <c r="D874" s="417"/>
      <c r="E874" s="251"/>
      <c r="F874" s="252"/>
      <c r="G874" s="18"/>
      <c r="L874" s="34"/>
      <c r="M874" s="34"/>
      <c r="N874" s="34"/>
      <c r="O874" s="34"/>
      <c r="P874" s="34"/>
      <c r="Q874" s="34"/>
      <c r="R874" s="34"/>
      <c r="S874" s="34"/>
      <c r="T874" s="6"/>
      <c r="U874" s="6"/>
      <c r="V874" s="6"/>
      <c r="W874" s="6"/>
      <c r="AB874" s="128"/>
      <c r="AC874" s="62"/>
      <c r="AD874" s="63"/>
      <c r="AE874" s="64"/>
    </row>
    <row r="875" spans="1:31">
      <c r="A875" s="414"/>
      <c r="B875" s="251"/>
      <c r="C875" s="142"/>
      <c r="D875" s="417"/>
      <c r="E875" s="251"/>
      <c r="F875" s="252"/>
      <c r="G875" s="18"/>
      <c r="L875" s="34"/>
      <c r="M875" s="34"/>
      <c r="N875" s="34"/>
      <c r="O875" s="34"/>
      <c r="P875" s="34"/>
      <c r="Q875" s="34"/>
      <c r="R875" s="34"/>
      <c r="S875" s="34"/>
      <c r="T875" s="6"/>
      <c r="U875" s="6"/>
      <c r="V875" s="6"/>
      <c r="W875" s="6"/>
      <c r="AB875" s="128"/>
      <c r="AC875" s="62"/>
      <c r="AD875" s="63"/>
      <c r="AE875" s="64"/>
    </row>
    <row r="876" spans="1:31">
      <c r="A876" s="257"/>
      <c r="B876" s="368"/>
      <c r="C876" s="348"/>
      <c r="D876" s="262"/>
      <c r="E876" s="368"/>
      <c r="F876" s="386"/>
      <c r="G876" s="59"/>
      <c r="H876" s="23"/>
      <c r="I876" s="23"/>
      <c r="J876" s="23"/>
      <c r="K876" s="23"/>
      <c r="L876" s="217"/>
      <c r="M876" s="217"/>
      <c r="N876" s="217"/>
      <c r="O876" s="217"/>
      <c r="P876" s="217"/>
      <c r="Q876" s="217"/>
      <c r="R876" s="217"/>
      <c r="S876" s="217"/>
      <c r="T876" s="330"/>
      <c r="U876" s="330"/>
      <c r="V876" s="330"/>
      <c r="W876" s="330"/>
      <c r="X876" s="23"/>
      <c r="Y876" s="23"/>
      <c r="Z876" s="23"/>
      <c r="AA876" s="23"/>
      <c r="AB876" s="29"/>
      <c r="AC876" s="65"/>
      <c r="AD876" s="66"/>
      <c r="AE876" s="67"/>
    </row>
  </sheetData>
  <sheetProtection sheet="1" objects="1" scenarios="1"/>
  <mergeCells count="1567">
    <mergeCell ref="E51:F54"/>
    <mergeCell ref="U16:V16"/>
    <mergeCell ref="N17:O17"/>
    <mergeCell ref="U17:V17"/>
    <mergeCell ref="H18:K21"/>
    <mergeCell ref="L18:M19"/>
    <mergeCell ref="L20:M21"/>
    <mergeCell ref="H28:K29"/>
    <mergeCell ref="L28:M28"/>
    <mergeCell ref="N28:O28"/>
    <mergeCell ref="U28:V28"/>
    <mergeCell ref="L29:M29"/>
    <mergeCell ref="N29:O29"/>
    <mergeCell ref="U29:V29"/>
    <mergeCell ref="H30:K33"/>
    <mergeCell ref="L30:M31"/>
    <mergeCell ref="N30:O30"/>
    <mergeCell ref="U30:V30"/>
    <mergeCell ref="N31:O31"/>
    <mergeCell ref="U31:V31"/>
    <mergeCell ref="L32:M33"/>
    <mergeCell ref="N32:O32"/>
    <mergeCell ref="U32:V32"/>
    <mergeCell ref="N33:O33"/>
    <mergeCell ref="U33:V33"/>
    <mergeCell ref="L46:M46"/>
    <mergeCell ref="H54:I54"/>
    <mergeCell ref="J54:L54"/>
    <mergeCell ref="M54:O54"/>
    <mergeCell ref="P54:R54"/>
    <mergeCell ref="S54:U54"/>
    <mergeCell ref="V54:X54"/>
    <mergeCell ref="AC859:AE860"/>
    <mergeCell ref="E103:F119"/>
    <mergeCell ref="E121:Y123"/>
    <mergeCell ref="E124:Y125"/>
    <mergeCell ref="E822:F826"/>
    <mergeCell ref="H822:N823"/>
    <mergeCell ref="AC822:AE823"/>
    <mergeCell ref="W215:AA215"/>
    <mergeCell ref="W205:AA207"/>
    <mergeCell ref="E198:F205"/>
    <mergeCell ref="H196:L197"/>
    <mergeCell ref="P196:Q197"/>
    <mergeCell ref="P198:Q199"/>
    <mergeCell ref="P200:Q201"/>
    <mergeCell ref="H198:L199"/>
    <mergeCell ref="H200:L201"/>
    <mergeCell ref="S685:U685"/>
    <mergeCell ref="V685:AA685"/>
    <mergeCell ref="H685:L685"/>
    <mergeCell ref="M685:P685"/>
    <mergeCell ref="E222:F225"/>
    <mergeCell ref="E207:F220"/>
    <mergeCell ref="X537:Z537"/>
    <mergeCell ref="X538:Z538"/>
    <mergeCell ref="X539:Z539"/>
    <mergeCell ref="X540:Z540"/>
    <mergeCell ref="J571:R571"/>
    <mergeCell ref="J560:R560"/>
    <mergeCell ref="J557:R557"/>
    <mergeCell ref="J558:R558"/>
    <mergeCell ref="J559:R559"/>
    <mergeCell ref="J561:R561"/>
    <mergeCell ref="J562:R562"/>
    <mergeCell ref="J563:R563"/>
    <mergeCell ref="J564:L566"/>
    <mergeCell ref="M564:R564"/>
    <mergeCell ref="M565:R565"/>
    <mergeCell ref="M566:R566"/>
    <mergeCell ref="J567:K570"/>
    <mergeCell ref="W192:AA193"/>
    <mergeCell ref="W194:AA194"/>
    <mergeCell ref="W195:AA195"/>
    <mergeCell ref="W196:AA196"/>
    <mergeCell ref="W197:AA197"/>
    <mergeCell ref="W198:AA198"/>
    <mergeCell ref="W199:AA199"/>
    <mergeCell ref="W200:AA200"/>
    <mergeCell ref="W201:AA201"/>
    <mergeCell ref="W202:AA202"/>
    <mergeCell ref="W208:AA208"/>
    <mergeCell ref="W209:AA209"/>
    <mergeCell ref="W210:AA210"/>
    <mergeCell ref="W211:AA211"/>
    <mergeCell ref="W212:AA212"/>
    <mergeCell ref="W213:AA213"/>
    <mergeCell ref="W214:AA214"/>
    <mergeCell ref="R200:S201"/>
    <mergeCell ref="M208:O209"/>
    <mergeCell ref="M210:O211"/>
    <mergeCell ref="M212:O213"/>
    <mergeCell ref="M214:O215"/>
    <mergeCell ref="R208:S209"/>
    <mergeCell ref="R210:S211"/>
    <mergeCell ref="R212:S213"/>
    <mergeCell ref="R214:S215"/>
    <mergeCell ref="P208:Q209"/>
    <mergeCell ref="P210:Q211"/>
    <mergeCell ref="P212:Q213"/>
    <mergeCell ref="P214:Q215"/>
    <mergeCell ref="E194:E195"/>
    <mergeCell ref="F194:F195"/>
    <mergeCell ref="T208:V209"/>
    <mergeCell ref="T210:V211"/>
    <mergeCell ref="T212:V213"/>
    <mergeCell ref="T214:V215"/>
    <mergeCell ref="H208:L209"/>
    <mergeCell ref="H210:L211"/>
    <mergeCell ref="H212:L213"/>
    <mergeCell ref="H214:L215"/>
    <mergeCell ref="T192:V193"/>
    <mergeCell ref="T205:V207"/>
    <mergeCell ref="M194:O195"/>
    <mergeCell ref="H194:L195"/>
    <mergeCell ref="P194:Q195"/>
    <mergeCell ref="R194:S195"/>
    <mergeCell ref="T194:V195"/>
    <mergeCell ref="T198:V199"/>
    <mergeCell ref="T200:V201"/>
    <mergeCell ref="P202:Q202"/>
    <mergeCell ref="R202:S202"/>
    <mergeCell ref="H205:L207"/>
    <mergeCell ref="M205:O207"/>
    <mergeCell ref="M192:O193"/>
    <mergeCell ref="H867:N868"/>
    <mergeCell ref="O867:AA868"/>
    <mergeCell ref="S764:S765"/>
    <mergeCell ref="T764:U765"/>
    <mergeCell ref="V764:V765"/>
    <mergeCell ref="W764:X765"/>
    <mergeCell ref="Y764:Y765"/>
    <mergeCell ref="Q799:X799"/>
    <mergeCell ref="H801:P801"/>
    <mergeCell ref="J667:M667"/>
    <mergeCell ref="M219:U220"/>
    <mergeCell ref="H219:L220"/>
    <mergeCell ref="M221:V221"/>
    <mergeCell ref="H346:P346"/>
    <mergeCell ref="Q346:T346"/>
    <mergeCell ref="Y364:AA365"/>
    <mergeCell ref="M196:O197"/>
    <mergeCell ref="M198:O199"/>
    <mergeCell ref="M200:O201"/>
    <mergeCell ref="R196:S197"/>
    <mergeCell ref="R198:S199"/>
    <mergeCell ref="H365:O365"/>
    <mergeCell ref="P365:S365"/>
    <mergeCell ref="T365:X365"/>
    <mergeCell ref="AA380:AB381"/>
    <mergeCell ref="H378:O378"/>
    <mergeCell ref="P378:S378"/>
    <mergeCell ref="T378:X378"/>
    <mergeCell ref="Y378:AA378"/>
    <mergeCell ref="H368:O368"/>
    <mergeCell ref="Y368:AA368"/>
    <mergeCell ref="H372:K373"/>
    <mergeCell ref="AC867:AE868"/>
    <mergeCell ref="C872:C873"/>
    <mergeCell ref="D872:D873"/>
    <mergeCell ref="E872:F873"/>
    <mergeCell ref="H872:N873"/>
    <mergeCell ref="O872:W873"/>
    <mergeCell ref="AC872:AE873"/>
    <mergeCell ref="I834:S834"/>
    <mergeCell ref="T834:X834"/>
    <mergeCell ref="D843:D844"/>
    <mergeCell ref="E843:F856"/>
    <mergeCell ref="H843:N844"/>
    <mergeCell ref="O843:W844"/>
    <mergeCell ref="AC843:AE844"/>
    <mergeCell ref="I846:S846"/>
    <mergeCell ref="T846:X846"/>
    <mergeCell ref="Y846:AA846"/>
    <mergeCell ref="I847:S847"/>
    <mergeCell ref="T847:X847"/>
    <mergeCell ref="Y847:Z847"/>
    <mergeCell ref="I848:S848"/>
    <mergeCell ref="T848:X848"/>
    <mergeCell ref="Y848:Z848"/>
    <mergeCell ref="I849:S849"/>
    <mergeCell ref="T849:X849"/>
    <mergeCell ref="Y849:Z849"/>
    <mergeCell ref="I850:S850"/>
    <mergeCell ref="T850:X850"/>
    <mergeCell ref="Y850:Z850"/>
    <mergeCell ref="I851:S851"/>
    <mergeCell ref="T851:X851"/>
    <mergeCell ref="Y851:Z851"/>
    <mergeCell ref="A828:A829"/>
    <mergeCell ref="C828:C829"/>
    <mergeCell ref="D828:D829"/>
    <mergeCell ref="E828:F829"/>
    <mergeCell ref="H828:N829"/>
    <mergeCell ref="O828:W829"/>
    <mergeCell ref="AC828:AE829"/>
    <mergeCell ref="I831:S831"/>
    <mergeCell ref="T831:X831"/>
    <mergeCell ref="I832:S832"/>
    <mergeCell ref="T832:X832"/>
    <mergeCell ref="I833:S833"/>
    <mergeCell ref="T833:X833"/>
    <mergeCell ref="I839:S839"/>
    <mergeCell ref="T839:X839"/>
    <mergeCell ref="O805:AA806"/>
    <mergeCell ref="E226:F226"/>
    <mergeCell ref="C805:C808"/>
    <mergeCell ref="E805:F816"/>
    <mergeCell ref="H808:X808"/>
    <mergeCell ref="H809:AA810"/>
    <mergeCell ref="H813:I814"/>
    <mergeCell ref="J813:AA814"/>
    <mergeCell ref="H815:I818"/>
    <mergeCell ref="J815:AA816"/>
    <mergeCell ref="J817:AA818"/>
    <mergeCell ref="H819:I820"/>
    <mergeCell ref="J819:AA819"/>
    <mergeCell ref="K820:Z820"/>
    <mergeCell ref="C761:C762"/>
    <mergeCell ref="D761:D762"/>
    <mergeCell ref="U429:W429"/>
    <mergeCell ref="AC514:AE515"/>
    <mergeCell ref="I402:L403"/>
    <mergeCell ref="M402:O403"/>
    <mergeCell ref="AC717:AE718"/>
    <mergeCell ref="AC524:AE525"/>
    <mergeCell ref="AC545:AE546"/>
    <mergeCell ref="AC583:AE584"/>
    <mergeCell ref="AC594:AE595"/>
    <mergeCell ref="AC610:AE611"/>
    <mergeCell ref="AC629:AE630"/>
    <mergeCell ref="AC640:AE641"/>
    <mergeCell ref="H406:L407"/>
    <mergeCell ref="Q412:U412"/>
    <mergeCell ref="O761:AA762"/>
    <mergeCell ref="H428:Q428"/>
    <mergeCell ref="R428:T428"/>
    <mergeCell ref="U428:W428"/>
    <mergeCell ref="H429:Q429"/>
    <mergeCell ref="R429:T429"/>
    <mergeCell ref="H430:Q430"/>
    <mergeCell ref="R430:T430"/>
    <mergeCell ref="U430:W430"/>
    <mergeCell ref="H431:Q431"/>
    <mergeCell ref="R431:T431"/>
    <mergeCell ref="U431:W431"/>
    <mergeCell ref="H421:Q421"/>
    <mergeCell ref="H486:S486"/>
    <mergeCell ref="T486:AA486"/>
    <mergeCell ref="H493:S493"/>
    <mergeCell ref="T493:AA493"/>
    <mergeCell ref="H487:S489"/>
    <mergeCell ref="H494:S496"/>
    <mergeCell ref="E133:F140"/>
    <mergeCell ref="AC140:AE140"/>
    <mergeCell ref="E97:F102"/>
    <mergeCell ref="E127:F132"/>
    <mergeCell ref="J382:U382"/>
    <mergeCell ref="V382:Y382"/>
    <mergeCell ref="AA382:AB382"/>
    <mergeCell ref="J383:U383"/>
    <mergeCell ref="V383:Y383"/>
    <mergeCell ref="AA383:AB383"/>
    <mergeCell ref="H384:I387"/>
    <mergeCell ref="J384:U385"/>
    <mergeCell ref="V384:Y385"/>
    <mergeCell ref="Z384:Z385"/>
    <mergeCell ref="AA384:AB385"/>
    <mergeCell ref="H144:AA147"/>
    <mergeCell ref="J380:U381"/>
    <mergeCell ref="V380:Y381"/>
    <mergeCell ref="Z380:Z381"/>
    <mergeCell ref="P368:S368"/>
    <mergeCell ref="T368:X368"/>
    <mergeCell ref="T375:X375"/>
    <mergeCell ref="AA386:AB386"/>
    <mergeCell ref="J387:U387"/>
    <mergeCell ref="V387:Y387"/>
    <mergeCell ref="V386:Y386"/>
    <mergeCell ref="S176:T176"/>
    <mergeCell ref="Q176:R176"/>
    <mergeCell ref="O176:P176"/>
    <mergeCell ref="U345:X345"/>
    <mergeCell ref="Y345:AA345"/>
    <mergeCell ref="AB364:AB365"/>
    <mergeCell ref="AC805:AE806"/>
    <mergeCell ref="AC320:AE321"/>
    <mergeCell ref="AC482:AE483"/>
    <mergeCell ref="AC499:AE500"/>
    <mergeCell ref="J668:M668"/>
    <mergeCell ref="J669:M669"/>
    <mergeCell ref="H667:I669"/>
    <mergeCell ref="P402:P403"/>
    <mergeCell ref="Q402:U402"/>
    <mergeCell ref="Q403:T403"/>
    <mergeCell ref="V402:X403"/>
    <mergeCell ref="Y402:Y403"/>
    <mergeCell ref="Z403:AB403"/>
    <mergeCell ref="I410:L411"/>
    <mergeCell ref="I404:L405"/>
    <mergeCell ref="I412:L413"/>
    <mergeCell ref="H402:H405"/>
    <mergeCell ref="H761:N762"/>
    <mergeCell ref="H763:Y763"/>
    <mergeCell ref="AC672:AE673"/>
    <mergeCell ref="AC682:AE683"/>
    <mergeCell ref="R425:T425"/>
    <mergeCell ref="Q404:U404"/>
    <mergeCell ref="V404:X405"/>
    <mergeCell ref="Y404:Y405"/>
    <mergeCell ref="Q405:T405"/>
    <mergeCell ref="Z405:AB405"/>
    <mergeCell ref="R420:T420"/>
    <mergeCell ref="U420:W420"/>
    <mergeCell ref="J386:U386"/>
    <mergeCell ref="H345:P345"/>
    <mergeCell ref="Q345:T345"/>
    <mergeCell ref="P404:P405"/>
    <mergeCell ref="M412:O413"/>
    <mergeCell ref="H420:Q420"/>
    <mergeCell ref="P412:P413"/>
    <mergeCell ref="R432:T432"/>
    <mergeCell ref="U432:W432"/>
    <mergeCell ref="AC314:AE315"/>
    <mergeCell ref="N373:X373"/>
    <mergeCell ref="H374:X374"/>
    <mergeCell ref="Y374:AA375"/>
    <mergeCell ref="AB374:AB375"/>
    <mergeCell ref="H375:O375"/>
    <mergeCell ref="P375:S375"/>
    <mergeCell ref="AA387:AB387"/>
    <mergeCell ref="Q389:U389"/>
    <mergeCell ref="AC690:AE691"/>
    <mergeCell ref="AC709:AE710"/>
    <mergeCell ref="H542:W542"/>
    <mergeCell ref="X542:Z542"/>
    <mergeCell ref="H590:I591"/>
    <mergeCell ref="J590:M591"/>
    <mergeCell ref="N590:Z591"/>
    <mergeCell ref="AA590:AA591"/>
    <mergeCell ref="O634:T634"/>
    <mergeCell ref="U634:X634"/>
    <mergeCell ref="K635:N635"/>
    <mergeCell ref="O635:T635"/>
    <mergeCell ref="U635:X635"/>
    <mergeCell ref="H636:J637"/>
    <mergeCell ref="K636:N636"/>
    <mergeCell ref="O636:T636"/>
    <mergeCell ref="U636:X636"/>
    <mergeCell ref="AC735:AE736"/>
    <mergeCell ref="AC752:AE753"/>
    <mergeCell ref="AC761:AE762"/>
    <mergeCell ref="AC767:AE768"/>
    <mergeCell ref="AC650:AE651"/>
    <mergeCell ref="H350:I351"/>
    <mergeCell ref="J350:U350"/>
    <mergeCell ref="V350:Y350"/>
    <mergeCell ref="J351:U351"/>
    <mergeCell ref="H335:P335"/>
    <mergeCell ref="U421:W421"/>
    <mergeCell ref="H422:Q422"/>
    <mergeCell ref="R422:T422"/>
    <mergeCell ref="U422:W422"/>
    <mergeCell ref="U423:W423"/>
    <mergeCell ref="R421:T421"/>
    <mergeCell ref="T473:X473"/>
    <mergeCell ref="H474:N474"/>
    <mergeCell ref="O474:S474"/>
    <mergeCell ref="H473:N473"/>
    <mergeCell ref="O473:S473"/>
    <mergeCell ref="T494:AA496"/>
    <mergeCell ref="T487:AA489"/>
    <mergeCell ref="H534:W534"/>
    <mergeCell ref="X534:Z534"/>
    <mergeCell ref="H535:W535"/>
    <mergeCell ref="X535:Z535"/>
    <mergeCell ref="H541:W541"/>
    <mergeCell ref="X541:Z541"/>
    <mergeCell ref="H557:I559"/>
    <mergeCell ref="H560:I563"/>
    <mergeCell ref="H564:I566"/>
    <mergeCell ref="AC788:AE789"/>
    <mergeCell ref="H380:I383"/>
    <mergeCell ref="N357:P357"/>
    <mergeCell ref="Q357:T357"/>
    <mergeCell ref="N358:P358"/>
    <mergeCell ref="Q358:T358"/>
    <mergeCell ref="O359:AB360"/>
    <mergeCell ref="H362:K363"/>
    <mergeCell ref="L362:M363"/>
    <mergeCell ref="N362:X362"/>
    <mergeCell ref="Y362:AA363"/>
    <mergeCell ref="AB362:AB363"/>
    <mergeCell ref="N363:X363"/>
    <mergeCell ref="H364:X364"/>
    <mergeCell ref="H410:H413"/>
    <mergeCell ref="H389:P389"/>
    <mergeCell ref="AC40:AE41"/>
    <mergeCell ref="AC46:AE47"/>
    <mergeCell ref="AC98:AE99"/>
    <mergeCell ref="AC133:AE133"/>
    <mergeCell ref="AC142:AE143"/>
    <mergeCell ref="AC149:AE150"/>
    <mergeCell ref="AC153:AE154"/>
    <mergeCell ref="AC159:AE160"/>
    <mergeCell ref="AC184:AE185"/>
    <mergeCell ref="AC228:AE229"/>
    <mergeCell ref="AC242:AE243"/>
    <mergeCell ref="AC252:AE253"/>
    <mergeCell ref="AC271:AE272"/>
    <mergeCell ref="AC282:AE283"/>
    <mergeCell ref="AC296:AE297"/>
    <mergeCell ref="AC300:AE301"/>
    <mergeCell ref="AC304:AE305"/>
    <mergeCell ref="L372:M373"/>
    <mergeCell ref="N372:X372"/>
    <mergeCell ref="Y372:AA373"/>
    <mergeCell ref="AB372:AB373"/>
    <mergeCell ref="U346:X346"/>
    <mergeCell ref="Y346:AA346"/>
    <mergeCell ref="H348:I349"/>
    <mergeCell ref="J348:U348"/>
    <mergeCell ref="V348:Y348"/>
    <mergeCell ref="J349:U349"/>
    <mergeCell ref="V349:Y349"/>
    <mergeCell ref="V351:Y351"/>
    <mergeCell ref="C320:C325"/>
    <mergeCell ref="H320:N321"/>
    <mergeCell ref="O320:W321"/>
    <mergeCell ref="H323:M323"/>
    <mergeCell ref="N323:P323"/>
    <mergeCell ref="Q323:T323"/>
    <mergeCell ref="N324:P324"/>
    <mergeCell ref="Q324:T324"/>
    <mergeCell ref="G328:G331"/>
    <mergeCell ref="H328:K329"/>
    <mergeCell ref="L328:M329"/>
    <mergeCell ref="N328:X328"/>
    <mergeCell ref="Y328:AA329"/>
    <mergeCell ref="D320:D321"/>
    <mergeCell ref="N339:X339"/>
    <mergeCell ref="Y339:AA340"/>
    <mergeCell ref="N340:X340"/>
    <mergeCell ref="H341:X341"/>
    <mergeCell ref="Y341:AA342"/>
    <mergeCell ref="E320:F344"/>
    <mergeCell ref="AB328:AB329"/>
    <mergeCell ref="N329:X329"/>
    <mergeCell ref="H330:X330"/>
    <mergeCell ref="Y330:AA331"/>
    <mergeCell ref="AB330:AB331"/>
    <mergeCell ref="H331:O331"/>
    <mergeCell ref="P331:S331"/>
    <mergeCell ref="T331:X331"/>
    <mergeCell ref="H334:P334"/>
    <mergeCell ref="Q334:T334"/>
    <mergeCell ref="U334:X334"/>
    <mergeCell ref="Y334:AA334"/>
    <mergeCell ref="Q335:T335"/>
    <mergeCell ref="U335:X335"/>
    <mergeCell ref="Y335:AA335"/>
    <mergeCell ref="H339:K340"/>
    <mergeCell ref="L339:M340"/>
    <mergeCell ref="AB339:AB340"/>
    <mergeCell ref="AB341:AB342"/>
    <mergeCell ref="H342:O342"/>
    <mergeCell ref="P342:S342"/>
    <mergeCell ref="T342:X342"/>
    <mergeCell ref="A252:A254"/>
    <mergeCell ref="E271:F280"/>
    <mergeCell ref="H271:N272"/>
    <mergeCell ref="O271:AA272"/>
    <mergeCell ref="D271:D272"/>
    <mergeCell ref="C314:C318"/>
    <mergeCell ref="D314:D315"/>
    <mergeCell ref="E314:F318"/>
    <mergeCell ref="H314:N315"/>
    <mergeCell ref="O314:Z315"/>
    <mergeCell ref="C304:C312"/>
    <mergeCell ref="E304:F312"/>
    <mergeCell ref="H307:P307"/>
    <mergeCell ref="Q307:U307"/>
    <mergeCell ref="Y287:AA287"/>
    <mergeCell ref="H288:X288"/>
    <mergeCell ref="Y288:AA288"/>
    <mergeCell ref="D282:D283"/>
    <mergeCell ref="C296:C298"/>
    <mergeCell ref="E296:F298"/>
    <mergeCell ref="H296:N297"/>
    <mergeCell ref="O296:Z297"/>
    <mergeCell ref="D296:D297"/>
    <mergeCell ref="C300:C303"/>
    <mergeCell ref="O282:W283"/>
    <mergeCell ref="H286:X286"/>
    <mergeCell ref="Y286:AA286"/>
    <mergeCell ref="H287:X287"/>
    <mergeCell ref="H304:N305"/>
    <mergeCell ref="O304:Z305"/>
    <mergeCell ref="D304:D305"/>
    <mergeCell ref="C271:C280"/>
    <mergeCell ref="K278:L279"/>
    <mergeCell ref="K276:L277"/>
    <mergeCell ref="K280:Z280"/>
    <mergeCell ref="M238:O239"/>
    <mergeCell ref="P238:U239"/>
    <mergeCell ref="V238:AA239"/>
    <mergeCell ref="C242:C251"/>
    <mergeCell ref="E242:F251"/>
    <mergeCell ref="H242:N243"/>
    <mergeCell ref="O242:AA243"/>
    <mergeCell ref="H245:O245"/>
    <mergeCell ref="P245:Q245"/>
    <mergeCell ref="H247:K247"/>
    <mergeCell ref="L247:O247"/>
    <mergeCell ref="H248:J248"/>
    <mergeCell ref="L248:N248"/>
    <mergeCell ref="D228:D229"/>
    <mergeCell ref="D242:D243"/>
    <mergeCell ref="C252:C269"/>
    <mergeCell ref="E252:F269"/>
    <mergeCell ref="H252:N253"/>
    <mergeCell ref="O252:W253"/>
    <mergeCell ref="M255:Z256"/>
    <mergeCell ref="M257:Z258"/>
    <mergeCell ref="D252:D253"/>
    <mergeCell ref="Q247:AB250"/>
    <mergeCell ref="P216:Q216"/>
    <mergeCell ref="R216:S216"/>
    <mergeCell ref="P192:S193"/>
    <mergeCell ref="P205:S207"/>
    <mergeCell ref="D300:D301"/>
    <mergeCell ref="E300:F303"/>
    <mergeCell ref="H300:N301"/>
    <mergeCell ref="O300:Z301"/>
    <mergeCell ref="H282:N283"/>
    <mergeCell ref="C228:C240"/>
    <mergeCell ref="E228:F240"/>
    <mergeCell ref="H228:N229"/>
    <mergeCell ref="O228:W229"/>
    <mergeCell ref="H231:Q231"/>
    <mergeCell ref="R231:S231"/>
    <mergeCell ref="H233:O233"/>
    <mergeCell ref="P233:U233"/>
    <mergeCell ref="V233:AA233"/>
    <mergeCell ref="H234:L239"/>
    <mergeCell ref="M234:O235"/>
    <mergeCell ref="P234:U235"/>
    <mergeCell ref="V234:AA235"/>
    <mergeCell ref="M236:O237"/>
    <mergeCell ref="P236:U237"/>
    <mergeCell ref="V236:AA237"/>
    <mergeCell ref="K257:L258"/>
    <mergeCell ref="K255:L256"/>
    <mergeCell ref="K259:Z259"/>
    <mergeCell ref="M274:Z275"/>
    <mergeCell ref="M276:Z277"/>
    <mergeCell ref="M278:Z279"/>
    <mergeCell ref="K274:L275"/>
    <mergeCell ref="H174:L174"/>
    <mergeCell ref="M174:N174"/>
    <mergeCell ref="O174:P174"/>
    <mergeCell ref="Q174:R174"/>
    <mergeCell ref="S174:T174"/>
    <mergeCell ref="U174:W174"/>
    <mergeCell ref="X174:Y174"/>
    <mergeCell ref="H175:L175"/>
    <mergeCell ref="M175:N175"/>
    <mergeCell ref="O175:P175"/>
    <mergeCell ref="Q175:R175"/>
    <mergeCell ref="S175:T175"/>
    <mergeCell ref="U175:W175"/>
    <mergeCell ref="X175:Y175"/>
    <mergeCell ref="H177:AA177"/>
    <mergeCell ref="H178:W178"/>
    <mergeCell ref="H184:N185"/>
    <mergeCell ref="O184:W185"/>
    <mergeCell ref="H189:T189"/>
    <mergeCell ref="U189:X189"/>
    <mergeCell ref="H176:N176"/>
    <mergeCell ref="T196:V197"/>
    <mergeCell ref="H187:N187"/>
    <mergeCell ref="O187:P187"/>
    <mergeCell ref="X218:Y218"/>
    <mergeCell ref="H192:L193"/>
    <mergeCell ref="Q170:R170"/>
    <mergeCell ref="S170:T170"/>
    <mergeCell ref="U170:W170"/>
    <mergeCell ref="X170:Y170"/>
    <mergeCell ref="C184:C186"/>
    <mergeCell ref="E184:F190"/>
    <mergeCell ref="H171:L171"/>
    <mergeCell ref="M171:N171"/>
    <mergeCell ref="O171:P171"/>
    <mergeCell ref="Q171:R171"/>
    <mergeCell ref="S171:T171"/>
    <mergeCell ref="U171:W171"/>
    <mergeCell ref="X171:Y171"/>
    <mergeCell ref="H172:L172"/>
    <mergeCell ref="M172:N172"/>
    <mergeCell ref="O172:P172"/>
    <mergeCell ref="Q172:R172"/>
    <mergeCell ref="S172:T172"/>
    <mergeCell ref="U172:W172"/>
    <mergeCell ref="X172:Y172"/>
    <mergeCell ref="H173:L173"/>
    <mergeCell ref="M173:N173"/>
    <mergeCell ref="O173:P173"/>
    <mergeCell ref="Q173:R173"/>
    <mergeCell ref="S173:T173"/>
    <mergeCell ref="T216:V216"/>
    <mergeCell ref="W216:Z216"/>
    <mergeCell ref="T202:V202"/>
    <mergeCell ref="D184:D185"/>
    <mergeCell ref="A159:A163"/>
    <mergeCell ref="C159:C160"/>
    <mergeCell ref="D159:D160"/>
    <mergeCell ref="E159:F169"/>
    <mergeCell ref="H159:N160"/>
    <mergeCell ref="O159:W160"/>
    <mergeCell ref="H163:I163"/>
    <mergeCell ref="H164:L165"/>
    <mergeCell ref="M164:N165"/>
    <mergeCell ref="O164:T164"/>
    <mergeCell ref="U164:Y164"/>
    <mergeCell ref="O165:P165"/>
    <mergeCell ref="Q165:R165"/>
    <mergeCell ref="S165:T165"/>
    <mergeCell ref="U165:W165"/>
    <mergeCell ref="X165:Y165"/>
    <mergeCell ref="H166:L166"/>
    <mergeCell ref="M166:N166"/>
    <mergeCell ref="O166:P166"/>
    <mergeCell ref="Q166:R166"/>
    <mergeCell ref="S166:T166"/>
    <mergeCell ref="U166:W166"/>
    <mergeCell ref="X166:Y166"/>
    <mergeCell ref="H167:L167"/>
    <mergeCell ref="M167:N167"/>
    <mergeCell ref="O167:P167"/>
    <mergeCell ref="Q167:R167"/>
    <mergeCell ref="S167:T167"/>
    <mergeCell ref="V70:X70"/>
    <mergeCell ref="Y70:AA70"/>
    <mergeCell ref="H93:I93"/>
    <mergeCell ref="J93:O93"/>
    <mergeCell ref="P93:U93"/>
    <mergeCell ref="H94:I94"/>
    <mergeCell ref="J94:O94"/>
    <mergeCell ref="P94:U94"/>
    <mergeCell ref="H92:I92"/>
    <mergeCell ref="J92:O92"/>
    <mergeCell ref="P92:U92"/>
    <mergeCell ref="J89:O89"/>
    <mergeCell ref="P89:U89"/>
    <mergeCell ref="H90:I90"/>
    <mergeCell ref="J90:O90"/>
    <mergeCell ref="P90:U90"/>
    <mergeCell ref="H91:I91"/>
    <mergeCell ref="J91:O91"/>
    <mergeCell ref="P91:U91"/>
    <mergeCell ref="H84:M86"/>
    <mergeCell ref="N84:O84"/>
    <mergeCell ref="P84:S84"/>
    <mergeCell ref="T84:W84"/>
    <mergeCell ref="H88:I89"/>
    <mergeCell ref="J88:U88"/>
    <mergeCell ref="H81:M83"/>
    <mergeCell ref="N81:O81"/>
    <mergeCell ref="P81:S81"/>
    <mergeCell ref="T81:W81"/>
    <mergeCell ref="X81:Z81"/>
    <mergeCell ref="H72:I72"/>
    <mergeCell ref="J71:L71"/>
    <mergeCell ref="M71:O71"/>
    <mergeCell ref="P71:R71"/>
    <mergeCell ref="S71:U71"/>
    <mergeCell ref="V71:X71"/>
    <mergeCell ref="Y71:AA71"/>
    <mergeCell ref="J72:L72"/>
    <mergeCell ref="M72:O72"/>
    <mergeCell ref="P72:R72"/>
    <mergeCell ref="S72:U72"/>
    <mergeCell ref="V72:X72"/>
    <mergeCell ref="Y72:AA72"/>
    <mergeCell ref="P77:S77"/>
    <mergeCell ref="T77:W77"/>
    <mergeCell ref="M75:O75"/>
    <mergeCell ref="P75:R75"/>
    <mergeCell ref="S75:U75"/>
    <mergeCell ref="V75:X75"/>
    <mergeCell ref="Y75:AA75"/>
    <mergeCell ref="H77:O77"/>
    <mergeCell ref="X77:AA77"/>
    <mergeCell ref="H74:I74"/>
    <mergeCell ref="J74:L74"/>
    <mergeCell ref="M74:O74"/>
    <mergeCell ref="P68:R68"/>
    <mergeCell ref="S68:U68"/>
    <mergeCell ref="V68:X68"/>
    <mergeCell ref="Y68:AA68"/>
    <mergeCell ref="H78:M80"/>
    <mergeCell ref="N78:O78"/>
    <mergeCell ref="P78:S78"/>
    <mergeCell ref="T78:W78"/>
    <mergeCell ref="X78:Z78"/>
    <mergeCell ref="N79:O79"/>
    <mergeCell ref="N80:O80"/>
    <mergeCell ref="H69:I69"/>
    <mergeCell ref="J69:L69"/>
    <mergeCell ref="M69:O69"/>
    <mergeCell ref="P69:R69"/>
    <mergeCell ref="S69:U69"/>
    <mergeCell ref="V69:X69"/>
    <mergeCell ref="Y69:AA69"/>
    <mergeCell ref="H70:I70"/>
    <mergeCell ref="J70:L70"/>
    <mergeCell ref="AA79:AA80"/>
    <mergeCell ref="P79:S80"/>
    <mergeCell ref="H73:I73"/>
    <mergeCell ref="J73:L73"/>
    <mergeCell ref="M73:O73"/>
    <mergeCell ref="P73:R73"/>
    <mergeCell ref="S73:U73"/>
    <mergeCell ref="V73:X73"/>
    <mergeCell ref="Y73:AA73"/>
    <mergeCell ref="H75:I75"/>
    <mergeCell ref="J75:L75"/>
    <mergeCell ref="H71:I71"/>
    <mergeCell ref="H59:I59"/>
    <mergeCell ref="J59:L59"/>
    <mergeCell ref="M59:O59"/>
    <mergeCell ref="P59:R59"/>
    <mergeCell ref="S59:U59"/>
    <mergeCell ref="V59:X59"/>
    <mergeCell ref="Y59:AA59"/>
    <mergeCell ref="H60:I60"/>
    <mergeCell ref="J60:L60"/>
    <mergeCell ref="M60:O60"/>
    <mergeCell ref="P60:R60"/>
    <mergeCell ref="P74:R74"/>
    <mergeCell ref="S74:U74"/>
    <mergeCell ref="V74:X74"/>
    <mergeCell ref="Y74:AA74"/>
    <mergeCell ref="H64:I67"/>
    <mergeCell ref="J64:R64"/>
    <mergeCell ref="S64:AA64"/>
    <mergeCell ref="J65:L67"/>
    <mergeCell ref="M65:R65"/>
    <mergeCell ref="S65:U67"/>
    <mergeCell ref="V65:AA65"/>
    <mergeCell ref="M66:O67"/>
    <mergeCell ref="P66:R67"/>
    <mergeCell ref="V66:X67"/>
    <mergeCell ref="Y66:AA67"/>
    <mergeCell ref="M70:O70"/>
    <mergeCell ref="P70:R70"/>
    <mergeCell ref="S70:U70"/>
    <mergeCell ref="H68:I68"/>
    <mergeCell ref="J68:L68"/>
    <mergeCell ref="M68:O68"/>
    <mergeCell ref="Y54:AA54"/>
    <mergeCell ref="S60:U60"/>
    <mergeCell ref="V60:X60"/>
    <mergeCell ref="Y60:AA60"/>
    <mergeCell ref="H55:I55"/>
    <mergeCell ref="J55:L55"/>
    <mergeCell ref="M55:O55"/>
    <mergeCell ref="P55:R55"/>
    <mergeCell ref="S55:U55"/>
    <mergeCell ref="V55:X55"/>
    <mergeCell ref="Y55:AA55"/>
    <mergeCell ref="H56:I56"/>
    <mergeCell ref="J56:L56"/>
    <mergeCell ref="M56:O56"/>
    <mergeCell ref="P56:R56"/>
    <mergeCell ref="S56:U56"/>
    <mergeCell ref="V56:X56"/>
    <mergeCell ref="Y56:AA56"/>
    <mergeCell ref="H57:I57"/>
    <mergeCell ref="J57:L57"/>
    <mergeCell ref="M57:O57"/>
    <mergeCell ref="P57:R57"/>
    <mergeCell ref="S57:U57"/>
    <mergeCell ref="V57:X57"/>
    <mergeCell ref="Y57:AA57"/>
    <mergeCell ref="H58:I58"/>
    <mergeCell ref="J58:L58"/>
    <mergeCell ref="M58:O58"/>
    <mergeCell ref="P58:R58"/>
    <mergeCell ref="S58:U58"/>
    <mergeCell ref="V58:X58"/>
    <mergeCell ref="Y58:AA58"/>
    <mergeCell ref="H52:I53"/>
    <mergeCell ref="J52:R52"/>
    <mergeCell ref="S52:AA52"/>
    <mergeCell ref="J53:L53"/>
    <mergeCell ref="M53:O53"/>
    <mergeCell ref="P53:R53"/>
    <mergeCell ref="S53:U53"/>
    <mergeCell ref="V53:X53"/>
    <mergeCell ref="Y53:AA53"/>
    <mergeCell ref="H37:L37"/>
    <mergeCell ref="M37:P37"/>
    <mergeCell ref="Q37:S37"/>
    <mergeCell ref="T37:W37"/>
    <mergeCell ref="M38:P38"/>
    <mergeCell ref="Q38:S38"/>
    <mergeCell ref="T38:W38"/>
    <mergeCell ref="M43:R43"/>
    <mergeCell ref="I46:J46"/>
    <mergeCell ref="H40:N41"/>
    <mergeCell ref="U23:V23"/>
    <mergeCell ref="N25:O25"/>
    <mergeCell ref="U25:V25"/>
    <mergeCell ref="N26:O26"/>
    <mergeCell ref="U26:V26"/>
    <mergeCell ref="N20:O20"/>
    <mergeCell ref="U20:V20"/>
    <mergeCell ref="N21:O21"/>
    <mergeCell ref="U21:V21"/>
    <mergeCell ref="N16:O16"/>
    <mergeCell ref="A5:AE5"/>
    <mergeCell ref="B8:C8"/>
    <mergeCell ref="G8:AB8"/>
    <mergeCell ref="AC8:AE8"/>
    <mergeCell ref="O46:P46"/>
    <mergeCell ref="S46:Y46"/>
    <mergeCell ref="L17:M17"/>
    <mergeCell ref="N18:O18"/>
    <mergeCell ref="U18:V18"/>
    <mergeCell ref="N19:O19"/>
    <mergeCell ref="U19:V19"/>
    <mergeCell ref="H34:M35"/>
    <mergeCell ref="N34:Z35"/>
    <mergeCell ref="H16:K17"/>
    <mergeCell ref="L16:M16"/>
    <mergeCell ref="E46:F49"/>
    <mergeCell ref="H49:Q49"/>
    <mergeCell ref="R49:W49"/>
    <mergeCell ref="I1:P1"/>
    <mergeCell ref="Q1:AE1"/>
    <mergeCell ref="I2:AE2"/>
    <mergeCell ref="E8:F8"/>
    <mergeCell ref="H10:N11"/>
    <mergeCell ref="O10:W11"/>
    <mergeCell ref="AC10:AE11"/>
    <mergeCell ref="D40:D41"/>
    <mergeCell ref="E40:F43"/>
    <mergeCell ref="A40:A43"/>
    <mergeCell ref="C40:C43"/>
    <mergeCell ref="E9:F25"/>
    <mergeCell ref="C46:C49"/>
    <mergeCell ref="D46:D47"/>
    <mergeCell ref="H22:K23"/>
    <mergeCell ref="L22:M22"/>
    <mergeCell ref="N22:O22"/>
    <mergeCell ref="D9:D11"/>
    <mergeCell ref="A9:A17"/>
    <mergeCell ref="B9:B11"/>
    <mergeCell ref="C9:C13"/>
    <mergeCell ref="H14:K15"/>
    <mergeCell ref="L14:M14"/>
    <mergeCell ref="N14:O14"/>
    <mergeCell ref="U14:V14"/>
    <mergeCell ref="L15:M15"/>
    <mergeCell ref="N15:O15"/>
    <mergeCell ref="U15:V15"/>
    <mergeCell ref="O40:W41"/>
    <mergeCell ref="U22:V22"/>
    <mergeCell ref="L23:M23"/>
    <mergeCell ref="N23:O23"/>
    <mergeCell ref="H156:AA157"/>
    <mergeCell ref="Q399:U399"/>
    <mergeCell ref="C97:C98"/>
    <mergeCell ref="D97:D98"/>
    <mergeCell ref="H98:N99"/>
    <mergeCell ref="O98:W99"/>
    <mergeCell ref="C142:C143"/>
    <mergeCell ref="D142:D143"/>
    <mergeCell ref="M168:N168"/>
    <mergeCell ref="O168:P168"/>
    <mergeCell ref="Q168:R168"/>
    <mergeCell ref="S168:T168"/>
    <mergeCell ref="U168:W168"/>
    <mergeCell ref="X168:Y168"/>
    <mergeCell ref="H169:L169"/>
    <mergeCell ref="M169:N169"/>
    <mergeCell ref="O169:P169"/>
    <mergeCell ref="E398:F413"/>
    <mergeCell ref="M399:P399"/>
    <mergeCell ref="V399:Y399"/>
    <mergeCell ref="G400:G407"/>
    <mergeCell ref="H400:L401"/>
    <mergeCell ref="M400:O401"/>
    <mergeCell ref="P400:P401"/>
    <mergeCell ref="Q400:U400"/>
    <mergeCell ref="V400:X401"/>
    <mergeCell ref="Y400:Y401"/>
    <mergeCell ref="Q401:T401"/>
    <mergeCell ref="Z401:AB401"/>
    <mergeCell ref="M404:O405"/>
    <mergeCell ref="M410:O411"/>
    <mergeCell ref="Z411:AB411"/>
    <mergeCell ref="Q169:R169"/>
    <mergeCell ref="S169:T169"/>
    <mergeCell ref="U169:W169"/>
    <mergeCell ref="X169:Y169"/>
    <mergeCell ref="H170:L170"/>
    <mergeCell ref="M170:N170"/>
    <mergeCell ref="O170:P170"/>
    <mergeCell ref="H426:Q426"/>
    <mergeCell ref="R426:T426"/>
    <mergeCell ref="U426:W426"/>
    <mergeCell ref="H427:Q427"/>
    <mergeCell ref="R427:T427"/>
    <mergeCell ref="U427:W427"/>
    <mergeCell ref="Y424:AA424"/>
    <mergeCell ref="M406:O407"/>
    <mergeCell ref="P406:P407"/>
    <mergeCell ref="Q406:U406"/>
    <mergeCell ref="V406:X407"/>
    <mergeCell ref="Y406:Y407"/>
    <mergeCell ref="Q407:T407"/>
    <mergeCell ref="Z407:AB407"/>
    <mergeCell ref="P410:P411"/>
    <mergeCell ref="Q410:U410"/>
    <mergeCell ref="V410:X411"/>
    <mergeCell ref="Y410:Y411"/>
    <mergeCell ref="Q411:T411"/>
    <mergeCell ref="V412:X413"/>
    <mergeCell ref="Y412:Y413"/>
    <mergeCell ref="Q413:T413"/>
    <mergeCell ref="Z413:AB413"/>
    <mergeCell ref="U173:W173"/>
    <mergeCell ref="X173:Y173"/>
    <mergeCell ref="E414:F438"/>
    <mergeCell ref="H414:L415"/>
    <mergeCell ref="M414:O415"/>
    <mergeCell ref="P414:P415"/>
    <mergeCell ref="Q414:U414"/>
    <mergeCell ref="V414:X415"/>
    <mergeCell ref="Y414:Y415"/>
    <mergeCell ref="Q415:T415"/>
    <mergeCell ref="Z415:AB415"/>
    <mergeCell ref="H416:AB417"/>
    <mergeCell ref="H423:Q423"/>
    <mergeCell ref="R423:T423"/>
    <mergeCell ref="I424:Q425"/>
    <mergeCell ref="R424:S424"/>
    <mergeCell ref="U424:W424"/>
    <mergeCell ref="U425:V425"/>
    <mergeCell ref="Y425:AA425"/>
    <mergeCell ref="H432:Q432"/>
    <mergeCell ref="I433:Q433"/>
    <mergeCell ref="R433:T433"/>
    <mergeCell ref="U433:W433"/>
    <mergeCell ref="G408:G415"/>
    <mergeCell ref="H408:L409"/>
    <mergeCell ref="M408:O409"/>
    <mergeCell ref="P408:P409"/>
    <mergeCell ref="Q408:U408"/>
    <mergeCell ref="V408:X409"/>
    <mergeCell ref="Y408:Y409"/>
    <mergeCell ref="Q409:T409"/>
    <mergeCell ref="Z409:AB409"/>
    <mergeCell ref="E441:F461"/>
    <mergeCell ref="H442:P442"/>
    <mergeCell ref="Q442:U442"/>
    <mergeCell ref="E462:F480"/>
    <mergeCell ref="H463:O464"/>
    <mergeCell ref="P463:U464"/>
    <mergeCell ref="V463:AA464"/>
    <mergeCell ref="H465:I466"/>
    <mergeCell ref="J465:O465"/>
    <mergeCell ref="P465:U465"/>
    <mergeCell ref="V465:AA465"/>
    <mergeCell ref="J466:O466"/>
    <mergeCell ref="P466:U466"/>
    <mergeCell ref="V466:AA466"/>
    <mergeCell ref="H467:I468"/>
    <mergeCell ref="J467:O467"/>
    <mergeCell ref="P467:U467"/>
    <mergeCell ref="V467:AA467"/>
    <mergeCell ref="J468:O468"/>
    <mergeCell ref="P468:U468"/>
    <mergeCell ref="V468:AA468"/>
    <mergeCell ref="H470:N470"/>
    <mergeCell ref="O470:S470"/>
    <mergeCell ref="T470:X470"/>
    <mergeCell ref="H471:N471"/>
    <mergeCell ref="O471:S471"/>
    <mergeCell ref="T471:X471"/>
    <mergeCell ref="H472:N472"/>
    <mergeCell ref="O472:S472"/>
    <mergeCell ref="T472:X472"/>
    <mergeCell ref="T474:X474"/>
    <mergeCell ref="AA531:AA532"/>
    <mergeCell ref="H533:W533"/>
    <mergeCell ref="H475:N475"/>
    <mergeCell ref="O475:S475"/>
    <mergeCell ref="T475:X475"/>
    <mergeCell ref="H476:N476"/>
    <mergeCell ref="O476:S476"/>
    <mergeCell ref="T476:X476"/>
    <mergeCell ref="H478:N478"/>
    <mergeCell ref="O478:S478"/>
    <mergeCell ref="T478:X478"/>
    <mergeCell ref="H479:N479"/>
    <mergeCell ref="O479:S479"/>
    <mergeCell ref="T479:X479"/>
    <mergeCell ref="E482:F490"/>
    <mergeCell ref="H482:N483"/>
    <mergeCell ref="O482:AA483"/>
    <mergeCell ref="H485:S485"/>
    <mergeCell ref="T485:AA485"/>
    <mergeCell ref="X533:Z533"/>
    <mergeCell ref="S562:X562"/>
    <mergeCell ref="S563:X563"/>
    <mergeCell ref="C482:C483"/>
    <mergeCell ref="D482:D483"/>
    <mergeCell ref="C499:C512"/>
    <mergeCell ref="H499:N500"/>
    <mergeCell ref="O499:AA500"/>
    <mergeCell ref="D499:D500"/>
    <mergeCell ref="A514:A515"/>
    <mergeCell ref="C514:C516"/>
    <mergeCell ref="D514:D515"/>
    <mergeCell ref="E514:F516"/>
    <mergeCell ref="H514:N515"/>
    <mergeCell ref="O514:W515"/>
    <mergeCell ref="H524:N525"/>
    <mergeCell ref="O524:W525"/>
    <mergeCell ref="H527:O527"/>
    <mergeCell ref="P527:W527"/>
    <mergeCell ref="H530:W530"/>
    <mergeCell ref="X530:AA530"/>
    <mergeCell ref="A524:A525"/>
    <mergeCell ref="C524:C529"/>
    <mergeCell ref="H528:O528"/>
    <mergeCell ref="P528:W528"/>
    <mergeCell ref="E499:F513"/>
    <mergeCell ref="H492:S492"/>
    <mergeCell ref="T492:AA492"/>
    <mergeCell ref="E524:F536"/>
    <mergeCell ref="D524:D525"/>
    <mergeCell ref="X536:Z536"/>
    <mergeCell ref="H531:W532"/>
    <mergeCell ref="X531:Z532"/>
    <mergeCell ref="J587:AA587"/>
    <mergeCell ref="J572:R572"/>
    <mergeCell ref="E545:F573"/>
    <mergeCell ref="C545:C547"/>
    <mergeCell ref="D545:D546"/>
    <mergeCell ref="H545:N546"/>
    <mergeCell ref="O545:W546"/>
    <mergeCell ref="H548:P548"/>
    <mergeCell ref="H550:O550"/>
    <mergeCell ref="P550:W550"/>
    <mergeCell ref="H552:R552"/>
    <mergeCell ref="S552:X552"/>
    <mergeCell ref="Y552:AA552"/>
    <mergeCell ref="H553:I554"/>
    <mergeCell ref="J553:R554"/>
    <mergeCell ref="S553:X554"/>
    <mergeCell ref="Y553:Z554"/>
    <mergeCell ref="H555:I556"/>
    <mergeCell ref="J555:R556"/>
    <mergeCell ref="S555:X556"/>
    <mergeCell ref="Y555:Z556"/>
    <mergeCell ref="H567:I570"/>
    <mergeCell ref="N569:R569"/>
    <mergeCell ref="N570:R570"/>
    <mergeCell ref="L569:M570"/>
    <mergeCell ref="L567:R567"/>
    <mergeCell ref="L568:R568"/>
    <mergeCell ref="S557:X557"/>
    <mergeCell ref="S558:X558"/>
    <mergeCell ref="S559:X559"/>
    <mergeCell ref="S560:X560"/>
    <mergeCell ref="S561:X561"/>
    <mergeCell ref="N601:T601"/>
    <mergeCell ref="U601:AA601"/>
    <mergeCell ref="A583:A584"/>
    <mergeCell ref="C583:C584"/>
    <mergeCell ref="D583:D584"/>
    <mergeCell ref="E583:F585"/>
    <mergeCell ref="E586:F588"/>
    <mergeCell ref="H588:I588"/>
    <mergeCell ref="J588:AA588"/>
    <mergeCell ref="H589:I589"/>
    <mergeCell ref="J589:AA589"/>
    <mergeCell ref="H579:I580"/>
    <mergeCell ref="J579:R580"/>
    <mergeCell ref="S579:X580"/>
    <mergeCell ref="Y579:Z580"/>
    <mergeCell ref="H571:I572"/>
    <mergeCell ref="H573:I574"/>
    <mergeCell ref="J573:R574"/>
    <mergeCell ref="S573:X574"/>
    <mergeCell ref="Y573:Z574"/>
    <mergeCell ref="H575:I576"/>
    <mergeCell ref="J575:R576"/>
    <mergeCell ref="S575:X576"/>
    <mergeCell ref="Y575:Z576"/>
    <mergeCell ref="H577:I578"/>
    <mergeCell ref="J577:R578"/>
    <mergeCell ref="S577:X578"/>
    <mergeCell ref="Y577:Z578"/>
    <mergeCell ref="H583:N584"/>
    <mergeCell ref="O583:W584"/>
    <mergeCell ref="H586:V586"/>
    <mergeCell ref="H587:I587"/>
    <mergeCell ref="H602:I602"/>
    <mergeCell ref="J602:M602"/>
    <mergeCell ref="N602:Z602"/>
    <mergeCell ref="H605:I605"/>
    <mergeCell ref="J605:AA605"/>
    <mergeCell ref="H606:I606"/>
    <mergeCell ref="J606:AA606"/>
    <mergeCell ref="H607:I607"/>
    <mergeCell ref="N607:Z607"/>
    <mergeCell ref="E610:F611"/>
    <mergeCell ref="H610:N611"/>
    <mergeCell ref="O610:W611"/>
    <mergeCell ref="E613:F616"/>
    <mergeCell ref="D586:D587"/>
    <mergeCell ref="A594:A595"/>
    <mergeCell ref="C594:C595"/>
    <mergeCell ref="D594:D595"/>
    <mergeCell ref="E594:F599"/>
    <mergeCell ref="H594:N595"/>
    <mergeCell ref="O594:W595"/>
    <mergeCell ref="H597:X597"/>
    <mergeCell ref="H598:I599"/>
    <mergeCell ref="J598:M599"/>
    <mergeCell ref="N598:Q598"/>
    <mergeCell ref="R598:AA598"/>
    <mergeCell ref="N599:Q599"/>
    <mergeCell ref="R599:V599"/>
    <mergeCell ref="W599:AA599"/>
    <mergeCell ref="H600:I601"/>
    <mergeCell ref="J600:M601"/>
    <mergeCell ref="N600:T600"/>
    <mergeCell ref="U600:AA600"/>
    <mergeCell ref="A640:A644"/>
    <mergeCell ref="C640:C643"/>
    <mergeCell ref="D640:D641"/>
    <mergeCell ref="E640:F645"/>
    <mergeCell ref="H640:N641"/>
    <mergeCell ref="O640:W641"/>
    <mergeCell ref="H644:N644"/>
    <mergeCell ref="O644:V644"/>
    <mergeCell ref="W644:Z644"/>
    <mergeCell ref="H645:J646"/>
    <mergeCell ref="K645:N645"/>
    <mergeCell ref="O645:R645"/>
    <mergeCell ref="S645:V645"/>
    <mergeCell ref="W645:Z645"/>
    <mergeCell ref="K646:N646"/>
    <mergeCell ref="O646:R646"/>
    <mergeCell ref="A629:A631"/>
    <mergeCell ref="C629:C631"/>
    <mergeCell ref="D629:D630"/>
    <mergeCell ref="E629:F633"/>
    <mergeCell ref="H629:N630"/>
    <mergeCell ref="O629:W630"/>
    <mergeCell ref="H633:N633"/>
    <mergeCell ref="O633:T633"/>
    <mergeCell ref="U633:X633"/>
    <mergeCell ref="R668:T668"/>
    <mergeCell ref="K637:N637"/>
    <mergeCell ref="O637:T637"/>
    <mergeCell ref="U637:X637"/>
    <mergeCell ref="E626:F627"/>
    <mergeCell ref="D610:D611"/>
    <mergeCell ref="D613:D615"/>
    <mergeCell ref="D617:D618"/>
    <mergeCell ref="D626:D627"/>
    <mergeCell ref="H613:X613"/>
    <mergeCell ref="H614:M614"/>
    <mergeCell ref="N614:AA614"/>
    <mergeCell ref="H615:M615"/>
    <mergeCell ref="N615:P615"/>
    <mergeCell ref="R615:W615"/>
    <mergeCell ref="X615:Z615"/>
    <mergeCell ref="E617:F625"/>
    <mergeCell ref="L698:M698"/>
    <mergeCell ref="O690:W691"/>
    <mergeCell ref="T696:U696"/>
    <mergeCell ref="V696:W696"/>
    <mergeCell ref="T697:U697"/>
    <mergeCell ref="V697:W697"/>
    <mergeCell ref="R696:S696"/>
    <mergeCell ref="P696:Q696"/>
    <mergeCell ref="N696:O696"/>
    <mergeCell ref="L696:M696"/>
    <mergeCell ref="J696:K696"/>
    <mergeCell ref="S646:V646"/>
    <mergeCell ref="W646:Z646"/>
    <mergeCell ref="A650:A652"/>
    <mergeCell ref="C650:C653"/>
    <mergeCell ref="D650:D651"/>
    <mergeCell ref="E650:F670"/>
    <mergeCell ref="H650:N651"/>
    <mergeCell ref="O650:W651"/>
    <mergeCell ref="H653:V653"/>
    <mergeCell ref="W653:AA653"/>
    <mergeCell ref="H655:M660"/>
    <mergeCell ref="N655:O657"/>
    <mergeCell ref="T657:Z657"/>
    <mergeCell ref="H662:U662"/>
    <mergeCell ref="H664:M664"/>
    <mergeCell ref="N664:Q664"/>
    <mergeCell ref="R664:T664"/>
    <mergeCell ref="N658:O660"/>
    <mergeCell ref="T660:Z660"/>
    <mergeCell ref="H661:V661"/>
    <mergeCell ref="Y668:AA668"/>
    <mergeCell ref="A735:A736"/>
    <mergeCell ref="C735:C736"/>
    <mergeCell ref="D735:D736"/>
    <mergeCell ref="E735:F737"/>
    <mergeCell ref="H735:N736"/>
    <mergeCell ref="O735:W736"/>
    <mergeCell ref="E717:F719"/>
    <mergeCell ref="A717:A718"/>
    <mergeCell ref="C717:C719"/>
    <mergeCell ref="D717:D718"/>
    <mergeCell ref="H717:N718"/>
    <mergeCell ref="O717:W718"/>
    <mergeCell ref="H720:R720"/>
    <mergeCell ref="H721:N721"/>
    <mergeCell ref="O721:R721"/>
    <mergeCell ref="S721:V721"/>
    <mergeCell ref="H722:J723"/>
    <mergeCell ref="K722:N722"/>
    <mergeCell ref="O722:R722"/>
    <mergeCell ref="H724:J725"/>
    <mergeCell ref="H727:V727"/>
    <mergeCell ref="H728:AA731"/>
    <mergeCell ref="S722:V722"/>
    <mergeCell ref="K723:N723"/>
    <mergeCell ref="O723:R723"/>
    <mergeCell ref="S723:V723"/>
    <mergeCell ref="O724:R724"/>
    <mergeCell ref="S724:V724"/>
    <mergeCell ref="K725:N725"/>
    <mergeCell ref="O725:R725"/>
    <mergeCell ref="E734:F734"/>
    <mergeCell ref="V748:W748"/>
    <mergeCell ref="H749:N749"/>
    <mergeCell ref="O749:U749"/>
    <mergeCell ref="V749:W749"/>
    <mergeCell ref="R699:S699"/>
    <mergeCell ref="T699:U699"/>
    <mergeCell ref="I713:AB713"/>
    <mergeCell ref="N703:O703"/>
    <mergeCell ref="P703:Q703"/>
    <mergeCell ref="R703:S703"/>
    <mergeCell ref="V704:W704"/>
    <mergeCell ref="V699:W699"/>
    <mergeCell ref="H700:K700"/>
    <mergeCell ref="V701:W701"/>
    <mergeCell ref="H701:I702"/>
    <mergeCell ref="J701:K701"/>
    <mergeCell ref="L701:M701"/>
    <mergeCell ref="L704:M704"/>
    <mergeCell ref="N704:O704"/>
    <mergeCell ref="P704:Q704"/>
    <mergeCell ref="R704:S704"/>
    <mergeCell ref="T704:U704"/>
    <mergeCell ref="L703:M703"/>
    <mergeCell ref="T703:U703"/>
    <mergeCell ref="V703:W703"/>
    <mergeCell ref="J704:K704"/>
    <mergeCell ref="H712:M712"/>
    <mergeCell ref="N712:Q712"/>
    <mergeCell ref="R712:T712"/>
    <mergeCell ref="Y711:AA711"/>
    <mergeCell ref="P699:Q699"/>
    <mergeCell ref="A788:A791"/>
    <mergeCell ref="C788:C790"/>
    <mergeCell ref="D788:D789"/>
    <mergeCell ref="E788:F793"/>
    <mergeCell ref="H788:N789"/>
    <mergeCell ref="O788:W789"/>
    <mergeCell ref="I791:U791"/>
    <mergeCell ref="V791:X791"/>
    <mergeCell ref="I792:U792"/>
    <mergeCell ref="V792:X792"/>
    <mergeCell ref="I793:U793"/>
    <mergeCell ref="V793:X793"/>
    <mergeCell ref="I794:U794"/>
    <mergeCell ref="V794:X794"/>
    <mergeCell ref="I795:U795"/>
    <mergeCell ref="V795:X795"/>
    <mergeCell ref="C767:C768"/>
    <mergeCell ref="D767:D768"/>
    <mergeCell ref="H767:N768"/>
    <mergeCell ref="O767:W768"/>
    <mergeCell ref="H777:W777"/>
    <mergeCell ref="I778:AA778"/>
    <mergeCell ref="I779:AA779"/>
    <mergeCell ref="I780:AA780"/>
    <mergeCell ref="H781:H785"/>
    <mergeCell ref="I781:AA781"/>
    <mergeCell ref="I782:AA785"/>
    <mergeCell ref="E767:F772"/>
    <mergeCell ref="H770:AA771"/>
    <mergeCell ref="Q773:T773"/>
    <mergeCell ref="Q775:T775"/>
    <mergeCell ref="D805:D806"/>
    <mergeCell ref="H805:N806"/>
    <mergeCell ref="I838:S838"/>
    <mergeCell ref="T838:X838"/>
    <mergeCell ref="O738:U738"/>
    <mergeCell ref="V738:X738"/>
    <mergeCell ref="H739:N739"/>
    <mergeCell ref="O739:U739"/>
    <mergeCell ref="V739:W739"/>
    <mergeCell ref="H740:N740"/>
    <mergeCell ref="O740:U740"/>
    <mergeCell ref="V740:W740"/>
    <mergeCell ref="I835:S835"/>
    <mergeCell ref="T835:X835"/>
    <mergeCell ref="I836:S836"/>
    <mergeCell ref="T836:X836"/>
    <mergeCell ref="I837:S837"/>
    <mergeCell ref="T837:X837"/>
    <mergeCell ref="H797:X797"/>
    <mergeCell ref="H798:I798"/>
    <mergeCell ref="J798:X798"/>
    <mergeCell ref="H799:I799"/>
    <mergeCell ref="J799:P799"/>
    <mergeCell ref="Q801:Y801"/>
    <mergeCell ref="H744:N744"/>
    <mergeCell ref="O744:U744"/>
    <mergeCell ref="V744:W744"/>
    <mergeCell ref="E752:F755"/>
    <mergeCell ref="D752:D753"/>
    <mergeCell ref="E761:F763"/>
    <mergeCell ref="H764:N765"/>
    <mergeCell ref="O764:R765"/>
    <mergeCell ref="O149:W150"/>
    <mergeCell ref="C153:C154"/>
    <mergeCell ref="D153:D154"/>
    <mergeCell ref="E153:F158"/>
    <mergeCell ref="H153:N154"/>
    <mergeCell ref="O153:W154"/>
    <mergeCell ref="C282:C294"/>
    <mergeCell ref="E282:F294"/>
    <mergeCell ref="X700:AB704"/>
    <mergeCell ref="T701:U701"/>
    <mergeCell ref="H757:N758"/>
    <mergeCell ref="H695:K695"/>
    <mergeCell ref="H696:I697"/>
    <mergeCell ref="T757:U757"/>
    <mergeCell ref="W757:X757"/>
    <mergeCell ref="V743:W743"/>
    <mergeCell ref="O757:R758"/>
    <mergeCell ref="H745:N745"/>
    <mergeCell ref="O745:U745"/>
    <mergeCell ref="V745:W745"/>
    <mergeCell ref="H746:N746"/>
    <mergeCell ref="O746:U746"/>
    <mergeCell ref="V746:W746"/>
    <mergeCell ref="H747:N747"/>
    <mergeCell ref="U712:X712"/>
    <mergeCell ref="Y712:AA712"/>
    <mergeCell ref="S725:V725"/>
    <mergeCell ref="K724:N724"/>
    <mergeCell ref="C752:C754"/>
    <mergeCell ref="H752:N753"/>
    <mergeCell ref="H754:Y754"/>
    <mergeCell ref="H755:N756"/>
    <mergeCell ref="H103:AA107"/>
    <mergeCell ref="H110:AA114"/>
    <mergeCell ref="H709:M709"/>
    <mergeCell ref="N709:Q709"/>
    <mergeCell ref="R709:T709"/>
    <mergeCell ref="U709:X709"/>
    <mergeCell ref="A690:A693"/>
    <mergeCell ref="D690:D691"/>
    <mergeCell ref="E690:F693"/>
    <mergeCell ref="H690:N691"/>
    <mergeCell ref="T79:W80"/>
    <mergeCell ref="X79:Z80"/>
    <mergeCell ref="E142:F145"/>
    <mergeCell ref="AA82:AA83"/>
    <mergeCell ref="X82:Z83"/>
    <mergeCell ref="T82:W83"/>
    <mergeCell ref="P82:S83"/>
    <mergeCell ref="N82:O83"/>
    <mergeCell ref="H216:L216"/>
    <mergeCell ref="H202:L202"/>
    <mergeCell ref="M202:O202"/>
    <mergeCell ref="M216:O216"/>
    <mergeCell ref="U167:W167"/>
    <mergeCell ref="X167:Y167"/>
    <mergeCell ref="H168:L168"/>
    <mergeCell ref="H95:I95"/>
    <mergeCell ref="H142:N143"/>
    <mergeCell ref="O142:W143"/>
    <mergeCell ref="C149:C150"/>
    <mergeCell ref="D149:D150"/>
    <mergeCell ref="E149:F152"/>
    <mergeCell ref="H149:N150"/>
    <mergeCell ref="A320:A322"/>
    <mergeCell ref="E356:F396"/>
    <mergeCell ref="H390:P390"/>
    <mergeCell ref="Q390:Z390"/>
    <mergeCell ref="H391:P391"/>
    <mergeCell ref="Q391:W391"/>
    <mergeCell ref="U668:X668"/>
    <mergeCell ref="U664:X664"/>
    <mergeCell ref="C672:C674"/>
    <mergeCell ref="D672:D673"/>
    <mergeCell ref="E672:F678"/>
    <mergeCell ref="H672:N673"/>
    <mergeCell ref="O672:W673"/>
    <mergeCell ref="H674:AA674"/>
    <mergeCell ref="H675:AA679"/>
    <mergeCell ref="C690:C692"/>
    <mergeCell ref="A672:A676"/>
    <mergeCell ref="C682:C684"/>
    <mergeCell ref="D682:D683"/>
    <mergeCell ref="E682:F684"/>
    <mergeCell ref="H682:N683"/>
    <mergeCell ref="O682:W683"/>
    <mergeCell ref="I670:AA670"/>
    <mergeCell ref="Y664:AA664"/>
    <mergeCell ref="N669:Q669"/>
    <mergeCell ref="R669:T669"/>
    <mergeCell ref="Y665:AA665"/>
    <mergeCell ref="H666:M666"/>
    <mergeCell ref="N665:Q665"/>
    <mergeCell ref="R665:T665"/>
    <mergeCell ref="U665:X665"/>
    <mergeCell ref="N668:Q668"/>
    <mergeCell ref="AA85:AA86"/>
    <mergeCell ref="X85:Z86"/>
    <mergeCell ref="T85:W86"/>
    <mergeCell ref="P85:S86"/>
    <mergeCell ref="N710:Q710"/>
    <mergeCell ref="R710:T710"/>
    <mergeCell ref="U710:X710"/>
    <mergeCell ref="Y710:AA710"/>
    <mergeCell ref="H711:M711"/>
    <mergeCell ref="N711:Q711"/>
    <mergeCell ref="R711:T711"/>
    <mergeCell ref="U711:X711"/>
    <mergeCell ref="J95:O95"/>
    <mergeCell ref="P95:U95"/>
    <mergeCell ref="X84:Z84"/>
    <mergeCell ref="N85:O85"/>
    <mergeCell ref="N86:O86"/>
    <mergeCell ref="H162:AB162"/>
    <mergeCell ref="K648:N648"/>
    <mergeCell ref="O648:R648"/>
    <mergeCell ref="Y709:AA709"/>
    <mergeCell ref="H710:M710"/>
    <mergeCell ref="S648:V648"/>
    <mergeCell ref="W648:Z648"/>
    <mergeCell ref="H647:J648"/>
    <mergeCell ref="K647:N647"/>
    <mergeCell ref="O647:R647"/>
    <mergeCell ref="S647:V647"/>
    <mergeCell ref="W647:Z647"/>
    <mergeCell ref="H634:J635"/>
    <mergeCell ref="K634:N634"/>
    <mergeCell ref="Y669:AA669"/>
    <mergeCell ref="H687:AA688"/>
    <mergeCell ref="L699:M699"/>
    <mergeCell ref="N699:O699"/>
    <mergeCell ref="N698:O698"/>
    <mergeCell ref="P698:Q698"/>
    <mergeCell ref="R698:S698"/>
    <mergeCell ref="J697:K697"/>
    <mergeCell ref="V758:Y758"/>
    <mergeCell ref="H738:N738"/>
    <mergeCell ref="H741:N741"/>
    <mergeCell ref="O741:U741"/>
    <mergeCell ref="V741:W741"/>
    <mergeCell ref="H742:N742"/>
    <mergeCell ref="O742:U742"/>
    <mergeCell ref="V742:W742"/>
    <mergeCell ref="H743:N743"/>
    <mergeCell ref="O743:U743"/>
    <mergeCell ref="T702:U702"/>
    <mergeCell ref="V702:W702"/>
    <mergeCell ref="H703:I704"/>
    <mergeCell ref="J703:K703"/>
    <mergeCell ref="O755:R756"/>
    <mergeCell ref="S755:S756"/>
    <mergeCell ref="T755:U756"/>
    <mergeCell ref="V755:V756"/>
    <mergeCell ref="W755:X756"/>
    <mergeCell ref="O747:U747"/>
    <mergeCell ref="V747:W747"/>
    <mergeCell ref="H748:N748"/>
    <mergeCell ref="O748:U748"/>
    <mergeCell ref="O752:AA753"/>
    <mergeCell ref="Y755:Y756"/>
    <mergeCell ref="Y570:Z570"/>
    <mergeCell ref="Y571:Z571"/>
    <mergeCell ref="Y572:Z572"/>
    <mergeCell ref="L697:M697"/>
    <mergeCell ref="N697:O697"/>
    <mergeCell ref="P697:Q697"/>
    <mergeCell ref="R697:S697"/>
    <mergeCell ref="J698:K698"/>
    <mergeCell ref="E863:F865"/>
    <mergeCell ref="E859:F862"/>
    <mergeCell ref="H859:N860"/>
    <mergeCell ref="O859:AA860"/>
    <mergeCell ref="E867:F869"/>
    <mergeCell ref="H665:M665"/>
    <mergeCell ref="N701:O701"/>
    <mergeCell ref="P701:Q701"/>
    <mergeCell ref="R701:S701"/>
    <mergeCell ref="J702:K702"/>
    <mergeCell ref="L702:M702"/>
    <mergeCell ref="N702:O702"/>
    <mergeCell ref="P702:Q702"/>
    <mergeCell ref="R702:S702"/>
    <mergeCell ref="H698:I699"/>
    <mergeCell ref="T698:U698"/>
    <mergeCell ref="V698:W698"/>
    <mergeCell ref="J699:K699"/>
    <mergeCell ref="N666:AA666"/>
    <mergeCell ref="N667:Q667"/>
    <mergeCell ref="R667:T667"/>
    <mergeCell ref="U667:X667"/>
    <mergeCell ref="Y667:AA667"/>
    <mergeCell ref="U669:X669"/>
    <mergeCell ref="O822:W823"/>
    <mergeCell ref="H24:K27"/>
    <mergeCell ref="L24:M25"/>
    <mergeCell ref="L26:M27"/>
    <mergeCell ref="N24:O24"/>
    <mergeCell ref="U24:V24"/>
    <mergeCell ref="N27:O27"/>
    <mergeCell ref="U27:V27"/>
    <mergeCell ref="C822:C823"/>
    <mergeCell ref="H47:AB47"/>
    <mergeCell ref="S564:X564"/>
    <mergeCell ref="S565:X565"/>
    <mergeCell ref="S566:X566"/>
    <mergeCell ref="S567:X567"/>
    <mergeCell ref="S568:X568"/>
    <mergeCell ref="S569:X569"/>
    <mergeCell ref="S570:X570"/>
    <mergeCell ref="S571:X571"/>
    <mergeCell ref="S572:X572"/>
    <mergeCell ref="Y557:Z557"/>
    <mergeCell ref="Y558:Z558"/>
    <mergeCell ref="Y559:Z559"/>
    <mergeCell ref="Y560:Z560"/>
    <mergeCell ref="Y561:Z561"/>
    <mergeCell ref="Y562:Z562"/>
    <mergeCell ref="Y563:Z563"/>
    <mergeCell ref="Y564:Z564"/>
    <mergeCell ref="Y565:Z565"/>
    <mergeCell ref="Y566:Z566"/>
    <mergeCell ref="Y567:Z567"/>
    <mergeCell ref="Y568:Z568"/>
    <mergeCell ref="Y569:Z569"/>
  </mergeCells>
  <phoneticPr fontId="3"/>
  <conditionalFormatting sqref="P81:AA83 P90:U95 M208:V216 W216:Z216 V234:AA239 Q324:U324 L339:M340 Y339:AA342 P342:S342 Q345:T346 Y345:AA346 V350:Z351 Q358:U358 L372:M373 Y372:AA375 P375:S375 P378:S378 Y378:AA378 V384:Z387 M408:P415 V408:Y415 Q409:T409 Q411:T411 Q413:T413 Q415:T415 U421:W433 P467:AA468 T471:X476 T479:X479 O636:X638 O647:Z649 V658 P658:P660 U665:X665 U667:X669 Y668:AA668 L698:W699 L703:W704 U710:X712 Y711:AA711 O724:V725">
    <cfRule type="expression" dxfId="11" priority="1">
      <formula>$R$49="いない"</formula>
    </cfRule>
  </conditionalFormatting>
  <conditionalFormatting sqref="S54:AA60">
    <cfRule type="expression" dxfId="10" priority="5">
      <formula>$R$49="いない"</formula>
    </cfRule>
  </conditionalFormatting>
  <conditionalFormatting sqref="S68:AA75">
    <cfRule type="expression" dxfId="9" priority="4">
      <formula>$R$49="いない"</formula>
    </cfRule>
  </conditionalFormatting>
  <conditionalFormatting sqref="T208:AA215">
    <cfRule type="expression" dxfId="8" priority="2">
      <formula>$R$49="いない"</formula>
    </cfRule>
  </conditionalFormatting>
  <dataValidations count="28">
    <dataValidation type="list" allowBlank="1" showInputMessage="1" showErrorMessage="1" sqref="O10:W11 O320 O159:W160" xr:uid="{00000000-0002-0000-0100-000000000000}">
      <formula1>$AG$10:$AG$12</formula1>
    </dataValidation>
    <dataValidation type="list" allowBlank="1" showInputMessage="1" showErrorMessage="1" sqref="P530:S530" xr:uid="{00000000-0002-0000-0100-000001000000}">
      <formula1>$AK$10:$AK$12</formula1>
    </dataValidation>
    <dataValidation type="list" allowBlank="1" showInputMessage="1" showErrorMessage="1" sqref="X433:AA433 Q389 Q307" xr:uid="{00000000-0002-0000-0100-000002000000}">
      <formula1>$AL$10:$AL$12</formula1>
    </dataValidation>
    <dataValidation type="list" allowBlank="1" showInputMessage="1" showErrorMessage="1" sqref="S46:Y46 R49:W49 O788:W789 O767:W768 O524:W525 O545:W546 O594:W595 O640:W641 O650:W651 O672:W673 O690:W691 O717:W718 O735:W736" xr:uid="{00000000-0002-0000-0100-000003000000}">
      <formula1>"いる・いない,いる,いない"</formula1>
    </dataValidation>
    <dataValidation type="list" allowBlank="1" showInputMessage="1" showErrorMessage="1" sqref="U667:U669 U665 N667:N669 N665 N710:N712 U710:U712 S722:S725 O722:O725 R421:W423 R426:W432 Q442:U442 P465:U468 O471:X476 V466:AA466 V468:AA468 O479:X479 T492:AA492 W653:AA653 T485:AA485 O634:X637 M685" xr:uid="{00000000-0002-0000-0100-000004000000}">
      <formula1>"有・無,有,無"</formula1>
    </dataValidation>
    <dataValidation type="list" allowBlank="1" showInputMessage="1" showErrorMessage="1" sqref="I587:I589 H587:H590 I605:I606 H605:H607 H598:I602 H798:H799 I798 K255:L258 K274:L279 AS776:AS781 H778:H786" xr:uid="{00000000-0002-0000-0100-000005000000}">
      <formula1>"○,　,"</formula1>
    </dataValidation>
    <dataValidation type="list" allowBlank="1" showInputMessage="1" showErrorMessage="1" sqref="O499:AA500" xr:uid="{00000000-0002-0000-0100-000006000000}">
      <formula1>"いる・いない・該当なし,いる,いない,該当なし"</formula1>
    </dataValidation>
    <dataValidation type="list" allowBlank="1" showInputMessage="1" showErrorMessage="1" sqref="I179:I180 Q179 V655 P655:P660 V658" xr:uid="{00000000-0002-0000-0100-000007000000}">
      <formula1>"〇"</formula1>
    </dataValidation>
    <dataValidation type="list" allowBlank="1" showInputMessage="1" showErrorMessage="1" sqref="O752:Y753 O761:Y762" xr:uid="{00000000-0002-0000-0100-000008000000}">
      <formula1>"いる・いない・該当なし,いる,いない,該当なし,"</formula1>
    </dataValidation>
    <dataValidation type="list" allowBlank="1" showInputMessage="1" showErrorMessage="1" sqref="V792:X795 T847:T848 T850:T851 T832:T839" xr:uid="{00000000-0002-0000-0100-000009000000}">
      <formula1>"有・無,有,無,"</formula1>
    </dataValidation>
    <dataValidation type="list" allowBlank="1" showInputMessage="1" showErrorMessage="1" sqref="Q799:X799" xr:uid="{00000000-0002-0000-0100-00000A000000}">
      <formula1>"承認あり・なし,承認あり,承認なし,"</formula1>
    </dataValidation>
    <dataValidation type="list" allowBlank="1" showInputMessage="1" showErrorMessage="1" sqref="O252:W253 O282:W283 Q801" xr:uid="{00000000-0002-0000-0100-00000B000000}">
      <formula1>"あり・なし,あり,なし"</formula1>
    </dataValidation>
    <dataValidation type="list" allowBlank="1" showInputMessage="1" showErrorMessage="1" sqref="T849" xr:uid="{00000000-0002-0000-0100-00000C000000}">
      <formula1>"有・無・該当なし,有,無,該当なし,"</formula1>
    </dataValidation>
    <dataValidation type="list" allowBlank="1" showInputMessage="1" showErrorMessage="1" sqref="O271:AA272" xr:uid="{00000000-0002-0000-0100-00000D000000}">
      <formula1>"あり・なし・配置なし,あり,なし,配置なし"</formula1>
    </dataValidation>
    <dataValidation type="list" allowBlank="1" showInputMessage="1" showErrorMessage="1" sqref="O296:Z297 O300:Z301 O304:Z305 O314:Z315" xr:uid="{00000000-0002-0000-0100-00000E000000}">
      <formula1>"あり・なし・採用なし,あり,なし,採用なし"</formula1>
    </dataValidation>
    <dataValidation type="list" allowBlank="1" showInputMessage="1" showErrorMessage="1" sqref="O583:W584 R433:W433" xr:uid="{00000000-0002-0000-0100-00000F000000}">
      <formula1>"適・否,適,否"</formula1>
    </dataValidation>
    <dataValidation type="list" allowBlank="1" showInputMessage="1" showErrorMessage="1" sqref="O872:W873" xr:uid="{00000000-0002-0000-0100-000010000000}">
      <formula1>"ない・ある,ない,ある"</formula1>
    </dataValidation>
    <dataValidation type="list" allowBlank="1" showInputMessage="1" showErrorMessage="1" sqref="U189:X189" xr:uid="{00000000-0002-0000-0100-000011000000}">
      <formula1>"有・無,有,無,　,"</formula1>
    </dataValidation>
    <dataValidation type="list" allowBlank="1" showInputMessage="1" showErrorMessage="1" sqref="M219:U220" xr:uid="{00000000-0002-0000-0100-000012000000}">
      <formula1>"専任・非専任,専任,非専任"</formula1>
    </dataValidation>
    <dataValidation type="list" allowBlank="1" showInputMessage="1" showErrorMessage="1" sqref="O482:AA483" xr:uid="{00000000-0002-0000-0100-000013000000}">
      <formula1>"している・していない・該当なし,している,していない,該当なし"</formula1>
    </dataValidation>
    <dataValidation type="list" allowBlank="1" showInputMessage="1" showErrorMessage="1" sqref="R708:U708" xr:uid="{00000000-0002-0000-0100-000014000000}">
      <formula1>#REF!</formula1>
    </dataValidation>
    <dataValidation type="list" allowBlank="1" showInputMessage="1" showErrorMessage="1" sqref="O242:AA243" xr:uid="{00000000-0002-0000-0100-000015000000}">
      <formula1>"している　・　いない　・業務委託,している,いない,業務委託"</formula1>
    </dataValidation>
    <dataValidation type="list" allowBlank="1" showInputMessage="1" showErrorMessage="1" sqref="O98:W99" xr:uid="{00000000-0002-0000-0100-000016000000}">
      <formula1>"適　・　否,適,否"</formula1>
    </dataValidation>
    <dataValidation type="list" allowBlank="1" showInputMessage="1" showErrorMessage="1" sqref="O40:W41 O142:W143 O149:W150 O153:W154 O184:W185 O228:W229 O514:W515 O610:W611 O629:W630 O682:W683" xr:uid="{00000000-0002-0000-0100-000017000000}">
      <formula1>"している　・　いない,している,いない,　,"</formula1>
    </dataValidation>
    <dataValidation type="list" showInputMessage="1" showErrorMessage="1" sqref="I813:I814 H813:H815 H819:I820" xr:uid="{00000000-0002-0000-0100-000018000000}">
      <formula1>"〇,　 ,"</formula1>
    </dataValidation>
    <dataValidation type="list" allowBlank="1" showInputMessage="1" showErrorMessage="1" sqref="O843:W844 O828:W829 O822:W823" xr:uid="{00000000-0002-0000-0100-000019000000}">
      <formula1>"している・していない,している,していない"</formula1>
    </dataValidation>
    <dataValidation type="list" allowBlank="1" showInputMessage="1" showErrorMessage="1" sqref="O805:AA806" xr:uid="{00000000-0002-0000-0100-00001A000000}">
      <formula1>"している・一部している・していない,している,一部している,していない"</formula1>
    </dataValidation>
    <dataValidation type="list" allowBlank="1" showInputMessage="1" showErrorMessage="1" sqref="O859:AA860 O867:AA868" xr:uid="{00000000-0002-0000-0100-00001B000000}">
      <formula1>"している・していない・該当者なし,している,していない,該当者なし"</formula1>
    </dataValidation>
  </dataValidations>
  <printOptions horizontalCentered="1"/>
  <pageMargins left="0.31496062992125984" right="0.31496062992125984" top="0.55118110236220474" bottom="0.55118110236220474" header="0.31496062992125984" footer="0.31496062992125984"/>
  <pageSetup paperSize="9" scale="95" fitToHeight="0" orientation="landscape" cellComments="asDisplayed" r:id="rId1"/>
  <headerFooter>
    <oddFooter>&amp;C&amp;"ＭＳ Ｐ明朝,標準"&amp;8&amp;P</oddFooter>
  </headerFooter>
  <rowBreaks count="10" manualBreakCount="10">
    <brk id="7" max="16383" man="1"/>
    <brk id="50" max="30" man="1"/>
    <brk id="96" max="30" man="1"/>
    <brk id="140" max="30" man="1"/>
    <brk id="182" max="30" man="1"/>
    <brk id="225" max="30" man="1"/>
    <brk id="396" max="30" man="1"/>
    <brk id="543" max="30" man="1"/>
    <brk id="715" max="30" man="1"/>
    <brk id="841" max="30" man="1"/>
  </rowBreaks>
  <colBreaks count="2" manualBreakCount="2">
    <brk id="2" max="865" man="1"/>
    <brk id="5" max="86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M878"/>
  <sheetViews>
    <sheetView showGridLines="0" tabSelected="1" view="pageBreakPreview" zoomScale="75" zoomScaleNormal="100" zoomScaleSheetLayoutView="75" workbookViewId="0">
      <selection activeCell="T5" sqref="T5"/>
    </sheetView>
  </sheetViews>
  <sheetFormatPr defaultColWidth="2.6640625" defaultRowHeight="13.2"/>
  <cols>
    <col min="1" max="1" width="11.44140625" style="9" customWidth="1"/>
    <col min="2" max="2" width="3.6640625" style="9" customWidth="1"/>
    <col min="3" max="3" width="13.6640625" style="9" customWidth="1"/>
    <col min="4" max="4" width="5" style="9" bestFit="1" customWidth="1"/>
    <col min="5" max="5" width="50.6640625" style="391" customWidth="1"/>
    <col min="6" max="13" width="2.6640625" style="3"/>
    <col min="14" max="14" width="2.6640625" style="3" customWidth="1"/>
    <col min="15" max="24" width="2.6640625" style="3"/>
    <col min="25" max="27" width="2.6640625" style="3" customWidth="1"/>
    <col min="28" max="30" width="2.6640625" style="3"/>
    <col min="31" max="31" width="0" style="3" hidden="1" customWidth="1"/>
    <col min="32" max="39" width="8.6640625" style="3" hidden="1" customWidth="1"/>
    <col min="40" max="40" width="2.6640625" style="3" customWidth="1"/>
    <col min="41" max="16384" width="2.6640625" style="3"/>
  </cols>
  <sheetData>
    <row r="1" spans="1:30" ht="24.75" customHeight="1">
      <c r="H1" s="1058" t="s">
        <v>7</v>
      </c>
      <c r="I1" s="1058"/>
      <c r="J1" s="1058"/>
      <c r="K1" s="1058"/>
      <c r="L1" s="1058"/>
      <c r="M1" s="1058"/>
      <c r="N1" s="1058"/>
      <c r="O1" s="1058"/>
      <c r="P1" s="1701" t="str">
        <f>IF(表紙!H4="","",表紙!H4)</f>
        <v/>
      </c>
      <c r="Q1" s="1701"/>
      <c r="R1" s="1701"/>
      <c r="S1" s="1701"/>
      <c r="T1" s="1701"/>
      <c r="U1" s="1701"/>
      <c r="V1" s="1701"/>
      <c r="W1" s="1701"/>
      <c r="X1" s="1701"/>
      <c r="Y1" s="1701"/>
      <c r="Z1" s="1701"/>
      <c r="AA1" s="1701"/>
      <c r="AB1" s="1701"/>
      <c r="AC1" s="1701"/>
      <c r="AD1" s="1701"/>
    </row>
    <row r="2" spans="1:30" ht="18.75" customHeight="1">
      <c r="H2" s="1060" t="s">
        <v>8</v>
      </c>
      <c r="I2" s="1060"/>
      <c r="J2" s="1060"/>
      <c r="K2" s="1060"/>
      <c r="L2" s="1060"/>
      <c r="M2" s="1060"/>
      <c r="N2" s="1060"/>
      <c r="O2" s="1060"/>
      <c r="P2" s="1060"/>
      <c r="Q2" s="1060"/>
      <c r="R2" s="1060"/>
      <c r="S2" s="1060"/>
      <c r="T2" s="1060"/>
      <c r="U2" s="1060"/>
      <c r="V2" s="1060"/>
      <c r="W2" s="1060"/>
      <c r="X2" s="1060"/>
      <c r="Y2" s="1060"/>
      <c r="Z2" s="1060"/>
      <c r="AA2" s="1060"/>
      <c r="AB2" s="1060"/>
      <c r="AC2" s="1060"/>
      <c r="AD2" s="1060"/>
    </row>
    <row r="5" spans="1:30" s="143" customFormat="1" ht="84.75" customHeight="1">
      <c r="B5" s="237"/>
      <c r="E5" s="60"/>
      <c r="H5" s="10"/>
    </row>
    <row r="6" spans="1:30" s="143" customFormat="1" ht="84.75" customHeight="1">
      <c r="B6" s="237"/>
      <c r="E6" s="60"/>
      <c r="H6" s="10"/>
    </row>
    <row r="7" spans="1:30" s="11" customFormat="1" ht="84.75" customHeight="1">
      <c r="A7" s="1077" t="s">
        <v>1350</v>
      </c>
      <c r="B7" s="1077"/>
      <c r="C7" s="1077"/>
      <c r="D7" s="1077"/>
      <c r="E7" s="1077"/>
      <c r="F7" s="1077"/>
      <c r="G7" s="1077"/>
      <c r="H7" s="1077"/>
      <c r="I7" s="1077"/>
      <c r="J7" s="1077"/>
      <c r="K7" s="1077"/>
      <c r="L7" s="1077"/>
      <c r="M7" s="1077"/>
      <c r="N7" s="1077"/>
      <c r="O7" s="1077"/>
      <c r="P7" s="1077"/>
      <c r="Q7" s="1077"/>
      <c r="R7" s="1077"/>
      <c r="S7" s="1077"/>
      <c r="T7" s="1077"/>
      <c r="U7" s="1077"/>
      <c r="V7" s="1077"/>
      <c r="W7" s="1077"/>
      <c r="X7" s="1077"/>
      <c r="Y7" s="1077"/>
      <c r="Z7" s="1077"/>
      <c r="AA7" s="1077"/>
      <c r="AB7" s="1077"/>
      <c r="AC7" s="1077"/>
      <c r="AD7" s="1077"/>
    </row>
    <row r="8" spans="1:30" s="143" customFormat="1" ht="84.75" customHeight="1">
      <c r="B8" s="237"/>
      <c r="E8" s="60"/>
      <c r="H8" s="10"/>
    </row>
    <row r="9" spans="1:30" s="143" customFormat="1" ht="84.75" customHeight="1">
      <c r="B9" s="237"/>
      <c r="E9" s="60"/>
      <c r="H9" s="10"/>
    </row>
    <row r="10" spans="1:30" s="389" customFormat="1">
      <c r="A10" s="58" t="s">
        <v>223</v>
      </c>
      <c r="B10" s="1702" t="s">
        <v>0</v>
      </c>
      <c r="C10" s="1703"/>
      <c r="D10" s="58" t="s">
        <v>349</v>
      </c>
      <c r="E10" s="58" t="s">
        <v>1</v>
      </c>
      <c r="F10" s="1704" t="s">
        <v>3</v>
      </c>
      <c r="G10" s="1705"/>
      <c r="H10" s="1705"/>
      <c r="I10" s="1705"/>
      <c r="J10" s="1705"/>
      <c r="K10" s="1705"/>
      <c r="L10" s="1705"/>
      <c r="M10" s="1705"/>
      <c r="N10" s="1705"/>
      <c r="O10" s="1705"/>
      <c r="P10" s="1705"/>
      <c r="Q10" s="1705"/>
      <c r="R10" s="1705"/>
      <c r="S10" s="1705"/>
      <c r="T10" s="1705"/>
      <c r="U10" s="1705"/>
      <c r="V10" s="1705"/>
      <c r="W10" s="1705"/>
      <c r="X10" s="1705"/>
      <c r="Y10" s="1705"/>
      <c r="Z10" s="1705"/>
      <c r="AA10" s="1706"/>
      <c r="AB10" s="1707" t="s">
        <v>2</v>
      </c>
      <c r="AC10" s="1708"/>
      <c r="AD10" s="1709"/>
    </row>
    <row r="11" spans="1:30" s="389" customFormat="1" ht="2.1" customHeight="1">
      <c r="A11" s="410"/>
      <c r="B11" s="482"/>
      <c r="C11" s="482"/>
      <c r="D11" s="410"/>
      <c r="E11" s="362"/>
      <c r="F11" s="146"/>
      <c r="G11" s="138"/>
      <c r="H11" s="138"/>
      <c r="I11" s="138"/>
      <c r="J11" s="138"/>
      <c r="K11" s="138"/>
      <c r="L11" s="138"/>
      <c r="M11" s="138"/>
      <c r="N11" s="207"/>
      <c r="O11" s="207"/>
      <c r="P11" s="207"/>
      <c r="Q11" s="207"/>
      <c r="R11" s="207"/>
      <c r="S11" s="207"/>
      <c r="T11" s="207"/>
      <c r="U11" s="207"/>
      <c r="V11" s="207"/>
      <c r="W11" s="138"/>
      <c r="X11" s="138"/>
      <c r="Y11" s="138"/>
      <c r="Z11" s="138"/>
      <c r="AA11" s="203"/>
      <c r="AB11" s="259"/>
      <c r="AC11" s="139"/>
      <c r="AD11" s="140"/>
    </row>
    <row r="12" spans="1:30" s="389" customFormat="1" ht="13.5" customHeight="1">
      <c r="A12" s="414" t="s">
        <v>1120</v>
      </c>
      <c r="B12" s="142">
        <v>1</v>
      </c>
      <c r="C12" s="814" t="s">
        <v>1023</v>
      </c>
      <c r="D12" s="410" t="s">
        <v>351</v>
      </c>
      <c r="E12" s="822" t="s">
        <v>1024</v>
      </c>
      <c r="F12" s="146"/>
      <c r="G12" s="737" t="s">
        <v>71</v>
      </c>
      <c r="H12" s="737"/>
      <c r="I12" s="737"/>
      <c r="J12" s="737"/>
      <c r="K12" s="737"/>
      <c r="L12" s="737"/>
      <c r="M12" s="737"/>
      <c r="N12" s="696" t="s">
        <v>544</v>
      </c>
      <c r="O12" s="696"/>
      <c r="P12" s="696"/>
      <c r="Q12" s="696"/>
      <c r="R12" s="696"/>
      <c r="S12" s="696"/>
      <c r="T12" s="696"/>
      <c r="U12" s="696"/>
      <c r="V12" s="696"/>
      <c r="W12" s="138"/>
      <c r="X12" s="138"/>
      <c r="Y12" s="138"/>
      <c r="Z12" s="138"/>
      <c r="AA12" s="203"/>
      <c r="AB12" s="1063" t="s">
        <v>548</v>
      </c>
      <c r="AC12" s="1064"/>
      <c r="AD12" s="1065"/>
    </row>
    <row r="13" spans="1:30" s="389" customFormat="1">
      <c r="A13" s="202"/>
      <c r="B13" s="142"/>
      <c r="C13" s="814"/>
      <c r="D13" s="414"/>
      <c r="E13" s="822"/>
      <c r="F13" s="146"/>
      <c r="G13" s="737"/>
      <c r="H13" s="737"/>
      <c r="I13" s="737"/>
      <c r="J13" s="737"/>
      <c r="K13" s="737"/>
      <c r="L13" s="737"/>
      <c r="M13" s="737"/>
      <c r="N13" s="696"/>
      <c r="O13" s="696"/>
      <c r="P13" s="696"/>
      <c r="Q13" s="696"/>
      <c r="R13" s="696"/>
      <c r="S13" s="696"/>
      <c r="T13" s="696"/>
      <c r="U13" s="696"/>
      <c r="V13" s="696"/>
      <c r="W13" s="138"/>
      <c r="X13" s="138"/>
      <c r="Y13" s="138"/>
      <c r="Z13" s="138"/>
      <c r="AA13" s="203"/>
      <c r="AB13" s="1063"/>
      <c r="AC13" s="1064"/>
      <c r="AD13" s="1065"/>
    </row>
    <row r="14" spans="1:30" s="389" customFormat="1">
      <c r="A14" s="414"/>
      <c r="D14" s="202"/>
      <c r="E14" s="822"/>
      <c r="F14" s="146"/>
      <c r="G14" s="138"/>
      <c r="H14" s="138"/>
      <c r="I14" s="138"/>
      <c r="J14" s="138"/>
      <c r="K14" s="138"/>
      <c r="L14" s="138"/>
      <c r="M14" s="138"/>
      <c r="N14" s="138"/>
      <c r="O14" s="138"/>
      <c r="P14" s="138"/>
      <c r="Q14" s="138"/>
      <c r="R14" s="138"/>
      <c r="S14" s="138"/>
      <c r="T14" s="138"/>
      <c r="U14" s="138"/>
      <c r="V14" s="138"/>
      <c r="W14" s="138"/>
      <c r="X14" s="138"/>
      <c r="Y14" s="138"/>
      <c r="Z14" s="138"/>
      <c r="AA14" s="203"/>
      <c r="AB14" s="259"/>
      <c r="AC14" s="139"/>
      <c r="AD14" s="140"/>
    </row>
    <row r="15" spans="1:30" s="389" customFormat="1" ht="12" customHeight="1">
      <c r="A15" s="414"/>
      <c r="B15" s="142"/>
      <c r="D15" s="202"/>
      <c r="E15" s="822"/>
      <c r="F15" s="146"/>
      <c r="G15" s="138"/>
      <c r="H15" s="138"/>
      <c r="I15" s="138"/>
      <c r="J15" s="138"/>
      <c r="K15" s="138"/>
      <c r="L15" s="138"/>
      <c r="M15" s="138"/>
      <c r="N15" s="138"/>
      <c r="O15" s="138"/>
      <c r="P15" s="138"/>
      <c r="Q15" s="138"/>
      <c r="R15" s="138"/>
      <c r="S15" s="138"/>
      <c r="T15" s="138"/>
      <c r="U15" s="138"/>
      <c r="V15" s="138"/>
      <c r="W15" s="138"/>
      <c r="X15" s="138"/>
      <c r="Y15" s="138"/>
      <c r="Z15" s="138"/>
      <c r="AA15" s="203"/>
      <c r="AB15" s="259"/>
      <c r="AC15" s="139"/>
      <c r="AD15" s="140"/>
    </row>
    <row r="16" spans="1:30" s="389" customFormat="1" ht="13.5" customHeight="1">
      <c r="A16" s="414"/>
      <c r="B16" s="142"/>
      <c r="D16" s="410" t="s">
        <v>351</v>
      </c>
      <c r="E16" s="822" t="s">
        <v>1121</v>
      </c>
      <c r="F16" s="351"/>
      <c r="G16" s="737" t="s">
        <v>71</v>
      </c>
      <c r="H16" s="737"/>
      <c r="I16" s="737"/>
      <c r="J16" s="737"/>
      <c r="K16" s="737"/>
      <c r="L16" s="737"/>
      <c r="M16" s="737"/>
      <c r="N16" s="696" t="s">
        <v>154</v>
      </c>
      <c r="O16" s="696"/>
      <c r="P16" s="696"/>
      <c r="Q16" s="696"/>
      <c r="R16" s="696"/>
      <c r="S16" s="696"/>
      <c r="T16" s="696"/>
      <c r="U16" s="696"/>
      <c r="V16" s="696"/>
      <c r="W16" s="310"/>
      <c r="X16" s="310"/>
      <c r="Y16" s="310"/>
      <c r="Z16" s="310"/>
      <c r="AA16" s="352"/>
      <c r="AB16" s="1063" t="s">
        <v>548</v>
      </c>
      <c r="AC16" s="1064"/>
      <c r="AD16" s="1065"/>
    </row>
    <row r="17" spans="1:30" s="389" customFormat="1" ht="13.2" customHeight="1">
      <c r="A17" s="414"/>
      <c r="B17" s="142"/>
      <c r="D17" s="360"/>
      <c r="E17" s="1637"/>
      <c r="F17" s="351"/>
      <c r="G17" s="737"/>
      <c r="H17" s="737"/>
      <c r="I17" s="737"/>
      <c r="J17" s="737"/>
      <c r="K17" s="737"/>
      <c r="L17" s="737"/>
      <c r="M17" s="737"/>
      <c r="N17" s="696"/>
      <c r="O17" s="696"/>
      <c r="P17" s="696"/>
      <c r="Q17" s="696"/>
      <c r="R17" s="696"/>
      <c r="S17" s="696"/>
      <c r="T17" s="696"/>
      <c r="U17" s="696"/>
      <c r="V17" s="696"/>
      <c r="W17" s="310"/>
      <c r="X17" s="310"/>
      <c r="Y17" s="310"/>
      <c r="Z17" s="310"/>
      <c r="AA17" s="352"/>
      <c r="AB17" s="1063"/>
      <c r="AC17" s="1064"/>
      <c r="AD17" s="1065"/>
    </row>
    <row r="18" spans="1:30" s="389" customFormat="1" ht="13.5" customHeight="1">
      <c r="A18" s="414"/>
      <c r="B18" s="142"/>
      <c r="D18" s="360"/>
      <c r="E18" s="1637"/>
      <c r="F18" s="351"/>
      <c r="G18" s="311"/>
      <c r="H18" s="311"/>
      <c r="I18" s="311"/>
      <c r="J18" s="311"/>
      <c r="K18" s="311"/>
      <c r="L18" s="311"/>
      <c r="M18" s="310"/>
      <c r="N18" s="310"/>
      <c r="O18" s="310"/>
      <c r="P18" s="310"/>
      <c r="Q18" s="310"/>
      <c r="R18" s="310"/>
      <c r="S18" s="310"/>
      <c r="T18" s="310"/>
      <c r="U18" s="310"/>
      <c r="V18" s="310"/>
      <c r="W18" s="310"/>
      <c r="X18" s="310"/>
      <c r="Y18" s="310"/>
      <c r="Z18" s="310"/>
      <c r="AA18" s="352"/>
      <c r="AB18" s="312"/>
      <c r="AC18" s="313"/>
      <c r="AD18" s="314"/>
    </row>
    <row r="19" spans="1:30" s="389" customFormat="1" ht="9.75" customHeight="1">
      <c r="A19" s="414"/>
      <c r="B19" s="142"/>
      <c r="D19" s="360"/>
      <c r="E19" s="1637"/>
      <c r="F19" s="351"/>
      <c r="G19" s="311"/>
      <c r="H19" s="311"/>
      <c r="I19" s="311"/>
      <c r="J19" s="311"/>
      <c r="K19" s="311"/>
      <c r="L19" s="311"/>
      <c r="M19" s="310"/>
      <c r="N19" s="310"/>
      <c r="O19" s="310"/>
      <c r="P19" s="310"/>
      <c r="Q19" s="310"/>
      <c r="R19" s="310"/>
      <c r="S19" s="310"/>
      <c r="T19" s="310"/>
      <c r="U19" s="310"/>
      <c r="V19" s="310"/>
      <c r="W19" s="310"/>
      <c r="X19" s="310"/>
      <c r="Y19" s="310"/>
      <c r="Z19" s="310"/>
      <c r="AA19" s="352"/>
      <c r="AB19" s="312"/>
      <c r="AC19" s="313"/>
      <c r="AD19" s="314"/>
    </row>
    <row r="20" spans="1:30" s="389" customFormat="1" ht="13.5" customHeight="1">
      <c r="A20" s="414"/>
      <c r="B20" s="142"/>
      <c r="C20" s="142"/>
      <c r="D20" s="410" t="s">
        <v>351</v>
      </c>
      <c r="E20" s="822" t="s">
        <v>1122</v>
      </c>
      <c r="F20" s="146"/>
      <c r="G20" s="737" t="s">
        <v>71</v>
      </c>
      <c r="H20" s="737"/>
      <c r="I20" s="737"/>
      <c r="J20" s="737"/>
      <c r="K20" s="737"/>
      <c r="L20" s="737"/>
      <c r="M20" s="737"/>
      <c r="N20" s="696" t="s">
        <v>154</v>
      </c>
      <c r="O20" s="696"/>
      <c r="P20" s="696"/>
      <c r="Q20" s="696"/>
      <c r="R20" s="696"/>
      <c r="S20" s="696"/>
      <c r="T20" s="696"/>
      <c r="U20" s="696"/>
      <c r="V20" s="696"/>
      <c r="W20" s="138"/>
      <c r="X20" s="138"/>
      <c r="Y20" s="138"/>
      <c r="Z20" s="138"/>
      <c r="AA20" s="203"/>
      <c r="AB20" s="1063" t="s">
        <v>548</v>
      </c>
      <c r="AC20" s="1064"/>
      <c r="AD20" s="1065"/>
    </row>
    <row r="21" spans="1:30" s="389" customFormat="1" ht="13.2" customHeight="1">
      <c r="A21" s="414"/>
      <c r="B21" s="142"/>
      <c r="C21" s="142"/>
      <c r="D21" s="202"/>
      <c r="E21" s="822"/>
      <c r="F21" s="146"/>
      <c r="G21" s="737"/>
      <c r="H21" s="737"/>
      <c r="I21" s="737"/>
      <c r="J21" s="737"/>
      <c r="K21" s="737"/>
      <c r="L21" s="737"/>
      <c r="M21" s="737"/>
      <c r="N21" s="696"/>
      <c r="O21" s="696"/>
      <c r="P21" s="696"/>
      <c r="Q21" s="696"/>
      <c r="R21" s="696"/>
      <c r="S21" s="696"/>
      <c r="T21" s="696"/>
      <c r="U21" s="696"/>
      <c r="V21" s="696"/>
      <c r="W21" s="138"/>
      <c r="X21" s="138"/>
      <c r="Y21" s="138"/>
      <c r="Z21" s="138"/>
      <c r="AA21" s="203"/>
      <c r="AB21" s="1063"/>
      <c r="AC21" s="1064"/>
      <c r="AD21" s="1065"/>
    </row>
    <row r="22" spans="1:30" s="389" customFormat="1" ht="16.2" customHeight="1">
      <c r="A22" s="414"/>
      <c r="B22" s="142"/>
      <c r="C22" s="142"/>
      <c r="D22" s="414"/>
      <c r="E22" s="822"/>
      <c r="F22" s="146"/>
      <c r="W22" s="138"/>
      <c r="X22" s="138"/>
      <c r="Y22" s="138"/>
      <c r="Z22" s="138"/>
      <c r="AA22" s="203"/>
      <c r="AB22" s="259"/>
      <c r="AC22" s="139"/>
      <c r="AD22" s="140"/>
    </row>
    <row r="23" spans="1:30" s="389" customFormat="1" ht="13.8" customHeight="1">
      <c r="A23" s="414"/>
      <c r="B23" s="142"/>
      <c r="C23" s="142"/>
      <c r="D23" s="414"/>
      <c r="E23" s="822"/>
      <c r="F23" s="146"/>
      <c r="G23" s="138"/>
      <c r="H23" s="138"/>
      <c r="I23" s="138"/>
      <c r="J23" s="138"/>
      <c r="K23" s="138"/>
      <c r="L23" s="138"/>
      <c r="M23" s="138"/>
      <c r="N23" s="138"/>
      <c r="O23" s="138"/>
      <c r="P23" s="138"/>
      <c r="Q23" s="138"/>
      <c r="R23" s="138"/>
      <c r="S23" s="138"/>
      <c r="T23" s="138"/>
      <c r="U23" s="138"/>
      <c r="V23" s="138"/>
      <c r="W23" s="138"/>
      <c r="X23" s="138"/>
      <c r="Y23" s="138"/>
      <c r="Z23" s="138"/>
      <c r="AA23" s="203"/>
      <c r="AB23" s="259"/>
      <c r="AC23" s="139"/>
      <c r="AD23" s="140"/>
    </row>
    <row r="24" spans="1:30" s="389" customFormat="1" ht="16.2" customHeight="1">
      <c r="A24" s="414"/>
      <c r="B24" s="142"/>
      <c r="C24" s="142"/>
      <c r="D24" s="414"/>
      <c r="E24" s="822"/>
      <c r="F24" s="146"/>
      <c r="W24" s="138"/>
      <c r="X24" s="138"/>
      <c r="Y24" s="138"/>
      <c r="Z24" s="138"/>
      <c r="AA24" s="203"/>
      <c r="AB24" s="259"/>
      <c r="AC24" s="139"/>
      <c r="AD24" s="140"/>
    </row>
    <row r="25" spans="1:30" s="389" customFormat="1" ht="13.5" customHeight="1">
      <c r="A25" s="414"/>
      <c r="B25" s="142"/>
      <c r="C25" s="142"/>
      <c r="D25" s="410" t="s">
        <v>351</v>
      </c>
      <c r="E25" s="805" t="s">
        <v>1123</v>
      </c>
      <c r="F25" s="146"/>
      <c r="G25" s="737" t="s">
        <v>71</v>
      </c>
      <c r="H25" s="737"/>
      <c r="I25" s="737"/>
      <c r="J25" s="737"/>
      <c r="K25" s="737"/>
      <c r="L25" s="737"/>
      <c r="M25" s="737"/>
      <c r="N25" s="696" t="s">
        <v>155</v>
      </c>
      <c r="O25" s="696"/>
      <c r="P25" s="696"/>
      <c r="Q25" s="696"/>
      <c r="R25" s="696"/>
      <c r="S25" s="696"/>
      <c r="T25" s="696"/>
      <c r="U25" s="696"/>
      <c r="V25" s="696"/>
      <c r="W25" s="138"/>
      <c r="X25" s="138"/>
      <c r="Y25" s="138"/>
      <c r="Z25" s="138"/>
      <c r="AA25" s="203"/>
      <c r="AB25" s="1063" t="s">
        <v>548</v>
      </c>
      <c r="AC25" s="1064"/>
      <c r="AD25" s="1065"/>
    </row>
    <row r="26" spans="1:30" s="389" customFormat="1">
      <c r="A26" s="414"/>
      <c r="B26" s="142"/>
      <c r="C26" s="142"/>
      <c r="D26" s="414"/>
      <c r="E26" s="805"/>
      <c r="F26" s="146"/>
      <c r="G26" s="737"/>
      <c r="H26" s="737"/>
      <c r="I26" s="737"/>
      <c r="J26" s="737"/>
      <c r="K26" s="737"/>
      <c r="L26" s="737"/>
      <c r="M26" s="737"/>
      <c r="N26" s="696"/>
      <c r="O26" s="696"/>
      <c r="P26" s="696"/>
      <c r="Q26" s="696"/>
      <c r="R26" s="696"/>
      <c r="S26" s="696"/>
      <c r="T26" s="696"/>
      <c r="U26" s="696"/>
      <c r="V26" s="696"/>
      <c r="W26" s="138"/>
      <c r="X26" s="138"/>
      <c r="Y26" s="138"/>
      <c r="Z26" s="138"/>
      <c r="AA26" s="203"/>
      <c r="AB26" s="1063"/>
      <c r="AC26" s="1064"/>
      <c r="AD26" s="1065"/>
    </row>
    <row r="27" spans="1:30" s="389" customFormat="1" ht="13.5" customHeight="1">
      <c r="A27" s="414"/>
      <c r="B27" s="142"/>
      <c r="C27" s="142"/>
      <c r="D27" s="410"/>
      <c r="E27" s="805"/>
      <c r="F27" s="146"/>
      <c r="W27" s="138"/>
      <c r="X27" s="138"/>
      <c r="Y27" s="138"/>
      <c r="Z27" s="138"/>
      <c r="AA27" s="203"/>
      <c r="AB27" s="259"/>
      <c r="AC27" s="139"/>
      <c r="AD27" s="140"/>
    </row>
    <row r="28" spans="1:30" s="389" customFormat="1" ht="13.8" customHeight="1">
      <c r="A28" s="414"/>
      <c r="B28" s="142"/>
      <c r="C28" s="142"/>
      <c r="D28" s="414"/>
      <c r="E28" s="805"/>
      <c r="F28" s="146"/>
      <c r="G28" s="1515" t="s">
        <v>1396</v>
      </c>
      <c r="H28" s="1516"/>
      <c r="I28" s="1516"/>
      <c r="J28" s="1516"/>
      <c r="K28" s="1516"/>
      <c r="L28" s="1516"/>
      <c r="M28" s="1516"/>
      <c r="N28" s="1516"/>
      <c r="O28" s="1516"/>
      <c r="P28" s="1516"/>
      <c r="Q28" s="1516"/>
      <c r="R28" s="1516"/>
      <c r="S28" s="1516"/>
      <c r="T28" s="1516"/>
      <c r="U28" s="1516"/>
      <c r="V28" s="1516"/>
      <c r="W28" s="1516"/>
      <c r="X28" s="1516"/>
      <c r="Y28" s="1516"/>
      <c r="Z28" s="1516"/>
      <c r="AA28" s="203"/>
      <c r="AB28" s="259"/>
      <c r="AC28" s="139"/>
      <c r="AD28" s="140"/>
    </row>
    <row r="29" spans="1:30" s="389" customFormat="1" ht="13.8" customHeight="1">
      <c r="A29" s="414"/>
      <c r="B29" s="142"/>
      <c r="C29" s="142"/>
      <c r="D29" s="202"/>
      <c r="E29" s="805"/>
      <c r="F29" s="146"/>
      <c r="G29" s="1509" t="s">
        <v>1417</v>
      </c>
      <c r="H29" s="1510"/>
      <c r="I29" s="1510"/>
      <c r="J29" s="1510"/>
      <c r="K29" s="1510"/>
      <c r="L29" s="1510"/>
      <c r="M29" s="1510"/>
      <c r="N29" s="1510"/>
      <c r="O29" s="1510"/>
      <c r="P29" s="1511"/>
      <c r="Q29" s="792" t="s">
        <v>1389</v>
      </c>
      <c r="R29" s="792"/>
      <c r="S29" s="792"/>
      <c r="T29" s="792"/>
      <c r="U29" s="792"/>
      <c r="V29" s="792"/>
      <c r="W29" s="138"/>
      <c r="X29" s="138"/>
      <c r="Y29" s="138"/>
      <c r="Z29" s="138"/>
      <c r="AA29" s="203"/>
      <c r="AB29" s="259"/>
      <c r="AC29" s="139"/>
      <c r="AD29" s="140"/>
    </row>
    <row r="30" spans="1:30" s="389" customFormat="1" ht="13.8" customHeight="1">
      <c r="A30" s="414"/>
      <c r="B30" s="142"/>
      <c r="C30" s="142"/>
      <c r="D30" s="202"/>
      <c r="E30" s="202"/>
      <c r="F30" s="146"/>
      <c r="G30" s="1512"/>
      <c r="H30" s="1513"/>
      <c r="I30" s="1513"/>
      <c r="J30" s="1513"/>
      <c r="K30" s="1513"/>
      <c r="L30" s="1513"/>
      <c r="M30" s="1513"/>
      <c r="N30" s="1513"/>
      <c r="O30" s="1513"/>
      <c r="P30" s="1514"/>
      <c r="Q30" s="792"/>
      <c r="R30" s="792"/>
      <c r="S30" s="792"/>
      <c r="T30" s="792"/>
      <c r="U30" s="792"/>
      <c r="V30" s="792"/>
      <c r="W30" s="138"/>
      <c r="X30" s="138"/>
      <c r="Y30" s="138"/>
      <c r="Z30" s="138"/>
      <c r="AA30" s="203"/>
      <c r="AB30" s="259"/>
      <c r="AC30" s="139"/>
      <c r="AD30" s="140"/>
    </row>
    <row r="31" spans="1:30" s="389" customFormat="1" ht="13.8" customHeight="1">
      <c r="A31" s="414"/>
      <c r="B31" s="142"/>
      <c r="C31" s="142"/>
      <c r="D31" s="202"/>
      <c r="E31" s="202"/>
      <c r="F31" s="146"/>
      <c r="G31" s="1509" t="s">
        <v>1397</v>
      </c>
      <c r="H31" s="1510"/>
      <c r="I31" s="1510"/>
      <c r="J31" s="1510"/>
      <c r="K31" s="1510"/>
      <c r="L31" s="1510"/>
      <c r="M31" s="1510"/>
      <c r="N31" s="1510"/>
      <c r="O31" s="1510"/>
      <c r="P31" s="1511"/>
      <c r="Q31" s="792" t="s">
        <v>1389</v>
      </c>
      <c r="R31" s="792"/>
      <c r="S31" s="792"/>
      <c r="T31" s="792"/>
      <c r="U31" s="792"/>
      <c r="V31" s="792"/>
      <c r="W31" s="138"/>
      <c r="X31" s="138"/>
      <c r="Y31" s="138"/>
      <c r="Z31" s="138"/>
      <c r="AA31" s="203"/>
      <c r="AB31" s="259"/>
      <c r="AC31" s="139"/>
      <c r="AD31" s="140"/>
    </row>
    <row r="32" spans="1:30" s="389" customFormat="1" ht="13.8" customHeight="1">
      <c r="A32" s="414"/>
      <c r="B32" s="142"/>
      <c r="C32" s="142"/>
      <c r="D32" s="202"/>
      <c r="E32" s="202"/>
      <c r="F32" s="146"/>
      <c r="G32" s="1512"/>
      <c r="H32" s="1513"/>
      <c r="I32" s="1513"/>
      <c r="J32" s="1513"/>
      <c r="K32" s="1513"/>
      <c r="L32" s="1513"/>
      <c r="M32" s="1513"/>
      <c r="N32" s="1513"/>
      <c r="O32" s="1513"/>
      <c r="P32" s="1514"/>
      <c r="Q32" s="792"/>
      <c r="R32" s="792"/>
      <c r="S32" s="792"/>
      <c r="T32" s="792"/>
      <c r="U32" s="792"/>
      <c r="V32" s="792"/>
      <c r="W32" s="138"/>
      <c r="X32" s="138"/>
      <c r="Y32" s="138"/>
      <c r="Z32" s="138"/>
      <c r="AA32" s="203"/>
      <c r="AB32" s="259"/>
      <c r="AC32" s="139"/>
      <c r="AD32" s="140"/>
    </row>
    <row r="33" spans="1:30" s="389" customFormat="1" ht="13.8" customHeight="1">
      <c r="A33" s="414"/>
      <c r="B33" s="142"/>
      <c r="C33" s="142"/>
      <c r="D33" s="202"/>
      <c r="E33" s="202"/>
      <c r="F33" s="146"/>
      <c r="W33" s="138"/>
      <c r="X33" s="138"/>
      <c r="Y33" s="138"/>
      <c r="Z33" s="138"/>
      <c r="AA33" s="203"/>
      <c r="AB33" s="259"/>
      <c r="AC33" s="139"/>
      <c r="AD33" s="140"/>
    </row>
    <row r="34" spans="1:30" s="389" customFormat="1" ht="13.8" customHeight="1">
      <c r="A34" s="414"/>
      <c r="B34" s="142"/>
      <c r="C34" s="142"/>
      <c r="D34" s="202"/>
      <c r="E34" s="202"/>
      <c r="F34" s="146"/>
      <c r="G34" s="531" t="s">
        <v>1398</v>
      </c>
      <c r="H34" s="532"/>
      <c r="I34" s="532"/>
      <c r="J34" s="532"/>
      <c r="K34" s="205"/>
      <c r="L34" s="531" t="s">
        <v>1399</v>
      </c>
      <c r="M34" s="532"/>
      <c r="N34" s="532"/>
      <c r="O34" s="532"/>
      <c r="P34" s="532"/>
      <c r="Q34" s="532"/>
      <c r="R34" s="532"/>
      <c r="S34" s="532"/>
      <c r="T34" s="532"/>
      <c r="U34" s="532"/>
      <c r="V34" s="205"/>
      <c r="W34" s="531" t="s">
        <v>1400</v>
      </c>
      <c r="X34" s="518"/>
      <c r="Y34" s="518"/>
      <c r="Z34" s="519"/>
      <c r="AA34" s="203"/>
      <c r="AB34" s="259"/>
      <c r="AC34" s="139"/>
      <c r="AD34" s="140"/>
    </row>
    <row r="35" spans="1:30" s="389" customFormat="1" ht="13.8" customHeight="1">
      <c r="A35" s="414"/>
      <c r="B35" s="142"/>
      <c r="C35" s="142"/>
      <c r="D35" s="202"/>
      <c r="E35" s="202"/>
      <c r="F35" s="146"/>
      <c r="G35" s="2223"/>
      <c r="H35" s="2224"/>
      <c r="I35" s="2224"/>
      <c r="J35" s="2224"/>
      <c r="K35" s="2225"/>
      <c r="L35" s="2226"/>
      <c r="M35" s="2227"/>
      <c r="N35" s="2227"/>
      <c r="O35" s="2227"/>
      <c r="P35" s="2227"/>
      <c r="Q35" s="2227"/>
      <c r="R35" s="2227"/>
      <c r="S35" s="2227"/>
      <c r="T35" s="2227"/>
      <c r="U35" s="2227"/>
      <c r="V35" s="2228"/>
      <c r="W35" s="2229"/>
      <c r="X35" s="2230"/>
      <c r="Y35" s="2230"/>
      <c r="Z35" s="2231"/>
      <c r="AA35" s="203"/>
      <c r="AB35" s="259"/>
      <c r="AC35" s="139"/>
      <c r="AD35" s="140"/>
    </row>
    <row r="36" spans="1:30" s="389" customFormat="1" ht="13.8" customHeight="1">
      <c r="A36" s="414"/>
      <c r="B36" s="142"/>
      <c r="C36" s="142"/>
      <c r="D36" s="202"/>
      <c r="E36" s="202"/>
      <c r="F36" s="146"/>
      <c r="G36" s="2223"/>
      <c r="H36" s="2224"/>
      <c r="I36" s="2224"/>
      <c r="J36" s="2224"/>
      <c r="K36" s="2225"/>
      <c r="L36" s="2226"/>
      <c r="M36" s="2227"/>
      <c r="N36" s="2227"/>
      <c r="O36" s="2227"/>
      <c r="P36" s="2227"/>
      <c r="Q36" s="2227"/>
      <c r="R36" s="2227"/>
      <c r="S36" s="2227"/>
      <c r="T36" s="2227"/>
      <c r="U36" s="2227"/>
      <c r="V36" s="2228"/>
      <c r="W36" s="2229"/>
      <c r="X36" s="2230"/>
      <c r="Y36" s="2230"/>
      <c r="Z36" s="2231"/>
      <c r="AA36" s="203"/>
      <c r="AB36" s="259"/>
      <c r="AC36" s="139"/>
      <c r="AD36" s="140"/>
    </row>
    <row r="37" spans="1:30" s="389" customFormat="1" ht="13.8" customHeight="1">
      <c r="A37" s="414"/>
      <c r="B37" s="142"/>
      <c r="C37" s="142"/>
      <c r="D37" s="202"/>
      <c r="E37" s="202"/>
      <c r="F37" s="146"/>
      <c r="W37" s="138"/>
      <c r="X37" s="138"/>
      <c r="Y37" s="138"/>
      <c r="Z37" s="138"/>
      <c r="AA37" s="203"/>
      <c r="AB37" s="259"/>
      <c r="AC37" s="139"/>
      <c r="AD37" s="140"/>
    </row>
    <row r="38" spans="1:30" s="389" customFormat="1" ht="13.8" customHeight="1">
      <c r="A38" s="414"/>
      <c r="B38" s="142"/>
      <c r="C38" s="142"/>
      <c r="D38" s="202"/>
      <c r="E38" s="202"/>
      <c r="F38" s="146"/>
      <c r="G38" s="1515" t="s">
        <v>1401</v>
      </c>
      <c r="H38" s="1516"/>
      <c r="I38" s="1516"/>
      <c r="J38" s="1516"/>
      <c r="K38" s="1516"/>
      <c r="L38" s="1516"/>
      <c r="M38" s="1516"/>
      <c r="N38" s="1516"/>
      <c r="O38" s="1516"/>
      <c r="P38" s="1516"/>
      <c r="Q38" s="1516"/>
      <c r="R38" s="1516"/>
      <c r="S38" s="1516"/>
      <c r="T38" s="1516"/>
      <c r="U38" s="1516"/>
      <c r="V38" s="1516"/>
      <c r="W38" s="1516"/>
      <c r="X38" s="1516"/>
      <c r="Y38" s="1516"/>
      <c r="Z38" s="1516"/>
      <c r="AA38" s="203"/>
      <c r="AB38" s="259"/>
      <c r="AC38" s="139"/>
      <c r="AD38" s="140"/>
    </row>
    <row r="39" spans="1:30" s="389" customFormat="1" ht="13.8" customHeight="1">
      <c r="A39" s="414"/>
      <c r="B39" s="142"/>
      <c r="C39" s="142"/>
      <c r="D39" s="202"/>
      <c r="E39" s="202"/>
      <c r="F39" s="146"/>
      <c r="G39" s="1500"/>
      <c r="H39" s="1597"/>
      <c r="I39" s="1597"/>
      <c r="J39" s="1597"/>
      <c r="K39" s="1597"/>
      <c r="L39" s="1597"/>
      <c r="M39" s="1597"/>
      <c r="N39" s="1597"/>
      <c r="O39" s="1597"/>
      <c r="P39" s="1597"/>
      <c r="Q39" s="1597"/>
      <c r="R39" s="1597"/>
      <c r="S39" s="1597"/>
      <c r="T39" s="1597"/>
      <c r="U39" s="1597"/>
      <c r="V39" s="1597"/>
      <c r="W39" s="1597"/>
      <c r="X39" s="1597"/>
      <c r="Y39" s="1597"/>
      <c r="Z39" s="1598"/>
      <c r="AA39" s="203"/>
      <c r="AB39" s="259"/>
      <c r="AC39" s="139"/>
      <c r="AD39" s="140"/>
    </row>
    <row r="40" spans="1:30" s="389" customFormat="1" ht="13.8" customHeight="1">
      <c r="A40" s="414"/>
      <c r="B40" s="142"/>
      <c r="C40" s="142"/>
      <c r="D40" s="202"/>
      <c r="E40" s="202"/>
      <c r="F40" s="146"/>
      <c r="G40" s="1601"/>
      <c r="H40" s="1602"/>
      <c r="I40" s="1602"/>
      <c r="J40" s="1602"/>
      <c r="K40" s="1602"/>
      <c r="L40" s="1602"/>
      <c r="M40" s="1602"/>
      <c r="N40" s="1602"/>
      <c r="O40" s="1602"/>
      <c r="P40" s="1602"/>
      <c r="Q40" s="1602"/>
      <c r="R40" s="1602"/>
      <c r="S40" s="1602"/>
      <c r="T40" s="1602"/>
      <c r="U40" s="1602"/>
      <c r="V40" s="1602"/>
      <c r="W40" s="1602"/>
      <c r="X40" s="1602"/>
      <c r="Y40" s="1602"/>
      <c r="Z40" s="1603"/>
      <c r="AA40" s="203"/>
      <c r="AB40" s="259"/>
      <c r="AC40" s="139"/>
      <c r="AD40" s="140"/>
    </row>
    <row r="41" spans="1:30" s="389" customFormat="1" ht="13.8" customHeight="1">
      <c r="A41" s="414"/>
      <c r="B41" s="142"/>
      <c r="C41" s="142"/>
      <c r="D41" s="202"/>
      <c r="E41" s="202"/>
      <c r="F41" s="146"/>
      <c r="W41" s="138"/>
      <c r="X41" s="138"/>
      <c r="Y41" s="138"/>
      <c r="Z41" s="138"/>
      <c r="AA41" s="203"/>
      <c r="AB41" s="259"/>
      <c r="AC41" s="139"/>
      <c r="AD41" s="140"/>
    </row>
    <row r="42" spans="1:30" s="389" customFormat="1" ht="13.8" customHeight="1">
      <c r="A42" s="414"/>
      <c r="B42" s="142"/>
      <c r="C42" s="142"/>
      <c r="D42" s="202"/>
      <c r="E42" s="202"/>
      <c r="F42" s="146"/>
      <c r="W42" s="138"/>
      <c r="X42" s="138"/>
      <c r="Y42" s="138"/>
      <c r="Z42" s="138"/>
      <c r="AA42" s="203"/>
      <c r="AB42" s="259"/>
      <c r="AC42" s="139"/>
      <c r="AD42" s="140"/>
    </row>
    <row r="43" spans="1:30" s="389" customFormat="1">
      <c r="A43" s="414"/>
      <c r="B43" s="142">
        <v>2</v>
      </c>
      <c r="C43" s="814" t="s">
        <v>1124</v>
      </c>
      <c r="D43" s="410" t="s">
        <v>351</v>
      </c>
      <c r="E43" s="822" t="s">
        <v>1418</v>
      </c>
      <c r="F43" s="146"/>
      <c r="G43" s="737" t="s">
        <v>71</v>
      </c>
      <c r="H43" s="737"/>
      <c r="I43" s="737"/>
      <c r="J43" s="737"/>
      <c r="K43" s="737"/>
      <c r="L43" s="737"/>
      <c r="M43" s="737"/>
      <c r="N43" s="696" t="s">
        <v>154</v>
      </c>
      <c r="O43" s="696"/>
      <c r="P43" s="696"/>
      <c r="Q43" s="696"/>
      <c r="R43" s="696"/>
      <c r="S43" s="696"/>
      <c r="T43" s="696"/>
      <c r="U43" s="696"/>
      <c r="V43" s="696"/>
      <c r="W43" s="138"/>
      <c r="X43" s="138"/>
      <c r="Y43" s="138"/>
      <c r="Z43" s="138"/>
      <c r="AA43" s="203"/>
      <c r="AB43" s="1063" t="s">
        <v>548</v>
      </c>
      <c r="AC43" s="1064"/>
      <c r="AD43" s="1065"/>
    </row>
    <row r="44" spans="1:30" s="389" customFormat="1">
      <c r="A44" s="414"/>
      <c r="B44" s="142"/>
      <c r="C44" s="814"/>
      <c r="D44" s="414"/>
      <c r="E44" s="822"/>
      <c r="F44" s="146"/>
      <c r="G44" s="737"/>
      <c r="H44" s="737"/>
      <c r="I44" s="737"/>
      <c r="J44" s="737"/>
      <c r="K44" s="737"/>
      <c r="L44" s="737"/>
      <c r="M44" s="737"/>
      <c r="N44" s="696"/>
      <c r="O44" s="696"/>
      <c r="P44" s="696"/>
      <c r="Q44" s="696"/>
      <c r="R44" s="696"/>
      <c r="S44" s="696"/>
      <c r="T44" s="696"/>
      <c r="U44" s="696"/>
      <c r="V44" s="696"/>
      <c r="W44" s="138"/>
      <c r="X44" s="138"/>
      <c r="Y44" s="138"/>
      <c r="Z44" s="138"/>
      <c r="AA44" s="203"/>
      <c r="AB44" s="1063"/>
      <c r="AC44" s="1064"/>
      <c r="AD44" s="1065"/>
    </row>
    <row r="45" spans="1:30" s="389" customFormat="1">
      <c r="A45" s="414"/>
      <c r="B45" s="142"/>
      <c r="C45" s="814"/>
      <c r="D45" s="414"/>
      <c r="E45" s="822"/>
      <c r="F45" s="146"/>
      <c r="G45" s="138"/>
      <c r="H45" s="138"/>
      <c r="I45" s="138"/>
      <c r="J45" s="138"/>
      <c r="K45" s="138"/>
      <c r="L45" s="138"/>
      <c r="M45" s="138"/>
      <c r="N45" s="138"/>
      <c r="O45" s="138"/>
      <c r="P45" s="138"/>
      <c r="Q45" s="138"/>
      <c r="R45" s="138"/>
      <c r="S45" s="138"/>
      <c r="T45" s="138"/>
      <c r="U45" s="138"/>
      <c r="V45" s="138"/>
      <c r="W45" s="138"/>
      <c r="X45" s="138"/>
      <c r="Y45" s="138"/>
      <c r="Z45" s="138"/>
      <c r="AA45" s="203"/>
      <c r="AB45" s="259"/>
      <c r="AC45" s="139"/>
      <c r="AD45" s="140"/>
    </row>
    <row r="46" spans="1:30" s="389" customFormat="1">
      <c r="A46" s="414"/>
      <c r="B46" s="142"/>
      <c r="C46" s="142"/>
      <c r="D46" s="414"/>
      <c r="E46" s="822"/>
      <c r="F46" s="146"/>
      <c r="G46" s="138"/>
      <c r="H46" s="138"/>
      <c r="I46" s="138"/>
      <c r="J46" s="138"/>
      <c r="K46" s="138"/>
      <c r="L46" s="138"/>
      <c r="M46" s="138"/>
      <c r="N46" s="138"/>
      <c r="O46" s="138"/>
      <c r="P46" s="138"/>
      <c r="Q46" s="138"/>
      <c r="R46" s="138"/>
      <c r="S46" s="138"/>
      <c r="T46" s="138"/>
      <c r="U46" s="138"/>
      <c r="V46" s="138"/>
      <c r="W46" s="138"/>
      <c r="X46" s="138"/>
      <c r="Y46" s="138"/>
      <c r="Z46" s="138"/>
      <c r="AA46" s="203"/>
      <c r="AB46" s="259"/>
      <c r="AC46" s="139"/>
      <c r="AD46" s="140"/>
    </row>
    <row r="47" spans="1:30" s="389" customFormat="1">
      <c r="A47" s="414"/>
      <c r="B47" s="142"/>
      <c r="C47" s="142"/>
      <c r="D47" s="414"/>
      <c r="E47" s="822"/>
      <c r="F47" s="146"/>
      <c r="G47" s="138"/>
      <c r="H47" s="138"/>
      <c r="I47" s="138"/>
      <c r="J47" s="138"/>
      <c r="K47" s="138"/>
      <c r="L47" s="138"/>
      <c r="M47" s="138"/>
      <c r="N47" s="138"/>
      <c r="O47" s="138"/>
      <c r="P47" s="138"/>
      <c r="Q47" s="138"/>
      <c r="R47" s="138"/>
      <c r="S47" s="138"/>
      <c r="T47" s="138"/>
      <c r="U47" s="138"/>
      <c r="V47" s="138"/>
      <c r="W47" s="138"/>
      <c r="X47" s="138"/>
      <c r="Y47" s="138"/>
      <c r="Z47" s="138"/>
      <c r="AA47" s="203"/>
      <c r="AB47" s="259"/>
      <c r="AC47" s="139"/>
      <c r="AD47" s="140"/>
    </row>
    <row r="48" spans="1:30" s="389" customFormat="1" ht="13.2" customHeight="1">
      <c r="A48" s="414"/>
      <c r="B48" s="142"/>
      <c r="C48" s="142"/>
      <c r="D48" s="410"/>
      <c r="E48" s="822"/>
      <c r="F48" s="146"/>
      <c r="W48" s="138"/>
      <c r="X48" s="138"/>
      <c r="Y48" s="138"/>
      <c r="Z48" s="138"/>
      <c r="AA48" s="203"/>
      <c r="AB48" s="259"/>
      <c r="AC48" s="139"/>
      <c r="AD48" s="140"/>
    </row>
    <row r="49" spans="1:30" s="389" customFormat="1" ht="13.2" customHeight="1">
      <c r="A49" s="414"/>
      <c r="B49" s="142"/>
      <c r="C49" s="142"/>
      <c r="D49" s="410"/>
      <c r="E49" s="414"/>
      <c r="F49" s="146"/>
      <c r="W49" s="138"/>
      <c r="X49" s="138"/>
      <c r="Y49" s="138"/>
      <c r="Z49" s="138"/>
      <c r="AA49" s="203"/>
      <c r="AB49" s="259"/>
      <c r="AC49" s="139"/>
      <c r="AD49" s="140"/>
    </row>
    <row r="50" spans="1:30" s="389" customFormat="1" ht="13.2" customHeight="1">
      <c r="A50" s="414"/>
      <c r="B50" s="142"/>
      <c r="C50" s="142"/>
      <c r="D50" s="410"/>
      <c r="E50" s="414"/>
      <c r="F50" s="146"/>
      <c r="W50" s="138"/>
      <c r="X50" s="138"/>
      <c r="Y50" s="138"/>
      <c r="Z50" s="138"/>
      <c r="AA50" s="203"/>
      <c r="AB50" s="259"/>
      <c r="AC50" s="139"/>
      <c r="AD50" s="140"/>
    </row>
    <row r="51" spans="1:30" s="389" customFormat="1" ht="14.4" customHeight="1">
      <c r="A51" s="414"/>
      <c r="B51" s="142"/>
      <c r="C51" s="142"/>
      <c r="D51" s="410"/>
      <c r="E51" s="414"/>
      <c r="F51" s="146"/>
      <c r="W51" s="138"/>
      <c r="X51" s="138"/>
      <c r="Y51" s="138"/>
      <c r="Z51" s="138"/>
      <c r="AA51" s="203"/>
      <c r="AB51" s="259"/>
      <c r="AC51" s="139"/>
      <c r="AD51" s="140"/>
    </row>
    <row r="52" spans="1:30" s="389" customFormat="1" ht="14.4" customHeight="1">
      <c r="A52" s="414"/>
      <c r="B52" s="142"/>
      <c r="C52" s="142"/>
      <c r="D52" s="410"/>
      <c r="E52" s="414"/>
      <c r="F52" s="146"/>
      <c r="W52" s="138"/>
      <c r="X52" s="138"/>
      <c r="Y52" s="138"/>
      <c r="Z52" s="138"/>
      <c r="AA52" s="203"/>
      <c r="AB52" s="259"/>
      <c r="AC52" s="139"/>
      <c r="AD52" s="140"/>
    </row>
    <row r="53" spans="1:30" s="389" customFormat="1" ht="12" customHeight="1">
      <c r="A53" s="257"/>
      <c r="B53" s="348"/>
      <c r="C53" s="348"/>
      <c r="D53" s="304"/>
      <c r="E53" s="257"/>
      <c r="F53" s="300"/>
      <c r="G53" s="316"/>
      <c r="H53" s="316"/>
      <c r="I53" s="316"/>
      <c r="J53" s="316"/>
      <c r="K53" s="316"/>
      <c r="L53" s="316"/>
      <c r="M53" s="316"/>
      <c r="N53" s="316"/>
      <c r="O53" s="316"/>
      <c r="P53" s="316"/>
      <c r="Q53" s="316"/>
      <c r="R53" s="316"/>
      <c r="S53" s="316"/>
      <c r="T53" s="316"/>
      <c r="U53" s="316"/>
      <c r="V53" s="316"/>
      <c r="W53" s="220"/>
      <c r="X53" s="220"/>
      <c r="Y53" s="220"/>
      <c r="Z53" s="220"/>
      <c r="AA53" s="301"/>
      <c r="AB53" s="221"/>
      <c r="AC53" s="222"/>
      <c r="AD53" s="223"/>
    </row>
    <row r="54" spans="1:30" s="389" customFormat="1" ht="3" customHeight="1">
      <c r="A54" s="414"/>
      <c r="B54" s="142"/>
      <c r="C54" s="142"/>
      <c r="D54" s="410"/>
      <c r="E54" s="414"/>
      <c r="F54" s="146"/>
      <c r="W54" s="138"/>
      <c r="X54" s="138"/>
      <c r="Y54" s="138"/>
      <c r="Z54" s="138"/>
      <c r="AA54" s="203"/>
      <c r="AB54" s="259"/>
      <c r="AC54" s="139"/>
      <c r="AD54" s="140"/>
    </row>
    <row r="55" spans="1:30" s="389" customFormat="1">
      <c r="A55" s="822" t="s">
        <v>1125</v>
      </c>
      <c r="B55" s="142">
        <v>3</v>
      </c>
      <c r="C55" s="1700" t="s">
        <v>1126</v>
      </c>
      <c r="D55" s="410" t="s">
        <v>1025</v>
      </c>
      <c r="E55" s="822" t="s">
        <v>1384</v>
      </c>
      <c r="F55" s="146"/>
      <c r="G55" s="737" t="s">
        <v>71</v>
      </c>
      <c r="H55" s="737"/>
      <c r="I55" s="737"/>
      <c r="J55" s="737"/>
      <c r="K55" s="737"/>
      <c r="L55" s="737"/>
      <c r="M55" s="737"/>
      <c r="N55" s="696" t="s">
        <v>154</v>
      </c>
      <c r="O55" s="696"/>
      <c r="P55" s="696"/>
      <c r="Q55" s="696"/>
      <c r="R55" s="696"/>
      <c r="S55" s="696"/>
      <c r="T55" s="696"/>
      <c r="U55" s="696"/>
      <c r="V55" s="696"/>
      <c r="W55" s="138"/>
      <c r="X55" s="138"/>
      <c r="Y55" s="138"/>
      <c r="Z55" s="138"/>
      <c r="AA55" s="203"/>
      <c r="AB55" s="1063" t="s">
        <v>548</v>
      </c>
      <c r="AC55" s="1064"/>
      <c r="AD55" s="1065"/>
    </row>
    <row r="56" spans="1:30" s="389" customFormat="1">
      <c r="A56" s="822"/>
      <c r="B56" s="142"/>
      <c r="C56" s="1687"/>
      <c r="D56" s="414"/>
      <c r="E56" s="822"/>
      <c r="F56" s="146"/>
      <c r="G56" s="737"/>
      <c r="H56" s="737"/>
      <c r="I56" s="737"/>
      <c r="J56" s="737"/>
      <c r="K56" s="737"/>
      <c r="L56" s="737"/>
      <c r="M56" s="737"/>
      <c r="N56" s="696"/>
      <c r="O56" s="696"/>
      <c r="P56" s="696"/>
      <c r="Q56" s="696"/>
      <c r="R56" s="696"/>
      <c r="S56" s="696"/>
      <c r="T56" s="696"/>
      <c r="U56" s="696"/>
      <c r="V56" s="696"/>
      <c r="W56" s="138"/>
      <c r="X56" s="138"/>
      <c r="Y56" s="138"/>
      <c r="Z56" s="138"/>
      <c r="AA56" s="203"/>
      <c r="AB56" s="1063"/>
      <c r="AC56" s="1064"/>
      <c r="AD56" s="1065"/>
    </row>
    <row r="57" spans="1:30" s="389" customFormat="1" ht="13.5" customHeight="1">
      <c r="A57" s="822"/>
      <c r="B57" s="142"/>
      <c r="C57" s="1687"/>
      <c r="D57" s="414"/>
      <c r="E57" s="822"/>
      <c r="F57" s="146"/>
      <c r="G57" s="138"/>
      <c r="H57" s="138"/>
      <c r="I57" s="138"/>
      <c r="J57" s="138"/>
      <c r="K57" s="138"/>
      <c r="L57" s="138"/>
      <c r="M57" s="138"/>
      <c r="N57" s="138"/>
      <c r="O57" s="138"/>
      <c r="P57" s="138"/>
      <c r="Q57" s="138"/>
      <c r="R57" s="138"/>
      <c r="S57" s="138"/>
      <c r="T57" s="138"/>
      <c r="U57" s="138"/>
      <c r="V57" s="138"/>
      <c r="W57" s="138"/>
      <c r="X57" s="138"/>
      <c r="Y57" s="138"/>
      <c r="Z57" s="138"/>
      <c r="AA57" s="203"/>
      <c r="AB57" s="259"/>
      <c r="AC57" s="139"/>
      <c r="AD57" s="140"/>
    </row>
    <row r="58" spans="1:30" s="389" customFormat="1" ht="13.5" customHeight="1">
      <c r="A58" s="414"/>
      <c r="B58" s="142"/>
      <c r="C58" s="1687"/>
      <c r="D58" s="414"/>
      <c r="E58" s="822"/>
      <c r="F58" s="146"/>
      <c r="G58" s="138"/>
      <c r="H58" s="138"/>
      <c r="I58" s="138"/>
      <c r="J58" s="138"/>
      <c r="K58" s="138"/>
      <c r="L58" s="138"/>
      <c r="M58" s="138"/>
      <c r="N58" s="138"/>
      <c r="O58" s="138"/>
      <c r="P58" s="138"/>
      <c r="Q58" s="138"/>
      <c r="R58" s="138"/>
      <c r="S58" s="138"/>
      <c r="T58" s="138"/>
      <c r="U58" s="138"/>
      <c r="V58" s="138"/>
      <c r="W58" s="138"/>
      <c r="X58" s="138"/>
      <c r="Y58" s="138"/>
      <c r="Z58" s="138"/>
      <c r="AA58" s="203"/>
      <c r="AB58" s="259"/>
      <c r="AC58" s="139"/>
      <c r="AD58" s="140"/>
    </row>
    <row r="59" spans="1:30" s="389" customFormat="1">
      <c r="A59" s="414"/>
      <c r="B59" s="142"/>
      <c r="C59" s="1687"/>
      <c r="D59" s="414"/>
      <c r="E59" s="822"/>
      <c r="F59" s="146"/>
      <c r="G59" s="138"/>
      <c r="H59" s="138"/>
      <c r="I59" s="138"/>
      <c r="J59" s="138"/>
      <c r="K59" s="138"/>
      <c r="L59" s="138"/>
      <c r="M59" s="138"/>
      <c r="N59" s="138"/>
      <c r="O59" s="138"/>
      <c r="P59" s="138"/>
      <c r="Q59" s="138"/>
      <c r="R59" s="138"/>
      <c r="S59" s="138"/>
      <c r="T59" s="138"/>
      <c r="U59" s="138"/>
      <c r="V59" s="138"/>
      <c r="W59" s="138"/>
      <c r="X59" s="138"/>
      <c r="Y59" s="138"/>
      <c r="Z59" s="138"/>
      <c r="AA59" s="203"/>
      <c r="AB59" s="259"/>
      <c r="AC59" s="139"/>
      <c r="AD59" s="140"/>
    </row>
    <row r="60" spans="1:30" s="389" customFormat="1">
      <c r="A60" s="414"/>
      <c r="B60" s="142"/>
      <c r="C60" s="1687"/>
      <c r="D60" s="414"/>
      <c r="E60" s="822"/>
      <c r="F60" s="146"/>
      <c r="G60" s="138"/>
      <c r="H60" s="138"/>
      <c r="I60" s="138"/>
      <c r="J60" s="138"/>
      <c r="K60" s="138"/>
      <c r="L60" s="138"/>
      <c r="M60" s="138"/>
      <c r="N60" s="138"/>
      <c r="O60" s="138"/>
      <c r="P60" s="138"/>
      <c r="Q60" s="138"/>
      <c r="R60" s="138"/>
      <c r="S60" s="138"/>
      <c r="T60" s="138"/>
      <c r="U60" s="138"/>
      <c r="V60" s="138"/>
      <c r="W60" s="138"/>
      <c r="X60" s="138"/>
      <c r="Y60" s="138"/>
      <c r="Z60" s="138"/>
      <c r="AA60" s="203"/>
      <c r="AB60" s="259"/>
      <c r="AC60" s="139"/>
      <c r="AD60" s="140"/>
    </row>
    <row r="61" spans="1:30" s="389" customFormat="1">
      <c r="A61" s="414"/>
      <c r="B61" s="142"/>
      <c r="C61" s="1687"/>
      <c r="D61" s="414"/>
      <c r="E61" s="822"/>
      <c r="F61" s="146"/>
      <c r="G61" s="138"/>
      <c r="H61" s="138"/>
      <c r="I61" s="138"/>
      <c r="J61" s="138"/>
      <c r="K61" s="138"/>
      <c r="L61" s="138"/>
      <c r="M61" s="138"/>
      <c r="N61" s="138"/>
      <c r="O61" s="138"/>
      <c r="P61" s="138"/>
      <c r="Q61" s="138"/>
      <c r="R61" s="138"/>
      <c r="S61" s="138"/>
      <c r="T61" s="138"/>
      <c r="U61" s="138"/>
      <c r="V61" s="138"/>
      <c r="W61" s="138"/>
      <c r="X61" s="138"/>
      <c r="Y61" s="138"/>
      <c r="Z61" s="138"/>
      <c r="AA61" s="203"/>
      <c r="AB61" s="259"/>
      <c r="AC61" s="139"/>
      <c r="AD61" s="140"/>
    </row>
    <row r="62" spans="1:30" s="389" customFormat="1">
      <c r="A62" s="414"/>
      <c r="B62" s="142"/>
      <c r="C62" s="1687"/>
      <c r="D62" s="414"/>
      <c r="E62" s="822"/>
      <c r="F62" s="146"/>
      <c r="G62" s="138"/>
      <c r="H62" s="138"/>
      <c r="I62" s="138"/>
      <c r="J62" s="138"/>
      <c r="K62" s="138"/>
      <c r="L62" s="138"/>
      <c r="M62" s="138"/>
      <c r="N62" s="138"/>
      <c r="O62" s="138"/>
      <c r="P62" s="138"/>
      <c r="Q62" s="138"/>
      <c r="R62" s="138"/>
      <c r="S62" s="138"/>
      <c r="T62" s="138"/>
      <c r="U62" s="138"/>
      <c r="V62" s="138"/>
      <c r="W62" s="138"/>
      <c r="X62" s="138"/>
      <c r="Y62" s="138"/>
      <c r="Z62" s="138"/>
      <c r="AA62" s="203"/>
      <c r="AB62" s="259"/>
      <c r="AC62" s="139"/>
      <c r="AD62" s="140"/>
    </row>
    <row r="63" spans="1:30" s="389" customFormat="1">
      <c r="A63" s="414"/>
      <c r="B63" s="142"/>
      <c r="C63" s="142"/>
      <c r="D63" s="414"/>
      <c r="E63" s="822"/>
      <c r="F63" s="146"/>
      <c r="G63" s="138"/>
      <c r="H63" s="138"/>
      <c r="I63" s="138"/>
      <c r="J63" s="138"/>
      <c r="K63" s="138"/>
      <c r="L63" s="138"/>
      <c r="M63" s="138"/>
      <c r="N63" s="138"/>
      <c r="O63" s="138"/>
      <c r="P63" s="138"/>
      <c r="Q63" s="138"/>
      <c r="R63" s="138"/>
      <c r="S63" s="138"/>
      <c r="T63" s="138"/>
      <c r="U63" s="138"/>
      <c r="V63" s="138"/>
      <c r="W63" s="138"/>
      <c r="X63" s="138"/>
      <c r="Y63" s="138"/>
      <c r="Z63" s="138"/>
      <c r="AA63" s="203"/>
      <c r="AB63" s="259"/>
      <c r="AC63" s="139"/>
      <c r="AD63" s="140"/>
    </row>
    <row r="64" spans="1:30" s="389" customFormat="1">
      <c r="A64" s="414"/>
      <c r="B64" s="142"/>
      <c r="C64" s="142"/>
      <c r="D64" s="414"/>
      <c r="E64" s="822"/>
      <c r="F64" s="146"/>
      <c r="G64" s="138"/>
      <c r="H64" s="138"/>
      <c r="I64" s="138"/>
      <c r="J64" s="138"/>
      <c r="K64" s="138"/>
      <c r="L64" s="138"/>
      <c r="M64" s="138"/>
      <c r="N64" s="138"/>
      <c r="O64" s="138"/>
      <c r="P64" s="138"/>
      <c r="Q64" s="138"/>
      <c r="R64" s="138"/>
      <c r="S64" s="138"/>
      <c r="T64" s="138"/>
      <c r="U64" s="138"/>
      <c r="V64" s="138"/>
      <c r="W64" s="138"/>
      <c r="X64" s="138"/>
      <c r="Y64" s="138"/>
      <c r="Z64" s="138"/>
      <c r="AA64" s="203"/>
      <c r="AB64" s="259"/>
      <c r="AC64" s="139"/>
      <c r="AD64" s="140"/>
    </row>
    <row r="65" spans="1:30" s="389" customFormat="1">
      <c r="A65" s="414"/>
      <c r="B65" s="142"/>
      <c r="C65" s="142"/>
      <c r="D65" s="414"/>
      <c r="E65" s="822"/>
      <c r="F65" s="146"/>
      <c r="G65" s="138"/>
      <c r="H65" s="138"/>
      <c r="I65" s="138"/>
      <c r="J65" s="138"/>
      <c r="K65" s="138"/>
      <c r="L65" s="138"/>
      <c r="M65" s="138"/>
      <c r="N65" s="138"/>
      <c r="O65" s="138"/>
      <c r="P65" s="138"/>
      <c r="Q65" s="138"/>
      <c r="R65" s="138"/>
      <c r="S65" s="138"/>
      <c r="T65" s="138"/>
      <c r="U65" s="138"/>
      <c r="V65" s="138"/>
      <c r="W65" s="138"/>
      <c r="X65" s="138"/>
      <c r="Y65" s="138"/>
      <c r="Z65" s="138"/>
      <c r="AA65" s="203"/>
      <c r="AB65" s="259"/>
      <c r="AC65" s="139"/>
      <c r="AD65" s="140"/>
    </row>
    <row r="66" spans="1:30" s="389" customFormat="1">
      <c r="A66" s="414"/>
      <c r="B66" s="142"/>
      <c r="C66" s="142"/>
      <c r="D66" s="414"/>
      <c r="E66" s="822"/>
      <c r="F66" s="146"/>
      <c r="G66" s="138"/>
      <c r="H66" s="138"/>
      <c r="I66" s="138"/>
      <c r="J66" s="138"/>
      <c r="K66" s="138"/>
      <c r="L66" s="138"/>
      <c r="M66" s="138"/>
      <c r="N66" s="138"/>
      <c r="O66" s="138"/>
      <c r="P66" s="138"/>
      <c r="Q66" s="138"/>
      <c r="R66" s="138"/>
      <c r="S66" s="138"/>
      <c r="T66" s="138"/>
      <c r="U66" s="138"/>
      <c r="V66" s="138"/>
      <c r="W66" s="138"/>
      <c r="X66" s="138"/>
      <c r="Y66" s="138"/>
      <c r="Z66" s="138"/>
      <c r="AA66" s="203"/>
      <c r="AB66" s="259"/>
      <c r="AC66" s="139"/>
      <c r="AD66" s="140"/>
    </row>
    <row r="67" spans="1:30" s="389" customFormat="1">
      <c r="A67" s="414"/>
      <c r="B67" s="142"/>
      <c r="C67" s="142"/>
      <c r="D67" s="414"/>
      <c r="E67" s="822"/>
      <c r="F67" s="146"/>
      <c r="G67" s="138"/>
      <c r="H67" s="138"/>
      <c r="I67" s="138"/>
      <c r="J67" s="138"/>
      <c r="K67" s="138"/>
      <c r="L67" s="138"/>
      <c r="M67" s="138"/>
      <c r="N67" s="138"/>
      <c r="O67" s="138"/>
      <c r="P67" s="138"/>
      <c r="Q67" s="138"/>
      <c r="R67" s="138"/>
      <c r="S67" s="138"/>
      <c r="T67" s="138"/>
      <c r="U67" s="138"/>
      <c r="V67" s="138"/>
      <c r="W67" s="138"/>
      <c r="X67" s="138"/>
      <c r="Y67" s="138"/>
      <c r="Z67" s="138"/>
      <c r="AA67" s="203"/>
      <c r="AB67" s="259"/>
      <c r="AC67" s="139"/>
      <c r="AD67" s="140"/>
    </row>
    <row r="68" spans="1:30" s="389" customFormat="1" ht="18" customHeight="1">
      <c r="A68" s="414"/>
      <c r="B68" s="142"/>
      <c r="C68" s="142"/>
      <c r="D68" s="414"/>
      <c r="E68" s="822"/>
      <c r="F68" s="146"/>
      <c r="G68" s="138"/>
      <c r="H68" s="138"/>
      <c r="I68" s="138"/>
      <c r="J68" s="138"/>
      <c r="K68" s="138"/>
      <c r="L68" s="138"/>
      <c r="M68" s="138"/>
      <c r="N68" s="138"/>
      <c r="O68" s="138"/>
      <c r="P68" s="138"/>
      <c r="Q68" s="138"/>
      <c r="R68" s="138"/>
      <c r="S68" s="138"/>
      <c r="T68" s="138"/>
      <c r="U68" s="138"/>
      <c r="V68" s="138"/>
      <c r="W68" s="138"/>
      <c r="X68" s="138"/>
      <c r="Y68" s="138"/>
      <c r="Z68" s="138"/>
      <c r="AA68" s="203"/>
      <c r="AB68" s="259"/>
      <c r="AC68" s="139"/>
      <c r="AD68" s="140"/>
    </row>
    <row r="69" spans="1:30" s="389" customFormat="1">
      <c r="A69" s="414"/>
      <c r="B69" s="142"/>
      <c r="C69" s="142"/>
      <c r="D69" s="414"/>
      <c r="E69" s="822"/>
      <c r="F69" s="146"/>
      <c r="G69" s="138"/>
      <c r="H69" s="138"/>
      <c r="I69" s="138"/>
      <c r="J69" s="138"/>
      <c r="K69" s="138"/>
      <c r="L69" s="138"/>
      <c r="M69" s="138"/>
      <c r="N69" s="138"/>
      <c r="O69" s="138"/>
      <c r="P69" s="138"/>
      <c r="Q69" s="138"/>
      <c r="R69" s="138"/>
      <c r="S69" s="138"/>
      <c r="T69" s="138"/>
      <c r="U69" s="138"/>
      <c r="V69" s="138"/>
      <c r="W69" s="138"/>
      <c r="X69" s="138"/>
      <c r="Y69" s="138"/>
      <c r="Z69" s="138"/>
      <c r="AA69" s="203"/>
      <c r="AB69" s="259"/>
      <c r="AC69" s="139"/>
      <c r="AD69" s="140"/>
    </row>
    <row r="70" spans="1:30" s="389" customFormat="1">
      <c r="A70" s="414"/>
      <c r="B70" s="142"/>
      <c r="C70" s="142"/>
      <c r="D70" s="414"/>
      <c r="E70" s="822"/>
      <c r="F70" s="146"/>
      <c r="G70" s="138"/>
      <c r="H70" s="138"/>
      <c r="I70" s="138"/>
      <c r="J70" s="138"/>
      <c r="K70" s="138"/>
      <c r="L70" s="138"/>
      <c r="M70" s="138"/>
      <c r="N70" s="138"/>
      <c r="O70" s="138"/>
      <c r="P70" s="138"/>
      <c r="Q70" s="138"/>
      <c r="R70" s="138"/>
      <c r="S70" s="138"/>
      <c r="T70" s="138"/>
      <c r="U70" s="138"/>
      <c r="V70" s="138"/>
      <c r="W70" s="138"/>
      <c r="X70" s="138"/>
      <c r="Y70" s="138"/>
      <c r="Z70" s="138"/>
      <c r="AA70" s="203"/>
      <c r="AB70" s="259"/>
      <c r="AC70" s="139"/>
      <c r="AD70" s="140"/>
    </row>
    <row r="71" spans="1:30" s="389" customFormat="1">
      <c r="A71" s="414"/>
      <c r="B71" s="142"/>
      <c r="C71" s="142"/>
      <c r="D71" s="414"/>
      <c r="E71" s="822"/>
      <c r="F71" s="146"/>
      <c r="G71" s="138"/>
      <c r="H71" s="138"/>
      <c r="I71" s="138"/>
      <c r="J71" s="138"/>
      <c r="K71" s="138"/>
      <c r="L71" s="138"/>
      <c r="M71" s="138"/>
      <c r="N71" s="138"/>
      <c r="O71" s="138"/>
      <c r="P71" s="138"/>
      <c r="Q71" s="138"/>
      <c r="R71" s="138"/>
      <c r="S71" s="138"/>
      <c r="T71" s="138"/>
      <c r="U71" s="138"/>
      <c r="V71" s="138"/>
      <c r="W71" s="138"/>
      <c r="X71" s="138"/>
      <c r="Y71" s="138"/>
      <c r="Z71" s="138"/>
      <c r="AA71" s="203"/>
      <c r="AB71" s="259"/>
      <c r="AC71" s="139"/>
      <c r="AD71" s="140"/>
    </row>
    <row r="72" spans="1:30" s="389" customFormat="1" ht="21" customHeight="1">
      <c r="A72" s="414"/>
      <c r="B72" s="142"/>
      <c r="C72" s="142"/>
      <c r="D72" s="414"/>
      <c r="E72" s="822"/>
      <c r="F72" s="146"/>
      <c r="G72" s="138"/>
      <c r="H72" s="138"/>
      <c r="I72" s="138"/>
      <c r="J72" s="138"/>
      <c r="K72" s="138"/>
      <c r="L72" s="138"/>
      <c r="M72" s="138"/>
      <c r="N72" s="138"/>
      <c r="O72" s="138"/>
      <c r="P72" s="138"/>
      <c r="Q72" s="138"/>
      <c r="R72" s="138"/>
      <c r="S72" s="138"/>
      <c r="T72" s="138"/>
      <c r="U72" s="138"/>
      <c r="V72" s="138"/>
      <c r="W72" s="138"/>
      <c r="X72" s="138"/>
      <c r="Y72" s="138"/>
      <c r="Z72" s="138"/>
      <c r="AA72" s="203"/>
      <c r="AB72" s="259"/>
      <c r="AC72" s="139"/>
      <c r="AD72" s="140"/>
    </row>
    <row r="73" spans="1:30" s="389" customFormat="1" ht="32.4" customHeight="1">
      <c r="A73" s="414"/>
      <c r="B73" s="142"/>
      <c r="C73" s="142"/>
      <c r="D73" s="414"/>
      <c r="E73" s="822"/>
      <c r="F73" s="146"/>
      <c r="G73" s="138"/>
      <c r="H73" s="138"/>
      <c r="I73" s="138"/>
      <c r="J73" s="138"/>
      <c r="K73" s="138"/>
      <c r="L73" s="138"/>
      <c r="M73" s="138"/>
      <c r="N73" s="138"/>
      <c r="O73" s="138"/>
      <c r="P73" s="138"/>
      <c r="Q73" s="138"/>
      <c r="R73" s="138"/>
      <c r="S73" s="138"/>
      <c r="T73" s="138"/>
      <c r="U73" s="138"/>
      <c r="V73" s="138"/>
      <c r="W73" s="138"/>
      <c r="X73" s="138"/>
      <c r="Y73" s="138"/>
      <c r="Z73" s="138"/>
      <c r="AA73" s="203"/>
      <c r="AB73" s="259"/>
      <c r="AC73" s="139"/>
      <c r="AD73" s="140"/>
    </row>
    <row r="74" spans="1:30" s="389" customFormat="1" ht="1.8" customHeight="1">
      <c r="A74" s="414"/>
      <c r="B74" s="142"/>
      <c r="C74" s="142"/>
      <c r="D74" s="414"/>
      <c r="E74" s="414"/>
      <c r="F74" s="146"/>
      <c r="G74" s="138"/>
      <c r="H74" s="138"/>
      <c r="I74" s="138"/>
      <c r="J74" s="138"/>
      <c r="K74" s="138"/>
      <c r="L74" s="138"/>
      <c r="M74" s="138"/>
      <c r="N74" s="138"/>
      <c r="O74" s="138"/>
      <c r="P74" s="138"/>
      <c r="Q74" s="138"/>
      <c r="R74" s="138"/>
      <c r="S74" s="138"/>
      <c r="T74" s="138"/>
      <c r="U74" s="138"/>
      <c r="V74" s="138"/>
      <c r="W74" s="138"/>
      <c r="X74" s="138"/>
      <c r="Y74" s="138"/>
      <c r="Z74" s="138"/>
      <c r="AA74" s="203"/>
      <c r="AB74" s="259"/>
      <c r="AC74" s="139"/>
      <c r="AD74" s="140"/>
    </row>
    <row r="75" spans="1:30" s="389" customFormat="1" ht="13.5" customHeight="1">
      <c r="A75" s="822" t="s">
        <v>1127</v>
      </c>
      <c r="B75" s="142">
        <v>4</v>
      </c>
      <c r="C75" s="814" t="s">
        <v>1128</v>
      </c>
      <c r="D75" s="815" t="s">
        <v>350</v>
      </c>
      <c r="E75" s="805" t="s">
        <v>1419</v>
      </c>
      <c r="F75" s="146"/>
      <c r="G75" s="737" t="s">
        <v>71</v>
      </c>
      <c r="H75" s="737"/>
      <c r="I75" s="737"/>
      <c r="J75" s="737"/>
      <c r="K75" s="737"/>
      <c r="L75" s="737"/>
      <c r="M75" s="737"/>
      <c r="N75" s="696" t="s">
        <v>154</v>
      </c>
      <c r="O75" s="696"/>
      <c r="P75" s="696"/>
      <c r="Q75" s="696"/>
      <c r="R75" s="696"/>
      <c r="S75" s="696"/>
      <c r="T75" s="696"/>
      <c r="U75" s="696"/>
      <c r="V75" s="696"/>
      <c r="W75" s="138"/>
      <c r="X75" s="138"/>
      <c r="Y75" s="138"/>
      <c r="Z75" s="138"/>
      <c r="AA75" s="203"/>
      <c r="AB75" s="1063" t="s">
        <v>548</v>
      </c>
      <c r="AC75" s="1064"/>
      <c r="AD75" s="1065"/>
    </row>
    <row r="76" spans="1:30" s="389" customFormat="1">
      <c r="A76" s="822"/>
      <c r="B76" s="142"/>
      <c r="C76" s="814"/>
      <c r="D76" s="815"/>
      <c r="E76" s="805"/>
      <c r="F76" s="146"/>
      <c r="G76" s="737"/>
      <c r="H76" s="737"/>
      <c r="I76" s="737"/>
      <c r="J76" s="737"/>
      <c r="K76" s="737"/>
      <c r="L76" s="737"/>
      <c r="M76" s="737"/>
      <c r="N76" s="696"/>
      <c r="O76" s="696"/>
      <c r="P76" s="696"/>
      <c r="Q76" s="696"/>
      <c r="R76" s="696"/>
      <c r="S76" s="696"/>
      <c r="T76" s="696"/>
      <c r="U76" s="696"/>
      <c r="V76" s="696"/>
      <c r="W76" s="138"/>
      <c r="X76" s="138"/>
      <c r="Y76" s="138"/>
      <c r="Z76" s="138"/>
      <c r="AA76" s="203"/>
      <c r="AB76" s="1063"/>
      <c r="AC76" s="1064"/>
      <c r="AD76" s="1065"/>
    </row>
    <row r="77" spans="1:30" s="389" customFormat="1">
      <c r="A77" s="822"/>
      <c r="B77" s="142"/>
      <c r="C77" s="142"/>
      <c r="D77" s="414"/>
      <c r="E77" s="805"/>
      <c r="F77" s="146"/>
      <c r="G77" s="138"/>
      <c r="H77" s="138"/>
      <c r="I77" s="138"/>
      <c r="J77" s="138"/>
      <c r="K77" s="138"/>
      <c r="L77" s="138"/>
      <c r="M77" s="138"/>
      <c r="N77" s="138"/>
      <c r="O77" s="138"/>
      <c r="P77" s="138"/>
      <c r="Q77" s="138"/>
      <c r="R77" s="138"/>
      <c r="S77" s="138"/>
      <c r="T77" s="138"/>
      <c r="U77" s="138"/>
      <c r="V77" s="138"/>
      <c r="W77" s="138"/>
      <c r="X77" s="138"/>
      <c r="Y77" s="138"/>
      <c r="Z77" s="138"/>
      <c r="AA77" s="203"/>
      <c r="AB77" s="259"/>
      <c r="AC77" s="139"/>
      <c r="AD77" s="140"/>
    </row>
    <row r="78" spans="1:30" s="389" customFormat="1">
      <c r="A78" s="414"/>
      <c r="B78" s="142"/>
      <c r="C78" s="142"/>
      <c r="D78" s="414"/>
      <c r="E78" s="805"/>
      <c r="F78" s="146"/>
      <c r="G78" s="138"/>
      <c r="H78" s="138"/>
      <c r="I78" s="138"/>
      <c r="J78" s="138"/>
      <c r="K78" s="138"/>
      <c r="L78" s="138"/>
      <c r="M78" s="138"/>
      <c r="N78" s="138"/>
      <c r="O78" s="138"/>
      <c r="P78" s="138"/>
      <c r="Q78" s="138"/>
      <c r="R78" s="138"/>
      <c r="S78" s="138"/>
      <c r="T78" s="138"/>
      <c r="U78" s="138"/>
      <c r="V78" s="138"/>
      <c r="W78" s="138"/>
      <c r="X78" s="138"/>
      <c r="Y78" s="138"/>
      <c r="Z78" s="138"/>
      <c r="AA78" s="203"/>
      <c r="AB78" s="259"/>
      <c r="AC78" s="139"/>
      <c r="AD78" s="140"/>
    </row>
    <row r="79" spans="1:30" s="389" customFormat="1">
      <c r="A79" s="414"/>
      <c r="B79" s="142"/>
      <c r="C79" s="142"/>
      <c r="D79" s="414"/>
      <c r="E79" s="805"/>
      <c r="F79" s="146"/>
      <c r="G79" s="138"/>
      <c r="H79" s="138"/>
      <c r="I79" s="138"/>
      <c r="J79" s="138"/>
      <c r="K79" s="138"/>
      <c r="L79" s="138"/>
      <c r="M79" s="138"/>
      <c r="N79" s="138"/>
      <c r="O79" s="138"/>
      <c r="P79" s="138"/>
      <c r="Q79" s="138"/>
      <c r="R79" s="138"/>
      <c r="S79" s="138"/>
      <c r="T79" s="138"/>
      <c r="U79" s="138"/>
      <c r="V79" s="138"/>
      <c r="W79" s="138"/>
      <c r="X79" s="138"/>
      <c r="Y79" s="138"/>
      <c r="Z79" s="138"/>
      <c r="AA79" s="203"/>
      <c r="AB79" s="259"/>
      <c r="AC79" s="139"/>
      <c r="AD79" s="140"/>
    </row>
    <row r="80" spans="1:30" s="389" customFormat="1">
      <c r="A80" s="414"/>
      <c r="B80" s="142"/>
      <c r="C80" s="142"/>
      <c r="D80" s="414"/>
      <c r="E80" s="805"/>
      <c r="F80" s="146"/>
      <c r="G80" s="138"/>
      <c r="H80" s="138"/>
      <c r="I80" s="138"/>
      <c r="J80" s="138"/>
      <c r="K80" s="138"/>
      <c r="L80" s="138"/>
      <c r="M80" s="138"/>
      <c r="N80" s="138"/>
      <c r="O80" s="138"/>
      <c r="P80" s="138"/>
      <c r="Q80" s="138"/>
      <c r="R80" s="138"/>
      <c r="S80" s="138"/>
      <c r="T80" s="138"/>
      <c r="U80" s="138"/>
      <c r="V80" s="138"/>
      <c r="W80" s="138"/>
      <c r="X80" s="138"/>
      <c r="Y80" s="138"/>
      <c r="Z80" s="138"/>
      <c r="AA80" s="203"/>
      <c r="AB80" s="259"/>
      <c r="AC80" s="139"/>
      <c r="AD80" s="140"/>
    </row>
    <row r="81" spans="1:30" s="389" customFormat="1">
      <c r="A81" s="414"/>
      <c r="B81" s="142"/>
      <c r="C81" s="142"/>
      <c r="D81" s="414"/>
      <c r="E81" s="805"/>
      <c r="F81" s="146"/>
      <c r="G81" s="138"/>
      <c r="H81" s="138"/>
      <c r="I81" s="138"/>
      <c r="J81" s="138"/>
      <c r="K81" s="138"/>
      <c r="L81" s="138"/>
      <c r="M81" s="138"/>
      <c r="N81" s="138"/>
      <c r="O81" s="138"/>
      <c r="P81" s="138"/>
      <c r="Q81" s="138"/>
      <c r="R81" s="138"/>
      <c r="S81" s="138"/>
      <c r="T81" s="138"/>
      <c r="U81" s="138"/>
      <c r="V81" s="138"/>
      <c r="W81" s="138"/>
      <c r="X81" s="138"/>
      <c r="Y81" s="138"/>
      <c r="Z81" s="138"/>
      <c r="AA81" s="203"/>
      <c r="AB81" s="259"/>
      <c r="AC81" s="139"/>
      <c r="AD81" s="140"/>
    </row>
    <row r="82" spans="1:30" s="389" customFormat="1">
      <c r="A82" s="414"/>
      <c r="B82" s="142"/>
      <c r="C82" s="142"/>
      <c r="D82" s="414"/>
      <c r="E82" s="805"/>
      <c r="F82" s="146"/>
      <c r="G82" s="138"/>
      <c r="H82" s="138"/>
      <c r="I82" s="138"/>
      <c r="J82" s="138"/>
      <c r="K82" s="138"/>
      <c r="L82" s="138"/>
      <c r="M82" s="138"/>
      <c r="N82" s="138"/>
      <c r="O82" s="138"/>
      <c r="P82" s="138"/>
      <c r="Q82" s="138"/>
      <c r="R82" s="138"/>
      <c r="S82" s="138"/>
      <c r="T82" s="138"/>
      <c r="U82" s="138"/>
      <c r="V82" s="138"/>
      <c r="W82" s="138"/>
      <c r="X82" s="138"/>
      <c r="Y82" s="138"/>
      <c r="Z82" s="138"/>
      <c r="AA82" s="203"/>
      <c r="AB82" s="259"/>
      <c r="AC82" s="139"/>
      <c r="AD82" s="140"/>
    </row>
    <row r="83" spans="1:30" s="389" customFormat="1">
      <c r="A83" s="414"/>
      <c r="B83" s="142"/>
      <c r="C83" s="142"/>
      <c r="D83" s="414"/>
      <c r="E83" s="805"/>
      <c r="F83" s="146"/>
      <c r="G83" s="138"/>
      <c r="H83" s="138"/>
      <c r="I83" s="138"/>
      <c r="J83" s="138"/>
      <c r="K83" s="138"/>
      <c r="L83" s="138"/>
      <c r="M83" s="138"/>
      <c r="N83" s="138"/>
      <c r="O83" s="138"/>
      <c r="P83" s="138"/>
      <c r="Q83" s="138"/>
      <c r="R83" s="138"/>
      <c r="S83" s="138"/>
      <c r="T83" s="138"/>
      <c r="U83" s="138"/>
      <c r="V83" s="138"/>
      <c r="W83" s="138"/>
      <c r="X83" s="138"/>
      <c r="Y83" s="138"/>
      <c r="Z83" s="138"/>
      <c r="AA83" s="203"/>
      <c r="AB83" s="259"/>
      <c r="AC83" s="139"/>
      <c r="AD83" s="140"/>
    </row>
    <row r="84" spans="1:30" s="389" customFormat="1">
      <c r="A84" s="414"/>
      <c r="B84" s="142"/>
      <c r="C84" s="142"/>
      <c r="D84" s="414"/>
      <c r="E84" s="805"/>
      <c r="F84" s="146"/>
      <c r="G84" s="138"/>
      <c r="H84" s="138"/>
      <c r="I84" s="138"/>
      <c r="J84" s="138"/>
      <c r="K84" s="138"/>
      <c r="L84" s="138"/>
      <c r="M84" s="138"/>
      <c r="N84" s="138"/>
      <c r="O84" s="138"/>
      <c r="P84" s="138"/>
      <c r="Q84" s="138"/>
      <c r="R84" s="138"/>
      <c r="S84" s="138"/>
      <c r="T84" s="138"/>
      <c r="U84" s="138"/>
      <c r="V84" s="138"/>
      <c r="W84" s="138"/>
      <c r="X84" s="138"/>
      <c r="Y84" s="138"/>
      <c r="Z84" s="138"/>
      <c r="AA84" s="203"/>
      <c r="AB84" s="259"/>
      <c r="AC84" s="139"/>
      <c r="AD84" s="140"/>
    </row>
    <row r="85" spans="1:30" s="389" customFormat="1">
      <c r="A85" s="414"/>
      <c r="B85" s="142"/>
      <c r="C85" s="142"/>
      <c r="D85" s="414"/>
      <c r="E85" s="805"/>
      <c r="F85" s="146"/>
      <c r="G85" s="138"/>
      <c r="H85" s="138"/>
      <c r="I85" s="138"/>
      <c r="J85" s="138"/>
      <c r="K85" s="138"/>
      <c r="L85" s="138"/>
      <c r="M85" s="138"/>
      <c r="N85" s="138"/>
      <c r="O85" s="138"/>
      <c r="P85" s="138"/>
      <c r="Q85" s="138"/>
      <c r="R85" s="138"/>
      <c r="S85" s="138"/>
      <c r="T85" s="138"/>
      <c r="U85" s="138"/>
      <c r="V85" s="138"/>
      <c r="W85" s="138"/>
      <c r="X85" s="138"/>
      <c r="Y85" s="138"/>
      <c r="Z85" s="138"/>
      <c r="AA85" s="203"/>
      <c r="AB85" s="259"/>
      <c r="AC85" s="139"/>
      <c r="AD85" s="140"/>
    </row>
    <row r="86" spans="1:30" s="389" customFormat="1">
      <c r="A86" s="414"/>
      <c r="B86" s="142"/>
      <c r="C86" s="142"/>
      <c r="D86" s="414"/>
      <c r="E86" s="805"/>
      <c r="F86" s="146"/>
      <c r="G86" s="138"/>
      <c r="H86" s="138"/>
      <c r="I86" s="138"/>
      <c r="J86" s="138"/>
      <c r="K86" s="138"/>
      <c r="L86" s="138"/>
      <c r="M86" s="138"/>
      <c r="N86" s="138"/>
      <c r="O86" s="138"/>
      <c r="P86" s="138"/>
      <c r="Q86" s="138"/>
      <c r="R86" s="138"/>
      <c r="S86" s="138"/>
      <c r="T86" s="138"/>
      <c r="U86" s="138"/>
      <c r="V86" s="138"/>
      <c r="W86" s="138"/>
      <c r="X86" s="138"/>
      <c r="Y86" s="138"/>
      <c r="Z86" s="138"/>
      <c r="AA86" s="203"/>
      <c r="AB86" s="259"/>
      <c r="AC86" s="139"/>
      <c r="AD86" s="140"/>
    </row>
    <row r="87" spans="1:30" s="389" customFormat="1">
      <c r="A87" s="414"/>
      <c r="B87" s="142"/>
      <c r="C87" s="142"/>
      <c r="D87" s="414"/>
      <c r="E87" s="805"/>
      <c r="F87" s="146"/>
      <c r="G87" s="138"/>
      <c r="H87" s="138"/>
      <c r="I87" s="138"/>
      <c r="J87" s="138"/>
      <c r="K87" s="138"/>
      <c r="L87" s="138"/>
      <c r="M87" s="138"/>
      <c r="N87" s="138"/>
      <c r="O87" s="138"/>
      <c r="P87" s="138"/>
      <c r="Q87" s="138"/>
      <c r="R87" s="138"/>
      <c r="S87" s="138"/>
      <c r="T87" s="138"/>
      <c r="U87" s="138"/>
      <c r="V87" s="138"/>
      <c r="W87" s="138"/>
      <c r="X87" s="138"/>
      <c r="Y87" s="138"/>
      <c r="Z87" s="138"/>
      <c r="AA87" s="203"/>
      <c r="AB87" s="259"/>
      <c r="AC87" s="139"/>
      <c r="AD87" s="140"/>
    </row>
    <row r="88" spans="1:30" s="389" customFormat="1">
      <c r="A88" s="414"/>
      <c r="B88" s="142"/>
      <c r="C88" s="142"/>
      <c r="D88" s="414"/>
      <c r="E88" s="805"/>
      <c r="F88" s="146"/>
      <c r="G88" s="138"/>
      <c r="H88" s="138"/>
      <c r="I88" s="138"/>
      <c r="J88" s="138"/>
      <c r="K88" s="138"/>
      <c r="L88" s="138"/>
      <c r="M88" s="138"/>
      <c r="N88" s="138"/>
      <c r="O88" s="138"/>
      <c r="P88" s="138"/>
      <c r="Q88" s="138"/>
      <c r="R88" s="138"/>
      <c r="S88" s="138"/>
      <c r="T88" s="138"/>
      <c r="U88" s="138"/>
      <c r="V88" s="138"/>
      <c r="W88" s="138"/>
      <c r="X88" s="138"/>
      <c r="Y88" s="138"/>
      <c r="Z88" s="138"/>
      <c r="AA88" s="203"/>
      <c r="AB88" s="259"/>
      <c r="AC88" s="139"/>
      <c r="AD88" s="140"/>
    </row>
    <row r="89" spans="1:30" s="389" customFormat="1">
      <c r="A89" s="414"/>
      <c r="B89" s="142"/>
      <c r="C89" s="142"/>
      <c r="D89" s="414"/>
      <c r="E89" s="805"/>
      <c r="F89" s="146"/>
      <c r="G89" s="138"/>
      <c r="H89" s="138"/>
      <c r="I89" s="138"/>
      <c r="J89" s="138"/>
      <c r="K89" s="138"/>
      <c r="L89" s="138"/>
      <c r="M89" s="138"/>
      <c r="N89" s="138"/>
      <c r="O89" s="138"/>
      <c r="P89" s="138"/>
      <c r="Q89" s="138"/>
      <c r="R89" s="138"/>
      <c r="S89" s="138"/>
      <c r="T89" s="138"/>
      <c r="U89" s="138"/>
      <c r="V89" s="138"/>
      <c r="W89" s="138"/>
      <c r="X89" s="138"/>
      <c r="Y89" s="138"/>
      <c r="Z89" s="138"/>
      <c r="AA89" s="203"/>
      <c r="AB89" s="259"/>
      <c r="AC89" s="139"/>
      <c r="AD89" s="140"/>
    </row>
    <row r="90" spans="1:30" s="389" customFormat="1">
      <c r="A90" s="414"/>
      <c r="B90" s="142"/>
      <c r="C90" s="142"/>
      <c r="D90" s="414"/>
      <c r="E90" s="805"/>
      <c r="F90" s="146"/>
      <c r="G90" s="138"/>
      <c r="H90" s="138"/>
      <c r="I90" s="138"/>
      <c r="J90" s="138"/>
      <c r="K90" s="138"/>
      <c r="L90" s="138"/>
      <c r="M90" s="138"/>
      <c r="N90" s="138"/>
      <c r="O90" s="138"/>
      <c r="P90" s="138"/>
      <c r="Q90" s="138"/>
      <c r="R90" s="138"/>
      <c r="S90" s="138"/>
      <c r="T90" s="138"/>
      <c r="U90" s="138"/>
      <c r="V90" s="138"/>
      <c r="W90" s="138"/>
      <c r="X90" s="138"/>
      <c r="Y90" s="138"/>
      <c r="Z90" s="138"/>
      <c r="AA90" s="203"/>
      <c r="AB90" s="259"/>
      <c r="AC90" s="139"/>
      <c r="AD90" s="140"/>
    </row>
    <row r="91" spans="1:30" s="389" customFormat="1">
      <c r="A91" s="414"/>
      <c r="B91" s="142"/>
      <c r="C91" s="142"/>
      <c r="D91" s="414"/>
      <c r="E91" s="805"/>
      <c r="F91" s="146"/>
      <c r="G91" s="138"/>
      <c r="H91" s="138"/>
      <c r="I91" s="138"/>
      <c r="J91" s="138"/>
      <c r="K91" s="138"/>
      <c r="L91" s="138"/>
      <c r="M91" s="138"/>
      <c r="N91" s="138"/>
      <c r="O91" s="138"/>
      <c r="P91" s="138"/>
      <c r="Q91" s="138"/>
      <c r="R91" s="138"/>
      <c r="S91" s="138"/>
      <c r="T91" s="138"/>
      <c r="U91" s="138"/>
      <c r="V91" s="138"/>
      <c r="W91" s="138"/>
      <c r="X91" s="138"/>
      <c r="Y91" s="138"/>
      <c r="Z91" s="138"/>
      <c r="AA91" s="203"/>
      <c r="AB91" s="259"/>
      <c r="AC91" s="139"/>
      <c r="AD91" s="140"/>
    </row>
    <row r="92" spans="1:30" s="389" customFormat="1" ht="5.25" customHeight="1">
      <c r="A92" s="414"/>
      <c r="B92" s="142"/>
      <c r="C92" s="142"/>
      <c r="D92" s="414"/>
      <c r="E92" s="805"/>
      <c r="F92" s="146"/>
      <c r="G92" s="138"/>
      <c r="H92" s="138"/>
      <c r="I92" s="138"/>
      <c r="J92" s="138"/>
      <c r="K92" s="138"/>
      <c r="L92" s="138"/>
      <c r="M92" s="138"/>
      <c r="N92" s="138"/>
      <c r="O92" s="138"/>
      <c r="P92" s="138"/>
      <c r="Q92" s="138"/>
      <c r="R92" s="138"/>
      <c r="S92" s="138"/>
      <c r="T92" s="138"/>
      <c r="U92" s="138"/>
      <c r="V92" s="138"/>
      <c r="W92" s="138"/>
      <c r="X92" s="138"/>
      <c r="Y92" s="138"/>
      <c r="Z92" s="138"/>
      <c r="AA92" s="203"/>
      <c r="AB92" s="259"/>
      <c r="AC92" s="139"/>
      <c r="AD92" s="140"/>
    </row>
    <row r="93" spans="1:30" s="389" customFormat="1">
      <c r="A93" s="414"/>
      <c r="B93" s="142"/>
      <c r="C93" s="142"/>
      <c r="D93" s="414"/>
      <c r="E93" s="805"/>
      <c r="F93" s="146"/>
      <c r="G93" s="138"/>
      <c r="H93" s="138"/>
      <c r="I93" s="138"/>
      <c r="J93" s="138"/>
      <c r="K93" s="138"/>
      <c r="L93" s="138"/>
      <c r="M93" s="138"/>
      <c r="N93" s="138"/>
      <c r="O93" s="138"/>
      <c r="P93" s="138"/>
      <c r="Q93" s="138"/>
      <c r="R93" s="138"/>
      <c r="S93" s="138"/>
      <c r="T93" s="138"/>
      <c r="U93" s="138"/>
      <c r="V93" s="138"/>
      <c r="W93" s="138"/>
      <c r="X93" s="138"/>
      <c r="Y93" s="138"/>
      <c r="Z93" s="138"/>
      <c r="AA93" s="203"/>
      <c r="AB93" s="259"/>
      <c r="AC93" s="139"/>
      <c r="AD93" s="140"/>
    </row>
    <row r="94" spans="1:30" s="389" customFormat="1" ht="15.6" customHeight="1">
      <c r="A94" s="414"/>
      <c r="B94" s="142"/>
      <c r="C94" s="142"/>
      <c r="D94" s="414"/>
      <c r="E94" s="805"/>
      <c r="F94" s="146"/>
      <c r="G94" s="138"/>
      <c r="H94" s="138"/>
      <c r="I94" s="138"/>
      <c r="J94" s="138"/>
      <c r="K94" s="138"/>
      <c r="L94" s="138"/>
      <c r="M94" s="138"/>
      <c r="N94" s="138"/>
      <c r="O94" s="138"/>
      <c r="P94" s="138"/>
      <c r="Q94" s="138"/>
      <c r="R94" s="138"/>
      <c r="S94" s="138"/>
      <c r="T94" s="138"/>
      <c r="U94" s="138"/>
      <c r="V94" s="138"/>
      <c r="W94" s="138"/>
      <c r="X94" s="138"/>
      <c r="Y94" s="138"/>
      <c r="Z94" s="138"/>
      <c r="AA94" s="203"/>
      <c r="AB94" s="259"/>
      <c r="AC94" s="139"/>
      <c r="AD94" s="140"/>
    </row>
    <row r="95" spans="1:30" s="389" customFormat="1" ht="15.6" customHeight="1">
      <c r="A95" s="257"/>
      <c r="B95" s="348"/>
      <c r="C95" s="348"/>
      <c r="D95" s="257"/>
      <c r="E95" s="262"/>
      <c r="F95" s="300"/>
      <c r="G95" s="220"/>
      <c r="H95" s="220"/>
      <c r="I95" s="220"/>
      <c r="J95" s="220"/>
      <c r="K95" s="220"/>
      <c r="L95" s="220"/>
      <c r="M95" s="220"/>
      <c r="N95" s="220"/>
      <c r="O95" s="220"/>
      <c r="P95" s="220"/>
      <c r="Q95" s="220"/>
      <c r="R95" s="220"/>
      <c r="S95" s="220"/>
      <c r="T95" s="220"/>
      <c r="U95" s="220"/>
      <c r="V95" s="220"/>
      <c r="W95" s="220"/>
      <c r="X95" s="220"/>
      <c r="Y95" s="220"/>
      <c r="Z95" s="220"/>
      <c r="AA95" s="301"/>
      <c r="AB95" s="221"/>
      <c r="AC95" s="222"/>
      <c r="AD95" s="223"/>
    </row>
    <row r="96" spans="1:30" s="389" customFormat="1" ht="23.4" customHeight="1">
      <c r="A96" s="414"/>
      <c r="B96" s="142"/>
      <c r="C96" s="142"/>
      <c r="D96" s="414"/>
      <c r="E96" s="805" t="s">
        <v>1383</v>
      </c>
      <c r="F96" s="146"/>
      <c r="G96" s="138"/>
      <c r="H96" s="138"/>
      <c r="I96" s="138"/>
      <c r="J96" s="138"/>
      <c r="K96" s="138"/>
      <c r="L96" s="138"/>
      <c r="M96" s="138"/>
      <c r="N96" s="138"/>
      <c r="O96" s="138"/>
      <c r="P96" s="138"/>
      <c r="Q96" s="138"/>
      <c r="R96" s="138"/>
      <c r="S96" s="138"/>
      <c r="T96" s="138"/>
      <c r="U96" s="138"/>
      <c r="V96" s="138"/>
      <c r="W96" s="138"/>
      <c r="X96" s="138"/>
      <c r="Y96" s="138"/>
      <c r="Z96" s="138"/>
      <c r="AA96" s="203"/>
      <c r="AB96" s="259"/>
      <c r="AC96" s="139"/>
      <c r="AD96" s="140"/>
    </row>
    <row r="97" spans="1:30" s="389" customFormat="1">
      <c r="A97" s="414"/>
      <c r="B97" s="142"/>
      <c r="C97" s="142"/>
      <c r="D97" s="414"/>
      <c r="E97" s="805"/>
      <c r="F97" s="146"/>
      <c r="G97" s="138"/>
      <c r="H97" s="138"/>
      <c r="I97" s="138"/>
      <c r="J97" s="138"/>
      <c r="K97" s="138"/>
      <c r="L97" s="138"/>
      <c r="M97" s="138"/>
      <c r="N97" s="138"/>
      <c r="O97" s="138"/>
      <c r="P97" s="138"/>
      <c r="Q97" s="138"/>
      <c r="R97" s="138"/>
      <c r="S97" s="138"/>
      <c r="T97" s="138"/>
      <c r="U97" s="138"/>
      <c r="V97" s="138"/>
      <c r="W97" s="138"/>
      <c r="X97" s="138"/>
      <c r="Y97" s="138"/>
      <c r="Z97" s="138"/>
      <c r="AA97" s="203"/>
      <c r="AB97" s="259"/>
      <c r="AC97" s="139"/>
      <c r="AD97" s="140"/>
    </row>
    <row r="98" spans="1:30" s="389" customFormat="1">
      <c r="A98" s="414"/>
      <c r="B98" s="142"/>
      <c r="C98" s="142"/>
      <c r="D98" s="414"/>
      <c r="E98" s="805"/>
      <c r="F98" s="146"/>
      <c r="G98" s="138"/>
      <c r="H98" s="138"/>
      <c r="I98" s="138"/>
      <c r="J98" s="138"/>
      <c r="K98" s="138"/>
      <c r="L98" s="138"/>
      <c r="M98" s="138"/>
      <c r="N98" s="138"/>
      <c r="O98" s="138"/>
      <c r="P98" s="138"/>
      <c r="Q98" s="138"/>
      <c r="R98" s="138"/>
      <c r="S98" s="138"/>
      <c r="T98" s="138"/>
      <c r="U98" s="138"/>
      <c r="V98" s="138"/>
      <c r="W98" s="138"/>
      <c r="X98" s="138"/>
      <c r="Y98" s="138"/>
      <c r="Z98" s="138"/>
      <c r="AA98" s="203"/>
      <c r="AB98" s="259"/>
      <c r="AC98" s="139"/>
      <c r="AD98" s="140"/>
    </row>
    <row r="99" spans="1:30" s="389" customFormat="1">
      <c r="A99" s="414"/>
      <c r="B99" s="142"/>
      <c r="C99" s="142"/>
      <c r="D99" s="414"/>
      <c r="E99" s="805"/>
      <c r="F99" s="146"/>
      <c r="G99" s="138"/>
      <c r="H99" s="138"/>
      <c r="I99" s="138"/>
      <c r="J99" s="138"/>
      <c r="K99" s="138"/>
      <c r="L99" s="138"/>
      <c r="M99" s="138"/>
      <c r="N99" s="138"/>
      <c r="O99" s="138"/>
      <c r="P99" s="138"/>
      <c r="Q99" s="138"/>
      <c r="R99" s="138"/>
      <c r="S99" s="138"/>
      <c r="T99" s="138"/>
      <c r="U99" s="138"/>
      <c r="V99" s="138"/>
      <c r="W99" s="138"/>
      <c r="X99" s="138"/>
      <c r="Y99" s="138"/>
      <c r="Z99" s="138"/>
      <c r="AA99" s="203"/>
      <c r="AB99" s="259"/>
      <c r="AC99" s="139"/>
      <c r="AD99" s="140"/>
    </row>
    <row r="100" spans="1:30" s="389" customFormat="1">
      <c r="A100" s="414"/>
      <c r="B100" s="142"/>
      <c r="C100" s="142"/>
      <c r="D100" s="414"/>
      <c r="E100" s="805"/>
      <c r="F100" s="146"/>
      <c r="G100" s="138"/>
      <c r="H100" s="138"/>
      <c r="I100" s="138"/>
      <c r="J100" s="138"/>
      <c r="K100" s="138"/>
      <c r="L100" s="138"/>
      <c r="M100" s="138"/>
      <c r="N100" s="138"/>
      <c r="O100" s="138"/>
      <c r="P100" s="138"/>
      <c r="Q100" s="138"/>
      <c r="R100" s="138"/>
      <c r="S100" s="138"/>
      <c r="T100" s="138"/>
      <c r="U100" s="138"/>
      <c r="V100" s="138"/>
      <c r="W100" s="138"/>
      <c r="X100" s="138"/>
      <c r="Y100" s="138"/>
      <c r="Z100" s="138"/>
      <c r="AA100" s="203"/>
      <c r="AB100" s="259"/>
      <c r="AC100" s="139"/>
      <c r="AD100" s="140"/>
    </row>
    <row r="101" spans="1:30" s="389" customFormat="1">
      <c r="A101" s="414"/>
      <c r="B101" s="142"/>
      <c r="C101" s="142"/>
      <c r="D101" s="414"/>
      <c r="E101" s="805"/>
      <c r="F101" s="146"/>
      <c r="G101" s="138"/>
      <c r="H101" s="138"/>
      <c r="I101" s="138"/>
      <c r="J101" s="138"/>
      <c r="K101" s="138"/>
      <c r="L101" s="138"/>
      <c r="M101" s="138"/>
      <c r="N101" s="138"/>
      <c r="O101" s="138"/>
      <c r="P101" s="138"/>
      <c r="Q101" s="138"/>
      <c r="R101" s="138"/>
      <c r="S101" s="138"/>
      <c r="T101" s="138"/>
      <c r="U101" s="138"/>
      <c r="V101" s="138"/>
      <c r="W101" s="138"/>
      <c r="X101" s="138"/>
      <c r="Y101" s="138"/>
      <c r="Z101" s="138"/>
      <c r="AA101" s="203"/>
      <c r="AB101" s="259"/>
      <c r="AC101" s="139"/>
      <c r="AD101" s="140"/>
    </row>
    <row r="102" spans="1:30" s="389" customFormat="1">
      <c r="A102" s="414"/>
      <c r="B102" s="142"/>
      <c r="C102" s="142"/>
      <c r="D102" s="414"/>
      <c r="E102" s="805"/>
      <c r="F102" s="146"/>
      <c r="G102" s="138"/>
      <c r="H102" s="138"/>
      <c r="I102" s="138"/>
      <c r="J102" s="138"/>
      <c r="K102" s="138"/>
      <c r="L102" s="138"/>
      <c r="M102" s="138"/>
      <c r="N102" s="138"/>
      <c r="O102" s="138"/>
      <c r="P102" s="138"/>
      <c r="Q102" s="138"/>
      <c r="R102" s="138"/>
      <c r="S102" s="138"/>
      <c r="T102" s="138"/>
      <c r="U102" s="138"/>
      <c r="V102" s="138"/>
      <c r="W102" s="138"/>
      <c r="X102" s="138"/>
      <c r="Y102" s="138"/>
      <c r="Z102" s="138"/>
      <c r="AA102" s="203"/>
      <c r="AB102" s="259"/>
      <c r="AC102" s="139"/>
      <c r="AD102" s="140"/>
    </row>
    <row r="103" spans="1:30" s="389" customFormat="1">
      <c r="A103" s="414"/>
      <c r="B103" s="142"/>
      <c r="C103" s="142"/>
      <c r="D103" s="414"/>
      <c r="E103" s="805"/>
      <c r="F103" s="146"/>
      <c r="G103" s="138"/>
      <c r="H103" s="138"/>
      <c r="I103" s="138"/>
      <c r="J103" s="138"/>
      <c r="K103" s="138"/>
      <c r="L103" s="138"/>
      <c r="M103" s="138"/>
      <c r="N103" s="138"/>
      <c r="O103" s="138"/>
      <c r="P103" s="138"/>
      <c r="Q103" s="138"/>
      <c r="R103" s="138"/>
      <c r="S103" s="138"/>
      <c r="T103" s="138"/>
      <c r="U103" s="138"/>
      <c r="V103" s="138"/>
      <c r="W103" s="138"/>
      <c r="X103" s="138"/>
      <c r="Y103" s="138"/>
      <c r="Z103" s="138"/>
      <c r="AA103" s="203"/>
      <c r="AB103" s="259"/>
      <c r="AC103" s="139"/>
      <c r="AD103" s="140"/>
    </row>
    <row r="104" spans="1:30" s="389" customFormat="1">
      <c r="A104" s="414"/>
      <c r="B104" s="142"/>
      <c r="C104" s="142"/>
      <c r="D104" s="414"/>
      <c r="E104" s="805"/>
      <c r="F104" s="146"/>
      <c r="G104" s="138"/>
      <c r="H104" s="138"/>
      <c r="I104" s="138"/>
      <c r="J104" s="138"/>
      <c r="K104" s="138"/>
      <c r="L104" s="138"/>
      <c r="M104" s="138"/>
      <c r="N104" s="138"/>
      <c r="O104" s="138"/>
      <c r="P104" s="138"/>
      <c r="Q104" s="138"/>
      <c r="R104" s="138"/>
      <c r="S104" s="138"/>
      <c r="T104" s="138"/>
      <c r="U104" s="138"/>
      <c r="V104" s="138"/>
      <c r="W104" s="138"/>
      <c r="X104" s="138"/>
      <c r="Y104" s="138"/>
      <c r="Z104" s="138"/>
      <c r="AA104" s="203"/>
      <c r="AB104" s="259"/>
      <c r="AC104" s="139"/>
      <c r="AD104" s="140"/>
    </row>
    <row r="105" spans="1:30" s="389" customFormat="1">
      <c r="A105" s="414"/>
      <c r="B105" s="142"/>
      <c r="C105" s="142"/>
      <c r="D105" s="414"/>
      <c r="E105" s="805"/>
      <c r="F105" s="146"/>
      <c r="G105" s="138"/>
      <c r="H105" s="138"/>
      <c r="I105" s="138"/>
      <c r="J105" s="138"/>
      <c r="K105" s="138"/>
      <c r="L105" s="138"/>
      <c r="M105" s="138"/>
      <c r="N105" s="138"/>
      <c r="O105" s="138"/>
      <c r="P105" s="138"/>
      <c r="Q105" s="138"/>
      <c r="R105" s="138"/>
      <c r="S105" s="138"/>
      <c r="T105" s="138"/>
      <c r="U105" s="138"/>
      <c r="V105" s="138"/>
      <c r="W105" s="138"/>
      <c r="X105" s="138"/>
      <c r="Y105" s="138"/>
      <c r="Z105" s="138"/>
      <c r="AA105" s="203"/>
      <c r="AB105" s="259"/>
      <c r="AC105" s="139"/>
      <c r="AD105" s="140"/>
    </row>
    <row r="106" spans="1:30" s="389" customFormat="1" ht="24.6" customHeight="1">
      <c r="A106" s="414"/>
      <c r="B106" s="142"/>
      <c r="C106" s="142"/>
      <c r="D106" s="414"/>
      <c r="E106" s="805"/>
      <c r="F106" s="146"/>
      <c r="G106" s="138"/>
      <c r="H106" s="138"/>
      <c r="I106" s="138"/>
      <c r="J106" s="138"/>
      <c r="K106" s="138"/>
      <c r="L106" s="138"/>
      <c r="M106" s="138"/>
      <c r="N106" s="138"/>
      <c r="O106" s="138"/>
      <c r="P106" s="138"/>
      <c r="Q106" s="138"/>
      <c r="R106" s="138"/>
      <c r="S106" s="138"/>
      <c r="T106" s="138"/>
      <c r="U106" s="138"/>
      <c r="V106" s="138"/>
      <c r="W106" s="138"/>
      <c r="X106" s="138"/>
      <c r="Y106" s="138"/>
      <c r="Z106" s="138"/>
      <c r="AA106" s="203"/>
      <c r="AB106" s="259"/>
      <c r="AC106" s="139"/>
      <c r="AD106" s="140"/>
    </row>
    <row r="107" spans="1:30" s="389" customFormat="1" ht="13.2" hidden="1" customHeight="1">
      <c r="A107" s="414"/>
      <c r="B107" s="142"/>
      <c r="C107" s="142"/>
      <c r="D107" s="414"/>
      <c r="E107" s="414"/>
      <c r="F107" s="146"/>
      <c r="G107" s="138"/>
      <c r="H107" s="138"/>
      <c r="I107" s="138"/>
      <c r="J107" s="138"/>
      <c r="K107" s="138"/>
      <c r="L107" s="138"/>
      <c r="M107" s="138"/>
      <c r="N107" s="138"/>
      <c r="O107" s="138"/>
      <c r="P107" s="138"/>
      <c r="Q107" s="138"/>
      <c r="R107" s="138"/>
      <c r="S107" s="138"/>
      <c r="T107" s="138"/>
      <c r="U107" s="138"/>
      <c r="V107" s="138"/>
      <c r="W107" s="138"/>
      <c r="X107" s="138"/>
      <c r="Y107" s="138"/>
      <c r="Z107" s="138"/>
      <c r="AA107" s="203"/>
      <c r="AB107" s="259"/>
      <c r="AC107" s="139"/>
      <c r="AD107" s="140"/>
    </row>
    <row r="108" spans="1:30" s="389" customFormat="1" ht="13.2" hidden="1" customHeight="1">
      <c r="A108" s="414"/>
      <c r="B108" s="142"/>
      <c r="C108" s="142"/>
      <c r="D108" s="414"/>
      <c r="E108" s="414"/>
      <c r="F108" s="146"/>
      <c r="G108" s="138"/>
      <c r="H108" s="138"/>
      <c r="I108" s="138"/>
      <c r="J108" s="138"/>
      <c r="K108" s="138"/>
      <c r="L108" s="138"/>
      <c r="M108" s="138"/>
      <c r="N108" s="138"/>
      <c r="O108" s="138"/>
      <c r="P108" s="138"/>
      <c r="Q108" s="138"/>
      <c r="R108" s="138"/>
      <c r="S108" s="138"/>
      <c r="T108" s="138"/>
      <c r="U108" s="138"/>
      <c r="V108" s="138"/>
      <c r="W108" s="138"/>
      <c r="X108" s="138"/>
      <c r="Y108" s="138"/>
      <c r="Z108" s="138"/>
      <c r="AA108" s="203"/>
      <c r="AB108" s="259"/>
      <c r="AC108" s="139"/>
      <c r="AD108" s="140"/>
    </row>
    <row r="109" spans="1:30" s="389" customFormat="1" ht="13.2" customHeight="1">
      <c r="A109" s="414"/>
      <c r="B109" s="142"/>
      <c r="C109" s="142"/>
      <c r="D109" s="414"/>
      <c r="E109" s="805" t="s">
        <v>1411</v>
      </c>
      <c r="F109" s="146"/>
      <c r="G109" s="138"/>
      <c r="H109" s="138"/>
      <c r="I109" s="138"/>
      <c r="J109" s="138"/>
      <c r="K109" s="138"/>
      <c r="L109" s="138"/>
      <c r="M109" s="138"/>
      <c r="N109" s="138"/>
      <c r="O109" s="138"/>
      <c r="P109" s="138"/>
      <c r="Q109" s="138"/>
      <c r="R109" s="138"/>
      <c r="S109" s="138"/>
      <c r="T109" s="138"/>
      <c r="U109" s="138"/>
      <c r="V109" s="138"/>
      <c r="W109" s="138"/>
      <c r="X109" s="138"/>
      <c r="Y109" s="138"/>
      <c r="Z109" s="138"/>
      <c r="AA109" s="203"/>
      <c r="AB109" s="259"/>
      <c r="AC109" s="139"/>
      <c r="AD109" s="140"/>
    </row>
    <row r="110" spans="1:30" s="389" customFormat="1">
      <c r="A110" s="414"/>
      <c r="B110" s="142"/>
      <c r="C110" s="142"/>
      <c r="D110" s="414"/>
      <c r="E110" s="805"/>
      <c r="F110" s="146"/>
      <c r="G110" s="138"/>
      <c r="H110" s="138"/>
      <c r="I110" s="138"/>
      <c r="J110" s="138"/>
      <c r="K110" s="138"/>
      <c r="L110" s="138"/>
      <c r="M110" s="138"/>
      <c r="N110" s="138"/>
      <c r="O110" s="138"/>
      <c r="P110" s="138"/>
      <c r="Q110" s="138"/>
      <c r="R110" s="138"/>
      <c r="S110" s="138"/>
      <c r="T110" s="138"/>
      <c r="U110" s="138"/>
      <c r="V110" s="138"/>
      <c r="W110" s="138"/>
      <c r="X110" s="138"/>
      <c r="Y110" s="138"/>
      <c r="Z110" s="138"/>
      <c r="AA110" s="203"/>
      <c r="AB110" s="259"/>
      <c r="AC110" s="139"/>
      <c r="AD110" s="140"/>
    </row>
    <row r="111" spans="1:30" s="389" customFormat="1">
      <c r="A111" s="414"/>
      <c r="B111" s="142"/>
      <c r="C111" s="142"/>
      <c r="D111" s="414"/>
      <c r="E111" s="805"/>
      <c r="F111" s="146"/>
      <c r="G111" s="138"/>
      <c r="H111" s="138"/>
      <c r="I111" s="138"/>
      <c r="J111" s="138"/>
      <c r="K111" s="138"/>
      <c r="L111" s="138"/>
      <c r="M111" s="138"/>
      <c r="N111" s="138"/>
      <c r="O111" s="138"/>
      <c r="P111" s="138"/>
      <c r="Q111" s="138"/>
      <c r="R111" s="138"/>
      <c r="S111" s="138"/>
      <c r="T111" s="138"/>
      <c r="U111" s="138"/>
      <c r="V111" s="138"/>
      <c r="W111" s="138"/>
      <c r="X111" s="138"/>
      <c r="Y111" s="138"/>
      <c r="Z111" s="138"/>
      <c r="AA111" s="203"/>
      <c r="AB111" s="259"/>
      <c r="AC111" s="139"/>
      <c r="AD111" s="140"/>
    </row>
    <row r="112" spans="1:30" s="389" customFormat="1">
      <c r="A112" s="414"/>
      <c r="B112" s="142"/>
      <c r="C112" s="142"/>
      <c r="D112" s="414"/>
      <c r="E112" s="805"/>
      <c r="F112" s="146"/>
      <c r="G112" s="138"/>
      <c r="H112" s="138"/>
      <c r="I112" s="138"/>
      <c r="J112" s="138"/>
      <c r="K112" s="138"/>
      <c r="L112" s="138"/>
      <c r="M112" s="138"/>
      <c r="N112" s="138"/>
      <c r="O112" s="138"/>
      <c r="P112" s="138"/>
      <c r="Q112" s="138"/>
      <c r="R112" s="138"/>
      <c r="S112" s="138"/>
      <c r="T112" s="138"/>
      <c r="U112" s="138"/>
      <c r="V112" s="138"/>
      <c r="W112" s="138"/>
      <c r="X112" s="138"/>
      <c r="Y112" s="138"/>
      <c r="Z112" s="138"/>
      <c r="AA112" s="203"/>
      <c r="AB112" s="259"/>
      <c r="AC112" s="139"/>
      <c r="AD112" s="140"/>
    </row>
    <row r="113" spans="1:30" s="389" customFormat="1">
      <c r="A113" s="414"/>
      <c r="B113" s="142"/>
      <c r="C113" s="142"/>
      <c r="D113" s="414"/>
      <c r="E113" s="805"/>
      <c r="F113" s="146"/>
      <c r="G113" s="138"/>
      <c r="H113" s="138"/>
      <c r="I113" s="138"/>
      <c r="J113" s="138"/>
      <c r="K113" s="138"/>
      <c r="L113" s="138"/>
      <c r="M113" s="138"/>
      <c r="N113" s="138"/>
      <c r="O113" s="138"/>
      <c r="P113" s="138"/>
      <c r="Q113" s="138"/>
      <c r="R113" s="138"/>
      <c r="S113" s="138"/>
      <c r="T113" s="138"/>
      <c r="U113" s="138"/>
      <c r="V113" s="138"/>
      <c r="W113" s="138"/>
      <c r="X113" s="138"/>
      <c r="Y113" s="138"/>
      <c r="Z113" s="138"/>
      <c r="AA113" s="203"/>
      <c r="AB113" s="259"/>
      <c r="AC113" s="139"/>
      <c r="AD113" s="140"/>
    </row>
    <row r="114" spans="1:30" s="389" customFormat="1" ht="21.75" customHeight="1">
      <c r="A114" s="414"/>
      <c r="B114" s="142"/>
      <c r="C114" s="142"/>
      <c r="D114" s="414"/>
      <c r="E114" s="805"/>
      <c r="F114" s="146"/>
      <c r="G114" s="138"/>
      <c r="H114" s="138"/>
      <c r="I114" s="138"/>
      <c r="J114" s="138"/>
      <c r="K114" s="138"/>
      <c r="L114" s="138"/>
      <c r="M114" s="138"/>
      <c r="N114" s="138"/>
      <c r="O114" s="138"/>
      <c r="P114" s="138"/>
      <c r="Q114" s="138"/>
      <c r="R114" s="138"/>
      <c r="S114" s="138"/>
      <c r="T114" s="138"/>
      <c r="U114" s="138"/>
      <c r="V114" s="138"/>
      <c r="W114" s="138"/>
      <c r="X114" s="138"/>
      <c r="Y114" s="138"/>
      <c r="Z114" s="138"/>
      <c r="AA114" s="203"/>
      <c r="AB114" s="259"/>
      <c r="AC114" s="139"/>
      <c r="AD114" s="140"/>
    </row>
    <row r="115" spans="1:30" s="389" customFormat="1">
      <c r="A115" s="414"/>
      <c r="B115" s="142"/>
      <c r="C115" s="142"/>
      <c r="D115" s="414"/>
      <c r="E115" s="805"/>
      <c r="F115" s="146"/>
      <c r="G115" s="138"/>
      <c r="H115" s="138"/>
      <c r="I115" s="138"/>
      <c r="J115" s="138"/>
      <c r="K115" s="138"/>
      <c r="L115" s="138"/>
      <c r="M115" s="138"/>
      <c r="N115" s="138"/>
      <c r="O115" s="138"/>
      <c r="P115" s="138"/>
      <c r="Q115" s="138"/>
      <c r="R115" s="138"/>
      <c r="S115" s="138"/>
      <c r="T115" s="138"/>
      <c r="U115" s="138"/>
      <c r="V115" s="138"/>
      <c r="W115" s="138"/>
      <c r="X115" s="138"/>
      <c r="Y115" s="138"/>
      <c r="Z115" s="138"/>
      <c r="AA115" s="203"/>
      <c r="AB115" s="259"/>
      <c r="AC115" s="139"/>
      <c r="AD115" s="140"/>
    </row>
    <row r="116" spans="1:30" s="389" customFormat="1" ht="10.5" customHeight="1">
      <c r="A116" s="414"/>
      <c r="B116" s="142"/>
      <c r="C116" s="142"/>
      <c r="D116" s="414"/>
      <c r="E116" s="805"/>
      <c r="F116" s="146"/>
      <c r="G116" s="138"/>
      <c r="H116" s="138"/>
      <c r="I116" s="138"/>
      <c r="J116" s="138"/>
      <c r="K116" s="138"/>
      <c r="L116" s="138"/>
      <c r="M116" s="138"/>
      <c r="N116" s="138"/>
      <c r="O116" s="138"/>
      <c r="P116" s="138"/>
      <c r="Q116" s="138"/>
      <c r="R116" s="138"/>
      <c r="S116" s="138"/>
      <c r="T116" s="138"/>
      <c r="U116" s="138"/>
      <c r="V116" s="138"/>
      <c r="W116" s="138"/>
      <c r="X116" s="138"/>
      <c r="Y116" s="138"/>
      <c r="Z116" s="138"/>
      <c r="AA116" s="203"/>
      <c r="AB116" s="259"/>
      <c r="AC116" s="139"/>
      <c r="AD116" s="140"/>
    </row>
    <row r="117" spans="1:30" s="389" customFormat="1" ht="13.8" customHeight="1">
      <c r="A117" s="414"/>
      <c r="B117" s="142"/>
      <c r="C117" s="142"/>
      <c r="D117" s="414"/>
      <c r="E117" s="805"/>
      <c r="F117" s="146"/>
      <c r="G117" s="138"/>
      <c r="H117" s="138"/>
      <c r="I117" s="138"/>
      <c r="J117" s="138"/>
      <c r="K117" s="138"/>
      <c r="L117" s="138"/>
      <c r="M117" s="138"/>
      <c r="N117" s="138"/>
      <c r="O117" s="138"/>
      <c r="P117" s="138"/>
      <c r="Q117" s="138"/>
      <c r="R117" s="138"/>
      <c r="S117" s="138"/>
      <c r="T117" s="138"/>
      <c r="U117" s="138"/>
      <c r="V117" s="138"/>
      <c r="W117" s="138"/>
      <c r="X117" s="138"/>
      <c r="Y117" s="138"/>
      <c r="Z117" s="138"/>
      <c r="AA117" s="203"/>
      <c r="AB117" s="259"/>
      <c r="AC117" s="139"/>
      <c r="AD117" s="140"/>
    </row>
    <row r="118" spans="1:30" s="389" customFormat="1" ht="13.8" customHeight="1">
      <c r="A118" s="414"/>
      <c r="B118" s="142"/>
      <c r="C118" s="142"/>
      <c r="D118" s="414"/>
      <c r="E118" s="805"/>
      <c r="F118" s="146"/>
      <c r="G118" s="138"/>
      <c r="H118" s="138"/>
      <c r="I118" s="138"/>
      <c r="J118" s="138"/>
      <c r="K118" s="138"/>
      <c r="L118" s="138"/>
      <c r="M118" s="138"/>
      <c r="N118" s="138"/>
      <c r="O118" s="138"/>
      <c r="P118" s="138"/>
      <c r="Q118" s="138"/>
      <c r="R118" s="138"/>
      <c r="S118" s="138"/>
      <c r="T118" s="138"/>
      <c r="U118" s="138"/>
      <c r="V118" s="138"/>
      <c r="W118" s="138"/>
      <c r="X118" s="138"/>
      <c r="Y118" s="138"/>
      <c r="Z118" s="138"/>
      <c r="AA118" s="203"/>
      <c r="AB118" s="259"/>
      <c r="AC118" s="139"/>
      <c r="AD118" s="140"/>
    </row>
    <row r="119" spans="1:30" s="389" customFormat="1" ht="13.8" customHeight="1">
      <c r="A119" s="414"/>
      <c r="B119" s="142"/>
      <c r="C119" s="142"/>
      <c r="D119" s="414"/>
      <c r="E119" s="805"/>
      <c r="F119" s="146"/>
      <c r="G119" s="138"/>
      <c r="H119" s="138"/>
      <c r="I119" s="138"/>
      <c r="J119" s="138"/>
      <c r="K119" s="138"/>
      <c r="L119" s="138"/>
      <c r="M119" s="138"/>
      <c r="N119" s="138"/>
      <c r="O119" s="138"/>
      <c r="P119" s="138"/>
      <c r="Q119" s="138"/>
      <c r="R119" s="138"/>
      <c r="S119" s="138"/>
      <c r="T119" s="138"/>
      <c r="U119" s="138"/>
      <c r="V119" s="138"/>
      <c r="W119" s="138"/>
      <c r="X119" s="138"/>
      <c r="Y119" s="138"/>
      <c r="Z119" s="138"/>
      <c r="AA119" s="203"/>
      <c r="AB119" s="259"/>
      <c r="AC119" s="139"/>
      <c r="AD119" s="140"/>
    </row>
    <row r="120" spans="1:30" s="389" customFormat="1" ht="13.8" customHeight="1">
      <c r="A120" s="414"/>
      <c r="B120" s="142"/>
      <c r="C120" s="142"/>
      <c r="D120" s="414"/>
      <c r="E120" s="805"/>
      <c r="F120" s="146"/>
      <c r="G120" s="138"/>
      <c r="H120" s="138"/>
      <c r="I120" s="138"/>
      <c r="J120" s="138"/>
      <c r="K120" s="138"/>
      <c r="L120" s="138"/>
      <c r="M120" s="138"/>
      <c r="N120" s="138"/>
      <c r="O120" s="138"/>
      <c r="P120" s="138"/>
      <c r="Q120" s="138"/>
      <c r="R120" s="138"/>
      <c r="S120" s="138"/>
      <c r="T120" s="138"/>
      <c r="U120" s="138"/>
      <c r="V120" s="138"/>
      <c r="W120" s="138"/>
      <c r="X120" s="138"/>
      <c r="Y120" s="138"/>
      <c r="Z120" s="138"/>
      <c r="AA120" s="203"/>
      <c r="AB120" s="259"/>
      <c r="AC120" s="139"/>
      <c r="AD120" s="140"/>
    </row>
    <row r="121" spans="1:30" s="389" customFormat="1">
      <c r="A121" s="414"/>
      <c r="B121" s="142"/>
      <c r="C121" s="142"/>
      <c r="D121" s="414"/>
      <c r="E121" s="805"/>
      <c r="F121" s="146"/>
      <c r="G121" s="138"/>
      <c r="H121" s="138"/>
      <c r="I121" s="138"/>
      <c r="J121" s="138"/>
      <c r="K121" s="138"/>
      <c r="L121" s="138"/>
      <c r="M121" s="138"/>
      <c r="N121" s="138"/>
      <c r="O121" s="138"/>
      <c r="P121" s="138"/>
      <c r="Q121" s="138"/>
      <c r="R121" s="138"/>
      <c r="S121" s="138"/>
      <c r="T121" s="138"/>
      <c r="U121" s="138"/>
      <c r="V121" s="138"/>
      <c r="W121" s="138"/>
      <c r="X121" s="138"/>
      <c r="Y121" s="138"/>
      <c r="Z121" s="138"/>
      <c r="AA121" s="203"/>
      <c r="AB121" s="259"/>
      <c r="AC121" s="139"/>
      <c r="AD121" s="140"/>
    </row>
    <row r="122" spans="1:30" s="389" customFormat="1">
      <c r="A122" s="414"/>
      <c r="B122" s="142"/>
      <c r="C122" s="142"/>
      <c r="D122" s="414"/>
      <c r="E122" s="805"/>
      <c r="F122" s="146"/>
      <c r="G122" s="138"/>
      <c r="H122" s="138"/>
      <c r="I122" s="138"/>
      <c r="J122" s="138"/>
      <c r="K122" s="138"/>
      <c r="L122" s="138"/>
      <c r="M122" s="138"/>
      <c r="N122" s="138"/>
      <c r="O122" s="138"/>
      <c r="P122" s="138"/>
      <c r="Q122" s="138"/>
      <c r="R122" s="138"/>
      <c r="S122" s="138"/>
      <c r="T122" s="138"/>
      <c r="U122" s="138"/>
      <c r="V122" s="138"/>
      <c r="W122" s="138"/>
      <c r="X122" s="138"/>
      <c r="Y122" s="138"/>
      <c r="Z122" s="138"/>
      <c r="AA122" s="203"/>
      <c r="AB122" s="259"/>
      <c r="AC122" s="139"/>
      <c r="AD122" s="140"/>
    </row>
    <row r="123" spans="1:30" s="389" customFormat="1">
      <c r="A123" s="414"/>
      <c r="B123" s="142"/>
      <c r="C123" s="142"/>
      <c r="D123" s="414"/>
      <c r="E123" s="805"/>
      <c r="F123" s="146"/>
      <c r="G123" s="138"/>
      <c r="H123" s="138"/>
      <c r="I123" s="138"/>
      <c r="J123" s="138"/>
      <c r="K123" s="138"/>
      <c r="L123" s="138"/>
      <c r="M123" s="138"/>
      <c r="N123" s="138"/>
      <c r="O123" s="138"/>
      <c r="P123" s="138"/>
      <c r="Q123" s="138"/>
      <c r="R123" s="138"/>
      <c r="S123" s="138"/>
      <c r="T123" s="138"/>
      <c r="U123" s="138"/>
      <c r="V123" s="138"/>
      <c r="W123" s="138"/>
      <c r="X123" s="138"/>
      <c r="Y123" s="138"/>
      <c r="Z123" s="138"/>
      <c r="AA123" s="203"/>
      <c r="AB123" s="259"/>
      <c r="AC123" s="139"/>
      <c r="AD123" s="140"/>
    </row>
    <row r="124" spans="1:30" s="389" customFormat="1">
      <c r="A124" s="414"/>
      <c r="B124" s="142"/>
      <c r="C124" s="142"/>
      <c r="D124" s="414"/>
      <c r="E124" s="805"/>
      <c r="F124" s="146"/>
      <c r="G124" s="138"/>
      <c r="H124" s="138"/>
      <c r="I124" s="138"/>
      <c r="J124" s="138"/>
      <c r="K124" s="138"/>
      <c r="L124" s="138"/>
      <c r="M124" s="138"/>
      <c r="N124" s="138"/>
      <c r="O124" s="138"/>
      <c r="P124" s="138"/>
      <c r="Q124" s="138"/>
      <c r="R124" s="138"/>
      <c r="S124" s="138"/>
      <c r="T124" s="138"/>
      <c r="U124" s="138"/>
      <c r="V124" s="138"/>
      <c r="W124" s="138"/>
      <c r="X124" s="138"/>
      <c r="Y124" s="138"/>
      <c r="Z124" s="138"/>
      <c r="AA124" s="203"/>
      <c r="AB124" s="259"/>
      <c r="AC124" s="139"/>
      <c r="AD124" s="140"/>
    </row>
    <row r="125" spans="1:30" s="389" customFormat="1">
      <c r="A125" s="414"/>
      <c r="B125" s="142"/>
      <c r="C125" s="142"/>
      <c r="D125" s="414"/>
      <c r="E125" s="805"/>
      <c r="F125" s="146"/>
      <c r="G125" s="138"/>
      <c r="H125" s="138"/>
      <c r="I125" s="138"/>
      <c r="J125" s="138"/>
      <c r="K125" s="138"/>
      <c r="L125" s="138"/>
      <c r="M125" s="138"/>
      <c r="N125" s="138"/>
      <c r="O125" s="138"/>
      <c r="P125" s="138"/>
      <c r="Q125" s="138"/>
      <c r="R125" s="138"/>
      <c r="S125" s="138"/>
      <c r="T125" s="138"/>
      <c r="U125" s="138"/>
      <c r="V125" s="138"/>
      <c r="W125" s="138"/>
      <c r="X125" s="138"/>
      <c r="Y125" s="138"/>
      <c r="Z125" s="138"/>
      <c r="AA125" s="203"/>
      <c r="AB125" s="259"/>
      <c r="AC125" s="139"/>
      <c r="AD125" s="140"/>
    </row>
    <row r="126" spans="1:30" s="389" customFormat="1">
      <c r="A126" s="414"/>
      <c r="B126" s="142"/>
      <c r="C126" s="142"/>
      <c r="D126" s="414"/>
      <c r="E126" s="414"/>
      <c r="F126" s="146"/>
      <c r="G126" s="138"/>
      <c r="H126" s="138"/>
      <c r="I126" s="138"/>
      <c r="J126" s="138"/>
      <c r="K126" s="138"/>
      <c r="L126" s="138"/>
      <c r="M126" s="138"/>
      <c r="N126" s="138"/>
      <c r="O126" s="138"/>
      <c r="P126" s="138"/>
      <c r="Q126" s="138"/>
      <c r="R126" s="138"/>
      <c r="S126" s="138"/>
      <c r="T126" s="138"/>
      <c r="U126" s="138"/>
      <c r="V126" s="138"/>
      <c r="W126" s="138"/>
      <c r="X126" s="138"/>
      <c r="Y126" s="138"/>
      <c r="Z126" s="138"/>
      <c r="AA126" s="203"/>
      <c r="AB126" s="259"/>
      <c r="AC126" s="139"/>
      <c r="AD126" s="140"/>
    </row>
    <row r="127" spans="1:30" s="389" customFormat="1">
      <c r="A127" s="414"/>
      <c r="B127" s="142"/>
      <c r="C127" s="142"/>
      <c r="D127" s="414"/>
      <c r="E127" s="414"/>
      <c r="F127" s="146"/>
      <c r="G127" s="138"/>
      <c r="H127" s="138"/>
      <c r="I127" s="138"/>
      <c r="J127" s="138"/>
      <c r="K127" s="138"/>
      <c r="L127" s="138"/>
      <c r="M127" s="138"/>
      <c r="N127" s="138"/>
      <c r="O127" s="138"/>
      <c r="P127" s="138"/>
      <c r="Q127" s="138"/>
      <c r="R127" s="138"/>
      <c r="S127" s="138"/>
      <c r="T127" s="138"/>
      <c r="U127" s="138"/>
      <c r="V127" s="138"/>
      <c r="W127" s="138"/>
      <c r="X127" s="138"/>
      <c r="Y127" s="138"/>
      <c r="Z127" s="138"/>
      <c r="AA127" s="203"/>
      <c r="AB127" s="259"/>
      <c r="AC127" s="139"/>
      <c r="AD127" s="140"/>
    </row>
    <row r="128" spans="1:30" s="389" customFormat="1">
      <c r="A128" s="414"/>
      <c r="B128" s="142"/>
      <c r="C128" s="142"/>
      <c r="D128" s="414"/>
      <c r="E128" s="414"/>
      <c r="F128" s="146"/>
      <c r="G128" s="138"/>
      <c r="H128" s="138"/>
      <c r="I128" s="138"/>
      <c r="J128" s="138"/>
      <c r="K128" s="138"/>
      <c r="L128" s="138"/>
      <c r="M128" s="138"/>
      <c r="N128" s="138"/>
      <c r="O128" s="138"/>
      <c r="P128" s="138"/>
      <c r="Q128" s="138"/>
      <c r="R128" s="138"/>
      <c r="S128" s="138"/>
      <c r="T128" s="138"/>
      <c r="U128" s="138"/>
      <c r="V128" s="138"/>
      <c r="W128" s="138"/>
      <c r="X128" s="138"/>
      <c r="Y128" s="138"/>
      <c r="Z128" s="138"/>
      <c r="AA128" s="203"/>
      <c r="AB128" s="259"/>
      <c r="AC128" s="139"/>
      <c r="AD128" s="140"/>
    </row>
    <row r="129" spans="1:30" s="389" customFormat="1">
      <c r="A129" s="414"/>
      <c r="B129" s="142"/>
      <c r="C129" s="142"/>
      <c r="D129" s="414"/>
      <c r="E129" s="414"/>
      <c r="F129" s="146"/>
      <c r="G129" s="138"/>
      <c r="H129" s="138"/>
      <c r="I129" s="138"/>
      <c r="J129" s="138"/>
      <c r="K129" s="138"/>
      <c r="L129" s="138"/>
      <c r="M129" s="138"/>
      <c r="N129" s="138"/>
      <c r="O129" s="138"/>
      <c r="P129" s="138"/>
      <c r="Q129" s="138"/>
      <c r="R129" s="138"/>
      <c r="S129" s="138"/>
      <c r="T129" s="138"/>
      <c r="U129" s="138"/>
      <c r="V129" s="138"/>
      <c r="W129" s="138"/>
      <c r="X129" s="138"/>
      <c r="Y129" s="138"/>
      <c r="Z129" s="138"/>
      <c r="AA129" s="203"/>
      <c r="AB129" s="259"/>
      <c r="AC129" s="139"/>
      <c r="AD129" s="140"/>
    </row>
    <row r="130" spans="1:30" s="389" customFormat="1">
      <c r="A130" s="414"/>
      <c r="B130" s="142"/>
      <c r="C130" s="142"/>
      <c r="D130" s="414"/>
      <c r="E130" s="414"/>
      <c r="F130" s="146"/>
      <c r="G130" s="138"/>
      <c r="H130" s="138"/>
      <c r="I130" s="138"/>
      <c r="J130" s="138"/>
      <c r="K130" s="138"/>
      <c r="L130" s="138"/>
      <c r="M130" s="138"/>
      <c r="N130" s="138"/>
      <c r="O130" s="138"/>
      <c r="P130" s="138"/>
      <c r="Q130" s="138"/>
      <c r="R130" s="138"/>
      <c r="S130" s="138"/>
      <c r="T130" s="138"/>
      <c r="U130" s="138"/>
      <c r="V130" s="138"/>
      <c r="W130" s="138"/>
      <c r="X130" s="138"/>
      <c r="Y130" s="138"/>
      <c r="Z130" s="138"/>
      <c r="AA130" s="203"/>
      <c r="AB130" s="259"/>
      <c r="AC130" s="139"/>
      <c r="AD130" s="140"/>
    </row>
    <row r="131" spans="1:30" s="389" customFormat="1">
      <c r="A131" s="414"/>
      <c r="B131" s="142"/>
      <c r="C131" s="142"/>
      <c r="D131" s="414"/>
      <c r="E131" s="414"/>
      <c r="F131" s="146"/>
      <c r="G131" s="138"/>
      <c r="H131" s="138"/>
      <c r="I131" s="138"/>
      <c r="J131" s="138"/>
      <c r="K131" s="138"/>
      <c r="L131" s="138"/>
      <c r="M131" s="138"/>
      <c r="N131" s="138"/>
      <c r="O131" s="138"/>
      <c r="P131" s="138"/>
      <c r="Q131" s="138"/>
      <c r="R131" s="138"/>
      <c r="S131" s="138"/>
      <c r="T131" s="138"/>
      <c r="U131" s="138"/>
      <c r="V131" s="138"/>
      <c r="W131" s="138"/>
      <c r="X131" s="138"/>
      <c r="Y131" s="138"/>
      <c r="Z131" s="138"/>
      <c r="AA131" s="203"/>
      <c r="AB131" s="259"/>
      <c r="AC131" s="139"/>
      <c r="AD131" s="140"/>
    </row>
    <row r="132" spans="1:30" s="389" customFormat="1">
      <c r="A132" s="414"/>
      <c r="B132" s="142"/>
      <c r="C132" s="142"/>
      <c r="D132" s="414"/>
      <c r="E132" s="414"/>
      <c r="F132" s="146"/>
      <c r="G132" s="138"/>
      <c r="H132" s="138"/>
      <c r="I132" s="138"/>
      <c r="J132" s="138"/>
      <c r="K132" s="138"/>
      <c r="L132" s="138"/>
      <c r="M132" s="138"/>
      <c r="N132" s="138"/>
      <c r="O132" s="138"/>
      <c r="P132" s="138"/>
      <c r="Q132" s="138"/>
      <c r="R132" s="138"/>
      <c r="S132" s="138"/>
      <c r="T132" s="138"/>
      <c r="U132" s="138"/>
      <c r="V132" s="138"/>
      <c r="W132" s="138"/>
      <c r="X132" s="138"/>
      <c r="Y132" s="138"/>
      <c r="Z132" s="138"/>
      <c r="AA132" s="203"/>
      <c r="AB132" s="259"/>
      <c r="AC132" s="139"/>
      <c r="AD132" s="140"/>
    </row>
    <row r="133" spans="1:30" s="389" customFormat="1">
      <c r="A133" s="414"/>
      <c r="B133" s="142"/>
      <c r="C133" s="142"/>
      <c r="D133" s="414"/>
      <c r="E133" s="414"/>
      <c r="F133" s="146"/>
      <c r="G133" s="138"/>
      <c r="H133" s="138"/>
      <c r="I133" s="138"/>
      <c r="J133" s="138"/>
      <c r="K133" s="138"/>
      <c r="L133" s="138"/>
      <c r="M133" s="138"/>
      <c r="N133" s="138"/>
      <c r="O133" s="138"/>
      <c r="P133" s="138"/>
      <c r="Q133" s="138"/>
      <c r="R133" s="138"/>
      <c r="S133" s="138"/>
      <c r="T133" s="138"/>
      <c r="U133" s="138"/>
      <c r="V133" s="138"/>
      <c r="W133" s="138"/>
      <c r="X133" s="138"/>
      <c r="Y133" s="138"/>
      <c r="Z133" s="138"/>
      <c r="AA133" s="203"/>
      <c r="AB133" s="259"/>
      <c r="AC133" s="139"/>
      <c r="AD133" s="140"/>
    </row>
    <row r="134" spans="1:30" s="389" customFormat="1">
      <c r="A134" s="414"/>
      <c r="B134" s="142"/>
      <c r="C134" s="142"/>
      <c r="D134" s="414"/>
      <c r="E134" s="414"/>
      <c r="F134" s="146"/>
      <c r="G134" s="138"/>
      <c r="H134" s="138"/>
      <c r="I134" s="138"/>
      <c r="J134" s="138"/>
      <c r="K134" s="138"/>
      <c r="L134" s="138"/>
      <c r="M134" s="138"/>
      <c r="N134" s="138"/>
      <c r="O134" s="138"/>
      <c r="P134" s="138"/>
      <c r="Q134" s="138"/>
      <c r="R134" s="138"/>
      <c r="S134" s="138"/>
      <c r="T134" s="138"/>
      <c r="U134" s="138"/>
      <c r="V134" s="138"/>
      <c r="W134" s="138"/>
      <c r="X134" s="138"/>
      <c r="Y134" s="138"/>
      <c r="Z134" s="138"/>
      <c r="AA134" s="203"/>
      <c r="AB134" s="259"/>
      <c r="AC134" s="139"/>
      <c r="AD134" s="140"/>
    </row>
    <row r="135" spans="1:30" s="389" customFormat="1">
      <c r="A135" s="414"/>
      <c r="B135" s="142"/>
      <c r="C135" s="142"/>
      <c r="D135" s="414"/>
      <c r="E135" s="414"/>
      <c r="F135" s="146"/>
      <c r="G135" s="138"/>
      <c r="H135" s="138"/>
      <c r="I135" s="138"/>
      <c r="J135" s="138"/>
      <c r="K135" s="138"/>
      <c r="L135" s="138"/>
      <c r="M135" s="138"/>
      <c r="N135" s="138"/>
      <c r="O135" s="138"/>
      <c r="P135" s="138"/>
      <c r="Q135" s="138"/>
      <c r="R135" s="138"/>
      <c r="S135" s="138"/>
      <c r="T135" s="138"/>
      <c r="U135" s="138"/>
      <c r="V135" s="138"/>
      <c r="W135" s="138"/>
      <c r="X135" s="138"/>
      <c r="Y135" s="138"/>
      <c r="Z135" s="138"/>
      <c r="AA135" s="203"/>
      <c r="AB135" s="259"/>
      <c r="AC135" s="139"/>
      <c r="AD135" s="140"/>
    </row>
    <row r="136" spans="1:30" s="389" customFormat="1">
      <c r="A136" s="414"/>
      <c r="B136" s="142"/>
      <c r="C136" s="142"/>
      <c r="D136" s="414"/>
      <c r="E136" s="414"/>
      <c r="F136" s="146"/>
      <c r="G136" s="138"/>
      <c r="H136" s="138"/>
      <c r="I136" s="138"/>
      <c r="J136" s="138"/>
      <c r="K136" s="138"/>
      <c r="L136" s="138"/>
      <c r="M136" s="138"/>
      <c r="N136" s="138"/>
      <c r="O136" s="138"/>
      <c r="P136" s="138"/>
      <c r="Q136" s="138"/>
      <c r="R136" s="138"/>
      <c r="S136" s="138"/>
      <c r="T136" s="138"/>
      <c r="U136" s="138"/>
      <c r="V136" s="138"/>
      <c r="W136" s="138"/>
      <c r="X136" s="138"/>
      <c r="Y136" s="138"/>
      <c r="Z136" s="138"/>
      <c r="AA136" s="203"/>
      <c r="AB136" s="259"/>
      <c r="AC136" s="139"/>
      <c r="AD136" s="140"/>
    </row>
    <row r="137" spans="1:30" s="389" customFormat="1" ht="10.8" customHeight="1">
      <c r="A137" s="414"/>
      <c r="B137" s="142"/>
      <c r="C137" s="142"/>
      <c r="D137" s="414"/>
      <c r="E137" s="414"/>
      <c r="F137" s="146"/>
      <c r="G137" s="138"/>
      <c r="H137" s="138"/>
      <c r="I137" s="138"/>
      <c r="J137" s="138"/>
      <c r="K137" s="138"/>
      <c r="L137" s="138"/>
      <c r="M137" s="138"/>
      <c r="N137" s="138"/>
      <c r="O137" s="138"/>
      <c r="P137" s="138"/>
      <c r="Q137" s="138"/>
      <c r="R137" s="138"/>
      <c r="S137" s="138"/>
      <c r="T137" s="138"/>
      <c r="U137" s="138"/>
      <c r="V137" s="138"/>
      <c r="W137" s="138"/>
      <c r="X137" s="138"/>
      <c r="Y137" s="138"/>
      <c r="Z137" s="138"/>
      <c r="AA137" s="203"/>
      <c r="AB137" s="259"/>
      <c r="AC137" s="139"/>
      <c r="AD137" s="140"/>
    </row>
    <row r="138" spans="1:30" s="389" customFormat="1" ht="11.4" customHeight="1">
      <c r="A138" s="257"/>
      <c r="B138" s="348"/>
      <c r="C138" s="348"/>
      <c r="D138" s="257"/>
      <c r="E138" s="257"/>
      <c r="F138" s="300"/>
      <c r="G138" s="220"/>
      <c r="H138" s="220"/>
      <c r="I138" s="220"/>
      <c r="J138" s="220"/>
      <c r="K138" s="220"/>
      <c r="L138" s="220"/>
      <c r="M138" s="220"/>
      <c r="N138" s="220"/>
      <c r="O138" s="220"/>
      <c r="P138" s="220"/>
      <c r="Q138" s="220"/>
      <c r="R138" s="220"/>
      <c r="S138" s="220"/>
      <c r="T138" s="220"/>
      <c r="U138" s="220"/>
      <c r="V138" s="220"/>
      <c r="W138" s="220"/>
      <c r="X138" s="220"/>
      <c r="Y138" s="220"/>
      <c r="Z138" s="220"/>
      <c r="AA138" s="301"/>
      <c r="AB138" s="221"/>
      <c r="AC138" s="222"/>
      <c r="AD138" s="223"/>
    </row>
    <row r="139" spans="1:30" s="389" customFormat="1" ht="5.4" customHeight="1">
      <c r="A139" s="414"/>
      <c r="B139" s="142"/>
      <c r="C139" s="142"/>
      <c r="D139" s="414"/>
      <c r="E139" s="414"/>
      <c r="F139" s="146"/>
      <c r="G139" s="138"/>
      <c r="H139" s="138"/>
      <c r="I139" s="138"/>
      <c r="J139" s="138"/>
      <c r="K139" s="138"/>
      <c r="L139" s="138"/>
      <c r="M139" s="138"/>
      <c r="N139" s="138"/>
      <c r="O139" s="138"/>
      <c r="P139" s="138"/>
      <c r="Q139" s="138"/>
      <c r="R139" s="138"/>
      <c r="S139" s="138"/>
      <c r="T139" s="138"/>
      <c r="U139" s="138"/>
      <c r="V139" s="138"/>
      <c r="W139" s="138"/>
      <c r="X139" s="138"/>
      <c r="Y139" s="138"/>
      <c r="Z139" s="138"/>
      <c r="AA139" s="203"/>
      <c r="AB139" s="259"/>
      <c r="AC139" s="139"/>
      <c r="AD139" s="140"/>
    </row>
    <row r="140" spans="1:30" s="389" customFormat="1" ht="13.5" customHeight="1">
      <c r="A140" s="822" t="s">
        <v>769</v>
      </c>
      <c r="B140" s="142">
        <v>5</v>
      </c>
      <c r="C140" s="814" t="s">
        <v>559</v>
      </c>
      <c r="D140" s="815" t="s">
        <v>438</v>
      </c>
      <c r="E140" s="822" t="s">
        <v>1129</v>
      </c>
      <c r="F140" s="146"/>
      <c r="G140" s="737" t="s">
        <v>71</v>
      </c>
      <c r="H140" s="737"/>
      <c r="I140" s="737"/>
      <c r="J140" s="737"/>
      <c r="K140" s="737"/>
      <c r="L140" s="737"/>
      <c r="M140" s="737"/>
      <c r="N140" s="696" t="s">
        <v>155</v>
      </c>
      <c r="O140" s="696"/>
      <c r="P140" s="696"/>
      <c r="Q140" s="696"/>
      <c r="R140" s="696"/>
      <c r="S140" s="696"/>
      <c r="T140" s="696"/>
      <c r="U140" s="696"/>
      <c r="V140" s="696"/>
      <c r="W140" s="138"/>
      <c r="X140" s="138"/>
      <c r="Y140" s="138"/>
      <c r="Z140" s="138"/>
      <c r="AA140" s="203"/>
      <c r="AB140" s="1063" t="s">
        <v>548</v>
      </c>
      <c r="AC140" s="1064"/>
      <c r="AD140" s="1065"/>
    </row>
    <row r="141" spans="1:30" s="389" customFormat="1">
      <c r="A141" s="822"/>
      <c r="B141" s="142"/>
      <c r="C141" s="814"/>
      <c r="D141" s="815"/>
      <c r="E141" s="1660"/>
      <c r="F141" s="146"/>
      <c r="G141" s="737"/>
      <c r="H141" s="737"/>
      <c r="I141" s="737"/>
      <c r="J141" s="737"/>
      <c r="K141" s="737"/>
      <c r="L141" s="737"/>
      <c r="M141" s="737"/>
      <c r="N141" s="696"/>
      <c r="O141" s="696"/>
      <c r="P141" s="696"/>
      <c r="Q141" s="696"/>
      <c r="R141" s="696"/>
      <c r="S141" s="696"/>
      <c r="T141" s="696"/>
      <c r="U141" s="696"/>
      <c r="V141" s="696"/>
      <c r="W141" s="138"/>
      <c r="X141" s="138"/>
      <c r="Y141" s="138"/>
      <c r="Z141" s="138"/>
      <c r="AA141" s="203"/>
      <c r="AB141" s="1063"/>
      <c r="AC141" s="1064"/>
      <c r="AD141" s="1065"/>
    </row>
    <row r="142" spans="1:30" s="389" customFormat="1">
      <c r="A142" s="822"/>
      <c r="B142" s="142"/>
      <c r="C142" s="814"/>
      <c r="D142" s="414"/>
      <c r="E142" s="1660"/>
      <c r="F142" s="146"/>
      <c r="G142" s="138"/>
      <c r="H142" s="138"/>
      <c r="I142" s="138"/>
      <c r="J142" s="138"/>
      <c r="K142" s="138"/>
      <c r="L142" s="138"/>
      <c r="M142" s="138"/>
      <c r="N142" s="138"/>
      <c r="O142" s="138"/>
      <c r="P142" s="138"/>
      <c r="Q142" s="138"/>
      <c r="R142" s="138"/>
      <c r="S142" s="138"/>
      <c r="T142" s="138"/>
      <c r="U142" s="138"/>
      <c r="V142" s="138"/>
      <c r="W142" s="138"/>
      <c r="X142" s="138"/>
      <c r="Y142" s="138"/>
      <c r="Z142" s="138"/>
      <c r="AA142" s="203"/>
      <c r="AB142" s="259"/>
      <c r="AC142" s="139"/>
      <c r="AD142" s="140"/>
    </row>
    <row r="143" spans="1:30" s="389" customFormat="1">
      <c r="A143" s="822"/>
      <c r="B143" s="142"/>
      <c r="C143" s="142"/>
      <c r="D143" s="414"/>
      <c r="E143" s="1660"/>
      <c r="F143" s="146"/>
      <c r="G143" s="1699" t="s">
        <v>560</v>
      </c>
      <c r="H143" s="1699"/>
      <c r="I143" s="1699"/>
      <c r="J143" s="1699"/>
      <c r="K143" s="1699"/>
      <c r="L143" s="1699"/>
      <c r="M143" s="1699"/>
      <c r="N143" s="1699"/>
      <c r="O143" s="1699"/>
      <c r="P143" s="1699"/>
      <c r="Q143" s="1699"/>
      <c r="R143" s="1699"/>
      <c r="S143" s="1699"/>
      <c r="T143" s="1699"/>
      <c r="U143" s="1699"/>
      <c r="V143" s="1699"/>
      <c r="W143" s="1699"/>
      <c r="X143" s="1699"/>
      <c r="Y143" s="1699"/>
      <c r="Z143" s="138"/>
      <c r="AA143" s="203"/>
      <c r="AB143" s="259"/>
      <c r="AC143" s="139"/>
      <c r="AD143" s="140"/>
    </row>
    <row r="144" spans="1:30" s="389" customFormat="1">
      <c r="A144" s="822"/>
      <c r="B144" s="142"/>
      <c r="C144" s="142"/>
      <c r="D144" s="414"/>
      <c r="E144" s="1660"/>
      <c r="F144" s="146"/>
      <c r="G144" s="1699"/>
      <c r="H144" s="1699"/>
      <c r="I144" s="1699"/>
      <c r="J144" s="1699"/>
      <c r="K144" s="1699"/>
      <c r="L144" s="1699"/>
      <c r="M144" s="1699"/>
      <c r="N144" s="1699"/>
      <c r="O144" s="1699"/>
      <c r="P144" s="1699"/>
      <c r="Q144" s="1699"/>
      <c r="R144" s="1699"/>
      <c r="S144" s="1699"/>
      <c r="T144" s="1699"/>
      <c r="U144" s="1699"/>
      <c r="V144" s="1699"/>
      <c r="W144" s="1699"/>
      <c r="X144" s="1699"/>
      <c r="Y144" s="1699"/>
      <c r="Z144" s="138"/>
      <c r="AA144" s="203"/>
      <c r="AB144" s="259"/>
      <c r="AC144" s="139"/>
      <c r="AD144" s="140"/>
    </row>
    <row r="145" spans="1:30" s="389" customFormat="1">
      <c r="A145" s="414"/>
      <c r="B145" s="142"/>
      <c r="C145" s="142"/>
      <c r="D145" s="414"/>
      <c r="E145" s="1660"/>
      <c r="F145" s="146"/>
      <c r="G145" s="1699"/>
      <c r="H145" s="1699"/>
      <c r="I145" s="1699"/>
      <c r="J145" s="1699"/>
      <c r="K145" s="1699"/>
      <c r="L145" s="1699"/>
      <c r="M145" s="1699"/>
      <c r="N145" s="1699"/>
      <c r="O145" s="1699"/>
      <c r="P145" s="1699"/>
      <c r="Q145" s="1699"/>
      <c r="R145" s="1699"/>
      <c r="S145" s="1699"/>
      <c r="T145" s="1699"/>
      <c r="U145" s="1699"/>
      <c r="V145" s="1699"/>
      <c r="W145" s="1699"/>
      <c r="X145" s="1699"/>
      <c r="Y145" s="1699"/>
      <c r="Z145" s="138"/>
      <c r="AA145" s="203"/>
      <c r="AB145" s="259"/>
      <c r="AC145" s="139"/>
      <c r="AD145" s="140"/>
    </row>
    <row r="146" spans="1:30" s="389" customFormat="1">
      <c r="A146" s="414"/>
      <c r="B146" s="142"/>
      <c r="C146" s="142"/>
      <c r="D146" s="414"/>
      <c r="E146" s="1660"/>
      <c r="F146" s="146"/>
      <c r="G146" s="138"/>
      <c r="H146" s="138"/>
      <c r="I146" s="138"/>
      <c r="J146" s="138"/>
      <c r="K146" s="138"/>
      <c r="L146" s="138"/>
      <c r="M146" s="138"/>
      <c r="N146" s="138"/>
      <c r="O146" s="138"/>
      <c r="P146" s="138"/>
      <c r="Q146" s="138"/>
      <c r="R146" s="138"/>
      <c r="S146" s="138"/>
      <c r="T146" s="138"/>
      <c r="U146" s="138"/>
      <c r="V146" s="138"/>
      <c r="W146" s="138"/>
      <c r="X146" s="138"/>
      <c r="Y146" s="138"/>
      <c r="Z146" s="138"/>
      <c r="AA146" s="203"/>
      <c r="AB146" s="259"/>
      <c r="AC146" s="139"/>
      <c r="AD146" s="140"/>
    </row>
    <row r="147" spans="1:30" s="389" customFormat="1">
      <c r="A147" s="414"/>
      <c r="B147" s="142"/>
      <c r="C147" s="142"/>
      <c r="D147" s="414"/>
      <c r="E147" s="1660"/>
      <c r="F147" s="146"/>
      <c r="G147" s="138"/>
      <c r="H147" s="138"/>
      <c r="I147" s="138"/>
      <c r="J147" s="138"/>
      <c r="K147" s="138"/>
      <c r="L147" s="138"/>
      <c r="M147" s="138"/>
      <c r="N147" s="138"/>
      <c r="O147" s="138"/>
      <c r="P147" s="138"/>
      <c r="Q147" s="138"/>
      <c r="R147" s="138"/>
      <c r="S147" s="138"/>
      <c r="T147" s="138"/>
      <c r="U147" s="138"/>
      <c r="V147" s="138"/>
      <c r="W147" s="138"/>
      <c r="X147" s="138"/>
      <c r="Y147" s="138"/>
      <c r="Z147" s="138"/>
      <c r="AA147" s="203"/>
      <c r="AB147" s="259"/>
      <c r="AC147" s="139"/>
      <c r="AD147" s="140"/>
    </row>
    <row r="148" spans="1:30" s="389" customFormat="1">
      <c r="A148" s="414"/>
      <c r="B148" s="142"/>
      <c r="C148" s="142"/>
      <c r="D148" s="414"/>
      <c r="E148" s="1660"/>
      <c r="F148" s="146"/>
      <c r="G148" s="138"/>
      <c r="H148" s="138"/>
      <c r="I148" s="138"/>
      <c r="J148" s="138"/>
      <c r="K148" s="138"/>
      <c r="L148" s="138"/>
      <c r="M148" s="138"/>
      <c r="N148" s="138"/>
      <c r="O148" s="138"/>
      <c r="P148" s="138"/>
      <c r="Q148" s="138"/>
      <c r="R148" s="138"/>
      <c r="S148" s="138"/>
      <c r="T148" s="138"/>
      <c r="U148" s="138"/>
      <c r="V148" s="138"/>
      <c r="W148" s="138"/>
      <c r="X148" s="138"/>
      <c r="Y148" s="138"/>
      <c r="Z148" s="138"/>
      <c r="AA148" s="203"/>
      <c r="AB148" s="259"/>
      <c r="AC148" s="139"/>
      <c r="AD148" s="140"/>
    </row>
    <row r="149" spans="1:30" s="389" customFormat="1">
      <c r="A149" s="414"/>
      <c r="B149" s="142"/>
      <c r="C149" s="142"/>
      <c r="D149" s="414"/>
      <c r="E149" s="1660"/>
      <c r="F149" s="146"/>
      <c r="G149" s="138"/>
      <c r="H149" s="138"/>
      <c r="I149" s="138"/>
      <c r="J149" s="138"/>
      <c r="K149" s="138"/>
      <c r="L149" s="138"/>
      <c r="M149" s="138"/>
      <c r="N149" s="138"/>
      <c r="O149" s="138"/>
      <c r="P149" s="138"/>
      <c r="Q149" s="138"/>
      <c r="R149" s="138"/>
      <c r="S149" s="138"/>
      <c r="T149" s="138"/>
      <c r="U149" s="138"/>
      <c r="V149" s="138"/>
      <c r="W149" s="138"/>
      <c r="X149" s="138"/>
      <c r="Y149" s="138"/>
      <c r="Z149" s="138"/>
      <c r="AA149" s="203"/>
      <c r="AB149" s="259"/>
      <c r="AC149" s="139"/>
      <c r="AD149" s="140"/>
    </row>
    <row r="150" spans="1:30" s="389" customFormat="1">
      <c r="A150" s="414"/>
      <c r="B150" s="142"/>
      <c r="D150" s="414"/>
      <c r="E150" s="1660"/>
      <c r="F150" s="146"/>
      <c r="G150" s="138"/>
      <c r="H150" s="138"/>
      <c r="I150" s="138"/>
      <c r="J150" s="138"/>
      <c r="K150" s="138"/>
      <c r="L150" s="138"/>
      <c r="M150" s="138"/>
      <c r="N150" s="138"/>
      <c r="O150" s="138"/>
      <c r="P150" s="138"/>
      <c r="Q150" s="138"/>
      <c r="R150" s="138"/>
      <c r="S150" s="138"/>
      <c r="T150" s="138"/>
      <c r="U150" s="138"/>
      <c r="V150" s="138"/>
      <c r="W150" s="138"/>
      <c r="X150" s="138"/>
      <c r="Y150" s="138"/>
      <c r="Z150" s="138"/>
      <c r="AA150" s="203"/>
      <c r="AB150" s="259"/>
      <c r="AC150" s="139"/>
      <c r="AD150" s="140"/>
    </row>
    <row r="151" spans="1:30" s="389" customFormat="1">
      <c r="A151" s="414"/>
      <c r="B151" s="142"/>
      <c r="D151" s="414"/>
      <c r="E151" s="1660"/>
      <c r="F151" s="146"/>
      <c r="G151" s="138"/>
      <c r="H151" s="138"/>
      <c r="I151" s="138"/>
      <c r="J151" s="138"/>
      <c r="K151" s="138"/>
      <c r="L151" s="138"/>
      <c r="M151" s="138"/>
      <c r="N151" s="138"/>
      <c r="O151" s="138"/>
      <c r="P151" s="138"/>
      <c r="Q151" s="138"/>
      <c r="R151" s="138"/>
      <c r="S151" s="138"/>
      <c r="T151" s="138"/>
      <c r="U151" s="138"/>
      <c r="V151" s="138"/>
      <c r="W151" s="138"/>
      <c r="X151" s="138"/>
      <c r="Y151" s="138"/>
      <c r="Z151" s="138"/>
      <c r="AA151" s="203"/>
      <c r="AB151" s="259"/>
      <c r="AC151" s="139"/>
      <c r="AD151" s="140"/>
    </row>
    <row r="152" spans="1:30" s="389" customFormat="1">
      <c r="A152" s="414"/>
      <c r="B152" s="142"/>
      <c r="D152" s="414"/>
      <c r="E152" s="1660"/>
      <c r="F152" s="146"/>
      <c r="G152" s="138"/>
      <c r="H152" s="138"/>
      <c r="I152" s="138"/>
      <c r="J152" s="138"/>
      <c r="K152" s="138"/>
      <c r="L152" s="138"/>
      <c r="M152" s="138"/>
      <c r="N152" s="138"/>
      <c r="O152" s="138"/>
      <c r="P152" s="138"/>
      <c r="Q152" s="138"/>
      <c r="R152" s="138"/>
      <c r="S152" s="138"/>
      <c r="T152" s="138"/>
      <c r="U152" s="138"/>
      <c r="V152" s="138"/>
      <c r="W152" s="138"/>
      <c r="X152" s="138"/>
      <c r="Y152" s="138"/>
      <c r="Z152" s="138"/>
      <c r="AA152" s="203"/>
      <c r="AB152" s="259"/>
      <c r="AC152" s="139"/>
      <c r="AD152" s="140"/>
    </row>
    <row r="153" spans="1:30" s="389" customFormat="1">
      <c r="A153" s="414"/>
      <c r="B153" s="142"/>
      <c r="D153" s="414"/>
      <c r="E153" s="1660"/>
      <c r="F153" s="146"/>
      <c r="G153" s="138"/>
      <c r="H153" s="138"/>
      <c r="I153" s="138"/>
      <c r="J153" s="138"/>
      <c r="K153" s="138"/>
      <c r="L153" s="138"/>
      <c r="M153" s="138"/>
      <c r="N153" s="138"/>
      <c r="O153" s="138"/>
      <c r="P153" s="138"/>
      <c r="Q153" s="138"/>
      <c r="R153" s="138"/>
      <c r="S153" s="138"/>
      <c r="T153" s="138"/>
      <c r="U153" s="138"/>
      <c r="V153" s="138"/>
      <c r="W153" s="138"/>
      <c r="X153" s="138"/>
      <c r="Y153" s="138"/>
      <c r="Z153" s="138"/>
      <c r="AA153" s="203"/>
      <c r="AB153" s="259"/>
      <c r="AC153" s="139"/>
      <c r="AD153" s="140"/>
    </row>
    <row r="154" spans="1:30" s="389" customFormat="1">
      <c r="A154" s="414"/>
      <c r="B154" s="142"/>
      <c r="C154" s="142"/>
      <c r="D154" s="414"/>
      <c r="E154" s="1660"/>
      <c r="F154" s="146"/>
      <c r="G154" s="138"/>
      <c r="H154" s="138"/>
      <c r="I154" s="138"/>
      <c r="J154" s="138"/>
      <c r="K154" s="138"/>
      <c r="L154" s="138"/>
      <c r="M154" s="138"/>
      <c r="N154" s="138"/>
      <c r="O154" s="138"/>
      <c r="P154" s="138"/>
      <c r="Q154" s="138"/>
      <c r="R154" s="138"/>
      <c r="S154" s="138"/>
      <c r="T154" s="138"/>
      <c r="U154" s="138"/>
      <c r="V154" s="138"/>
      <c r="W154" s="138"/>
      <c r="X154" s="138"/>
      <c r="Y154" s="138"/>
      <c r="Z154" s="138"/>
      <c r="AA154" s="203"/>
      <c r="AB154" s="259"/>
      <c r="AC154" s="139"/>
      <c r="AD154" s="140"/>
    </row>
    <row r="155" spans="1:30" s="389" customFormat="1">
      <c r="A155" s="414"/>
      <c r="B155" s="142"/>
      <c r="C155" s="142"/>
      <c r="D155" s="414"/>
      <c r="E155" s="1660"/>
      <c r="F155" s="146"/>
      <c r="G155" s="138"/>
      <c r="H155" s="138"/>
      <c r="I155" s="138"/>
      <c r="J155" s="138"/>
      <c r="K155" s="138"/>
      <c r="L155" s="138"/>
      <c r="M155" s="138"/>
      <c r="N155" s="138"/>
      <c r="O155" s="138"/>
      <c r="P155" s="138"/>
      <c r="Q155" s="138"/>
      <c r="R155" s="138"/>
      <c r="S155" s="138"/>
      <c r="T155" s="138"/>
      <c r="U155" s="138"/>
      <c r="V155" s="138"/>
      <c r="W155" s="138"/>
      <c r="X155" s="138"/>
      <c r="Y155" s="138"/>
      <c r="Z155" s="138"/>
      <c r="AA155" s="203"/>
      <c r="AB155" s="259"/>
      <c r="AC155" s="139"/>
      <c r="AD155" s="140"/>
    </row>
    <row r="156" spans="1:30" s="389" customFormat="1">
      <c r="A156" s="414"/>
      <c r="B156" s="142"/>
      <c r="C156" s="142"/>
      <c r="D156" s="414"/>
      <c r="E156" s="1660"/>
      <c r="F156" s="146"/>
      <c r="G156" s="138"/>
      <c r="H156" s="138"/>
      <c r="I156" s="138"/>
      <c r="J156" s="138"/>
      <c r="K156" s="138"/>
      <c r="L156" s="138"/>
      <c r="M156" s="138"/>
      <c r="N156" s="138"/>
      <c r="O156" s="138"/>
      <c r="P156" s="138"/>
      <c r="Q156" s="138"/>
      <c r="R156" s="138"/>
      <c r="S156" s="138"/>
      <c r="T156" s="138"/>
      <c r="U156" s="138"/>
      <c r="V156" s="138"/>
      <c r="W156" s="138"/>
      <c r="X156" s="138"/>
      <c r="Y156" s="138"/>
      <c r="Z156" s="138"/>
      <c r="AA156" s="203"/>
      <c r="AB156" s="259"/>
      <c r="AC156" s="139"/>
      <c r="AD156" s="140"/>
    </row>
    <row r="157" spans="1:30" s="389" customFormat="1" ht="5.25" customHeight="1">
      <c r="A157" s="414"/>
      <c r="B157" s="142"/>
      <c r="C157" s="142"/>
      <c r="D157" s="414"/>
      <c r="E157" s="414"/>
      <c r="F157" s="146"/>
      <c r="G157" s="138"/>
      <c r="H157" s="138"/>
      <c r="I157" s="138"/>
      <c r="J157" s="138"/>
      <c r="K157" s="138"/>
      <c r="L157" s="138"/>
      <c r="M157" s="138"/>
      <c r="N157" s="138"/>
      <c r="O157" s="138"/>
      <c r="P157" s="138"/>
      <c r="Q157" s="138"/>
      <c r="R157" s="138"/>
      <c r="S157" s="138"/>
      <c r="T157" s="138"/>
      <c r="U157" s="138"/>
      <c r="V157" s="138"/>
      <c r="W157" s="138"/>
      <c r="X157" s="138"/>
      <c r="Y157" s="138"/>
      <c r="Z157" s="138"/>
      <c r="AA157" s="203"/>
      <c r="AB157" s="259"/>
      <c r="AC157" s="139"/>
      <c r="AD157" s="140"/>
    </row>
    <row r="158" spans="1:30" s="389" customFormat="1" ht="3" customHeight="1">
      <c r="A158" s="414"/>
      <c r="B158" s="142"/>
      <c r="C158" s="142"/>
      <c r="D158" s="414"/>
      <c r="E158" s="414"/>
      <c r="F158" s="146"/>
      <c r="G158" s="138"/>
      <c r="H158" s="138"/>
      <c r="I158" s="138"/>
      <c r="J158" s="138"/>
      <c r="K158" s="138"/>
      <c r="L158" s="138"/>
      <c r="M158" s="138"/>
      <c r="N158" s="138"/>
      <c r="O158" s="138"/>
      <c r="P158" s="138"/>
      <c r="Q158" s="138"/>
      <c r="R158" s="138"/>
      <c r="S158" s="138"/>
      <c r="T158" s="138"/>
      <c r="U158" s="138"/>
      <c r="V158" s="138"/>
      <c r="W158" s="138"/>
      <c r="X158" s="138"/>
      <c r="Y158" s="138"/>
      <c r="Z158" s="138"/>
      <c r="AA158" s="203"/>
      <c r="AB158" s="259"/>
      <c r="AC158" s="139"/>
      <c r="AD158" s="140"/>
    </row>
    <row r="159" spans="1:30" s="389" customFormat="1">
      <c r="A159" s="822" t="s">
        <v>1026</v>
      </c>
      <c r="B159" s="142">
        <v>6</v>
      </c>
      <c r="C159" s="814" t="s">
        <v>1130</v>
      </c>
      <c r="D159" s="815" t="s">
        <v>438</v>
      </c>
      <c r="E159" s="822" t="s">
        <v>1382</v>
      </c>
      <c r="F159" s="146"/>
      <c r="G159" s="737" t="s">
        <v>71</v>
      </c>
      <c r="H159" s="737"/>
      <c r="I159" s="737"/>
      <c r="J159" s="737"/>
      <c r="K159" s="737"/>
      <c r="L159" s="737"/>
      <c r="M159" s="737"/>
      <c r="N159" s="696" t="s">
        <v>154</v>
      </c>
      <c r="O159" s="696"/>
      <c r="P159" s="696"/>
      <c r="Q159" s="696"/>
      <c r="R159" s="696"/>
      <c r="S159" s="696"/>
      <c r="T159" s="696"/>
      <c r="U159" s="696"/>
      <c r="V159" s="696"/>
      <c r="W159" s="138"/>
      <c r="X159" s="138"/>
      <c r="Y159" s="138"/>
      <c r="Z159" s="138"/>
      <c r="AA159" s="203"/>
      <c r="AB159" s="1063" t="s">
        <v>548</v>
      </c>
      <c r="AC159" s="1064"/>
      <c r="AD159" s="1065"/>
    </row>
    <row r="160" spans="1:30" s="389" customFormat="1">
      <c r="A160" s="822"/>
      <c r="B160" s="142"/>
      <c r="C160" s="814"/>
      <c r="D160" s="815"/>
      <c r="E160" s="1660"/>
      <c r="F160" s="146"/>
      <c r="G160" s="737"/>
      <c r="H160" s="737"/>
      <c r="I160" s="737"/>
      <c r="J160" s="737"/>
      <c r="K160" s="737"/>
      <c r="L160" s="737"/>
      <c r="M160" s="737"/>
      <c r="N160" s="696"/>
      <c r="O160" s="696"/>
      <c r="P160" s="696"/>
      <c r="Q160" s="696"/>
      <c r="R160" s="696"/>
      <c r="S160" s="696"/>
      <c r="T160" s="696"/>
      <c r="U160" s="696"/>
      <c r="V160" s="696"/>
      <c r="W160" s="138"/>
      <c r="X160" s="138"/>
      <c r="Y160" s="138"/>
      <c r="Z160" s="138"/>
      <c r="AA160" s="203"/>
      <c r="AB160" s="1063"/>
      <c r="AC160" s="1064"/>
      <c r="AD160" s="1065"/>
    </row>
    <row r="161" spans="1:30" s="389" customFormat="1">
      <c r="A161" s="822"/>
      <c r="B161" s="142"/>
      <c r="C161" s="814"/>
      <c r="D161" s="414"/>
      <c r="E161" s="1660"/>
      <c r="F161" s="146"/>
      <c r="G161" s="138"/>
      <c r="H161" s="138"/>
      <c r="I161" s="138"/>
      <c r="J161" s="138"/>
      <c r="K161" s="138"/>
      <c r="L161" s="138"/>
      <c r="M161" s="138"/>
      <c r="N161" s="138"/>
      <c r="O161" s="138"/>
      <c r="P161" s="138"/>
      <c r="Q161" s="138"/>
      <c r="R161" s="138"/>
      <c r="S161" s="138"/>
      <c r="T161" s="138"/>
      <c r="U161" s="138"/>
      <c r="V161" s="138"/>
      <c r="W161" s="138"/>
      <c r="X161" s="138"/>
      <c r="Y161" s="138"/>
      <c r="Z161" s="138"/>
      <c r="AA161" s="203"/>
      <c r="AB161" s="259"/>
      <c r="AC161" s="139"/>
      <c r="AD161" s="140"/>
    </row>
    <row r="162" spans="1:30" s="389" customFormat="1" ht="13.5" customHeight="1">
      <c r="A162" s="822"/>
      <c r="B162" s="142"/>
      <c r="C162" s="814"/>
      <c r="D162" s="414"/>
      <c r="E162" s="1660"/>
      <c r="F162" s="146"/>
      <c r="G162" s="1698" t="s">
        <v>1413</v>
      </c>
      <c r="H162" s="1698"/>
      <c r="I162" s="1698"/>
      <c r="J162" s="1698"/>
      <c r="K162" s="1698"/>
      <c r="L162" s="1698"/>
      <c r="M162" s="1698"/>
      <c r="N162" s="1698"/>
      <c r="O162" s="1698"/>
      <c r="P162" s="1698"/>
      <c r="Q162" s="1698"/>
      <c r="R162" s="1698"/>
      <c r="S162" s="1698"/>
      <c r="T162" s="1698"/>
      <c r="U162" s="1698"/>
      <c r="V162" s="1698"/>
      <c r="W162" s="1698"/>
      <c r="X162" s="1698"/>
      <c r="Y162" s="1698"/>
      <c r="Z162" s="1698"/>
      <c r="AA162" s="203"/>
      <c r="AB162" s="259"/>
      <c r="AC162" s="139"/>
      <c r="AD162" s="140"/>
    </row>
    <row r="163" spans="1:30" s="389" customFormat="1">
      <c r="A163" s="822"/>
      <c r="B163" s="142"/>
      <c r="C163" s="142"/>
      <c r="D163" s="414"/>
      <c r="E163" s="1660"/>
      <c r="F163" s="146"/>
      <c r="G163" s="1698"/>
      <c r="H163" s="1698"/>
      <c r="I163" s="1698"/>
      <c r="J163" s="1698"/>
      <c r="K163" s="1698"/>
      <c r="L163" s="1698"/>
      <c r="M163" s="1698"/>
      <c r="N163" s="1698"/>
      <c r="O163" s="1698"/>
      <c r="P163" s="1698"/>
      <c r="Q163" s="1698"/>
      <c r="R163" s="1698"/>
      <c r="S163" s="1698"/>
      <c r="T163" s="1698"/>
      <c r="U163" s="1698"/>
      <c r="V163" s="1698"/>
      <c r="W163" s="1698"/>
      <c r="X163" s="1698"/>
      <c r="Y163" s="1698"/>
      <c r="Z163" s="1698"/>
      <c r="AA163" s="203"/>
      <c r="AB163" s="259"/>
      <c r="AC163" s="139"/>
      <c r="AD163" s="140"/>
    </row>
    <row r="164" spans="1:30" s="389" customFormat="1">
      <c r="A164" s="414"/>
      <c r="B164" s="142"/>
      <c r="C164" s="142"/>
      <c r="D164" s="414"/>
      <c r="E164" s="1660"/>
      <c r="F164" s="146"/>
      <c r="G164" s="1698"/>
      <c r="H164" s="1698"/>
      <c r="I164" s="1698"/>
      <c r="J164" s="1698"/>
      <c r="K164" s="1698"/>
      <c r="L164" s="1698"/>
      <c r="M164" s="1698"/>
      <c r="N164" s="1698"/>
      <c r="O164" s="1698"/>
      <c r="P164" s="1698"/>
      <c r="Q164" s="1698"/>
      <c r="R164" s="1698"/>
      <c r="S164" s="1698"/>
      <c r="T164" s="1698"/>
      <c r="U164" s="1698"/>
      <c r="V164" s="1698"/>
      <c r="W164" s="1698"/>
      <c r="X164" s="1698"/>
      <c r="Y164" s="1698"/>
      <c r="Z164" s="1698"/>
      <c r="AA164" s="203"/>
      <c r="AB164" s="259"/>
      <c r="AC164" s="139"/>
      <c r="AD164" s="140"/>
    </row>
    <row r="165" spans="1:30" s="389" customFormat="1" ht="15.6" customHeight="1">
      <c r="A165" s="414"/>
      <c r="B165" s="142"/>
      <c r="C165" s="142"/>
      <c r="D165" s="414"/>
      <c r="E165" s="1660"/>
      <c r="F165" s="146"/>
      <c r="G165" s="1698"/>
      <c r="H165" s="1698"/>
      <c r="I165" s="1698"/>
      <c r="J165" s="1698"/>
      <c r="K165" s="1698"/>
      <c r="L165" s="1698"/>
      <c r="M165" s="1698"/>
      <c r="N165" s="1698"/>
      <c r="O165" s="1698"/>
      <c r="P165" s="1698"/>
      <c r="Q165" s="1698"/>
      <c r="R165" s="1698"/>
      <c r="S165" s="1698"/>
      <c r="T165" s="1698"/>
      <c r="U165" s="1698"/>
      <c r="V165" s="1698"/>
      <c r="W165" s="1698"/>
      <c r="X165" s="1698"/>
      <c r="Y165" s="1698"/>
      <c r="Z165" s="1698"/>
      <c r="AA165" s="203"/>
      <c r="AB165" s="259"/>
      <c r="AC165" s="139"/>
      <c r="AD165" s="140"/>
    </row>
    <row r="166" spans="1:30" s="389" customFormat="1" ht="4.5" customHeight="1">
      <c r="A166" s="414"/>
      <c r="B166" s="142"/>
      <c r="C166" s="142"/>
      <c r="D166" s="414"/>
      <c r="E166" s="420"/>
      <c r="F166" s="146"/>
      <c r="G166" s="1698"/>
      <c r="H166" s="1698"/>
      <c r="I166" s="1698"/>
      <c r="J166" s="1698"/>
      <c r="K166" s="1698"/>
      <c r="L166" s="1698"/>
      <c r="M166" s="1698"/>
      <c r="N166" s="1698"/>
      <c r="O166" s="1698"/>
      <c r="P166" s="1698"/>
      <c r="Q166" s="1698"/>
      <c r="R166" s="1698"/>
      <c r="S166" s="1698"/>
      <c r="T166" s="1698"/>
      <c r="U166" s="1698"/>
      <c r="V166" s="1698"/>
      <c r="W166" s="1698"/>
      <c r="X166" s="1698"/>
      <c r="Y166" s="1698"/>
      <c r="Z166" s="1698"/>
      <c r="AA166" s="203"/>
      <c r="AB166" s="259"/>
      <c r="AC166" s="139"/>
      <c r="AD166" s="140"/>
    </row>
    <row r="167" spans="1:30" s="389" customFormat="1" ht="13.5" customHeight="1">
      <c r="A167" s="414"/>
      <c r="B167" s="142"/>
      <c r="C167" s="142"/>
      <c r="D167" s="414"/>
      <c r="E167" s="822" t="s">
        <v>1255</v>
      </c>
      <c r="F167" s="146"/>
      <c r="G167" s="1698"/>
      <c r="H167" s="1698"/>
      <c r="I167" s="1698"/>
      <c r="J167" s="1698"/>
      <c r="K167" s="1698"/>
      <c r="L167" s="1698"/>
      <c r="M167" s="1698"/>
      <c r="N167" s="1698"/>
      <c r="O167" s="1698"/>
      <c r="P167" s="1698"/>
      <c r="Q167" s="1698"/>
      <c r="R167" s="1698"/>
      <c r="S167" s="1698"/>
      <c r="T167" s="1698"/>
      <c r="U167" s="1698"/>
      <c r="V167" s="1698"/>
      <c r="W167" s="1698"/>
      <c r="X167" s="1698"/>
      <c r="Y167" s="1698"/>
      <c r="Z167" s="1698"/>
      <c r="AA167" s="203"/>
      <c r="AB167" s="259"/>
      <c r="AC167" s="139"/>
      <c r="AD167" s="140"/>
    </row>
    <row r="168" spans="1:30" s="389" customFormat="1">
      <c r="A168" s="414"/>
      <c r="B168" s="142"/>
      <c r="C168" s="142"/>
      <c r="D168" s="414"/>
      <c r="E168" s="1660"/>
      <c r="F168" s="146"/>
      <c r="G168" s="1698"/>
      <c r="H168" s="1698"/>
      <c r="I168" s="1698"/>
      <c r="J168" s="1698"/>
      <c r="K168" s="1698"/>
      <c r="L168" s="1698"/>
      <c r="M168" s="1698"/>
      <c r="N168" s="1698"/>
      <c r="O168" s="1698"/>
      <c r="P168" s="1698"/>
      <c r="Q168" s="1698"/>
      <c r="R168" s="1698"/>
      <c r="S168" s="1698"/>
      <c r="T168" s="1698"/>
      <c r="U168" s="1698"/>
      <c r="V168" s="1698"/>
      <c r="W168" s="1698"/>
      <c r="X168" s="1698"/>
      <c r="Y168" s="1698"/>
      <c r="Z168" s="1698"/>
      <c r="AA168" s="203"/>
      <c r="AB168" s="259"/>
      <c r="AC168" s="139"/>
      <c r="AD168" s="140"/>
    </row>
    <row r="169" spans="1:30" s="389" customFormat="1">
      <c r="A169" s="414"/>
      <c r="B169" s="142"/>
      <c r="C169" s="142"/>
      <c r="D169" s="414"/>
      <c r="E169" s="1660"/>
      <c r="F169" s="146"/>
      <c r="G169" s="1698"/>
      <c r="H169" s="1698"/>
      <c r="I169" s="1698"/>
      <c r="J169" s="1698"/>
      <c r="K169" s="1698"/>
      <c r="L169" s="1698"/>
      <c r="M169" s="1698"/>
      <c r="N169" s="1698"/>
      <c r="O169" s="1698"/>
      <c r="P169" s="1698"/>
      <c r="Q169" s="1698"/>
      <c r="R169" s="1698"/>
      <c r="S169" s="1698"/>
      <c r="T169" s="1698"/>
      <c r="U169" s="1698"/>
      <c r="V169" s="1698"/>
      <c r="W169" s="1698"/>
      <c r="X169" s="1698"/>
      <c r="Y169" s="1698"/>
      <c r="Z169" s="1698"/>
      <c r="AA169" s="203"/>
      <c r="AB169" s="259"/>
      <c r="AC169" s="139"/>
      <c r="AD169" s="140"/>
    </row>
    <row r="170" spans="1:30" s="389" customFormat="1">
      <c r="A170" s="414"/>
      <c r="B170" s="142"/>
      <c r="C170" s="142"/>
      <c r="D170" s="414"/>
      <c r="E170" s="1660"/>
      <c r="F170" s="146"/>
      <c r="G170" s="1698"/>
      <c r="H170" s="1698"/>
      <c r="I170" s="1698"/>
      <c r="J170" s="1698"/>
      <c r="K170" s="1698"/>
      <c r="L170" s="1698"/>
      <c r="M170" s="1698"/>
      <c r="N170" s="1698"/>
      <c r="O170" s="1698"/>
      <c r="P170" s="1698"/>
      <c r="Q170" s="1698"/>
      <c r="R170" s="1698"/>
      <c r="S170" s="1698"/>
      <c r="T170" s="1698"/>
      <c r="U170" s="1698"/>
      <c r="V170" s="1698"/>
      <c r="W170" s="1698"/>
      <c r="X170" s="1698"/>
      <c r="Y170" s="1698"/>
      <c r="Z170" s="1698"/>
      <c r="AA170" s="203"/>
      <c r="AB170" s="259"/>
      <c r="AC170" s="139"/>
      <c r="AD170" s="140"/>
    </row>
    <row r="171" spans="1:30" s="389" customFormat="1">
      <c r="A171" s="414"/>
      <c r="B171" s="142"/>
      <c r="C171" s="142"/>
      <c r="D171" s="414"/>
      <c r="E171" s="1660"/>
      <c r="F171" s="146"/>
      <c r="G171" s="1698"/>
      <c r="H171" s="1698"/>
      <c r="I171" s="1698"/>
      <c r="J171" s="1698"/>
      <c r="K171" s="1698"/>
      <c r="L171" s="1698"/>
      <c r="M171" s="1698"/>
      <c r="N171" s="1698"/>
      <c r="O171" s="1698"/>
      <c r="P171" s="1698"/>
      <c r="Q171" s="1698"/>
      <c r="R171" s="1698"/>
      <c r="S171" s="1698"/>
      <c r="T171" s="1698"/>
      <c r="U171" s="1698"/>
      <c r="V171" s="1698"/>
      <c r="W171" s="1698"/>
      <c r="X171" s="1698"/>
      <c r="Y171" s="1698"/>
      <c r="Z171" s="1698"/>
      <c r="AA171" s="203"/>
      <c r="AB171" s="259"/>
      <c r="AC171" s="139"/>
      <c r="AD171" s="140"/>
    </row>
    <row r="172" spans="1:30" s="389" customFormat="1" ht="7.35" customHeight="1">
      <c r="A172" s="414"/>
      <c r="B172" s="142"/>
      <c r="C172" s="142"/>
      <c r="D172" s="414"/>
      <c r="E172" s="1660"/>
      <c r="F172" s="146"/>
      <c r="G172" s="1698"/>
      <c r="H172" s="1698"/>
      <c r="I172" s="1698"/>
      <c r="J172" s="1698"/>
      <c r="K172" s="1698"/>
      <c r="L172" s="1698"/>
      <c r="M172" s="1698"/>
      <c r="N172" s="1698"/>
      <c r="O172" s="1698"/>
      <c r="P172" s="1698"/>
      <c r="Q172" s="1698"/>
      <c r="R172" s="1698"/>
      <c r="S172" s="1698"/>
      <c r="T172" s="1698"/>
      <c r="U172" s="1698"/>
      <c r="V172" s="1698"/>
      <c r="W172" s="1698"/>
      <c r="X172" s="1698"/>
      <c r="Y172" s="1698"/>
      <c r="Z172" s="1698"/>
      <c r="AA172" s="203"/>
      <c r="AB172" s="259"/>
      <c r="AC172" s="139"/>
      <c r="AD172" s="140"/>
    </row>
    <row r="173" spans="1:30" s="389" customFormat="1">
      <c r="A173" s="414"/>
      <c r="B173" s="142"/>
      <c r="C173" s="142"/>
      <c r="D173" s="414"/>
      <c r="E173" s="822" t="s">
        <v>1260</v>
      </c>
      <c r="F173" s="146"/>
      <c r="G173" s="138"/>
      <c r="H173" s="138"/>
      <c r="I173" s="138"/>
      <c r="J173" s="138"/>
      <c r="K173" s="138"/>
      <c r="L173" s="138"/>
      <c r="M173" s="138"/>
      <c r="N173" s="138"/>
      <c r="O173" s="138"/>
      <c r="P173" s="138"/>
      <c r="Q173" s="138"/>
      <c r="R173" s="138"/>
      <c r="S173" s="138"/>
      <c r="T173" s="138"/>
      <c r="U173" s="138"/>
      <c r="V173" s="138"/>
      <c r="W173" s="138"/>
      <c r="X173" s="138"/>
      <c r="Y173" s="138"/>
      <c r="Z173" s="138"/>
      <c r="AA173" s="203"/>
      <c r="AB173" s="259"/>
      <c r="AC173" s="139"/>
      <c r="AD173" s="140"/>
    </row>
    <row r="174" spans="1:30" s="389" customFormat="1">
      <c r="A174" s="414"/>
      <c r="B174" s="142"/>
      <c r="C174" s="142"/>
      <c r="D174" s="414"/>
      <c r="E174" s="822"/>
      <c r="F174" s="146"/>
      <c r="G174" s="138"/>
      <c r="H174" s="138"/>
      <c r="I174" s="138"/>
      <c r="J174" s="138"/>
      <c r="K174" s="138"/>
      <c r="L174" s="138"/>
      <c r="M174" s="138"/>
      <c r="N174" s="138"/>
      <c r="O174" s="138"/>
      <c r="P174" s="138"/>
      <c r="Q174" s="138"/>
      <c r="R174" s="138"/>
      <c r="S174" s="138"/>
      <c r="T174" s="138"/>
      <c r="U174" s="138"/>
      <c r="V174" s="138"/>
      <c r="W174" s="138"/>
      <c r="X174" s="138"/>
      <c r="Y174" s="138"/>
      <c r="Z174" s="138"/>
      <c r="AA174" s="203"/>
      <c r="AB174" s="259"/>
      <c r="AC174" s="139"/>
      <c r="AD174" s="140"/>
    </row>
    <row r="175" spans="1:30" s="389" customFormat="1">
      <c r="A175" s="414"/>
      <c r="B175" s="142"/>
      <c r="C175" s="142"/>
      <c r="D175" s="414"/>
      <c r="E175" s="822"/>
      <c r="F175" s="146"/>
      <c r="G175" s="138"/>
      <c r="H175" s="138"/>
      <c r="I175" s="138"/>
      <c r="J175" s="138"/>
      <c r="K175" s="138"/>
      <c r="L175" s="138"/>
      <c r="M175" s="138"/>
      <c r="N175" s="138"/>
      <c r="O175" s="138"/>
      <c r="P175" s="138"/>
      <c r="Q175" s="138"/>
      <c r="R175" s="138"/>
      <c r="S175" s="138"/>
      <c r="T175" s="138"/>
      <c r="U175" s="138"/>
      <c r="V175" s="138"/>
      <c r="W175" s="138"/>
      <c r="X175" s="138"/>
      <c r="Y175" s="138"/>
      <c r="Z175" s="138"/>
      <c r="AA175" s="203"/>
      <c r="AB175" s="259"/>
      <c r="AC175" s="139"/>
      <c r="AD175" s="140"/>
    </row>
    <row r="176" spans="1:30" s="389" customFormat="1">
      <c r="A176" s="414"/>
      <c r="B176" s="142"/>
      <c r="C176" s="142"/>
      <c r="D176" s="414"/>
      <c r="E176" s="822"/>
      <c r="F176" s="146"/>
      <c r="G176" s="138"/>
      <c r="H176" s="138"/>
      <c r="I176" s="138"/>
      <c r="J176" s="138"/>
      <c r="K176" s="138"/>
      <c r="L176" s="138"/>
      <c r="M176" s="138"/>
      <c r="N176" s="138"/>
      <c r="O176" s="138"/>
      <c r="P176" s="138"/>
      <c r="Q176" s="138"/>
      <c r="R176" s="138"/>
      <c r="S176" s="138"/>
      <c r="T176" s="138"/>
      <c r="U176" s="138"/>
      <c r="V176" s="138"/>
      <c r="W176" s="138"/>
      <c r="X176" s="138"/>
      <c r="Y176" s="138"/>
      <c r="Z176" s="138"/>
      <c r="AA176" s="203"/>
      <c r="AB176" s="259"/>
      <c r="AC176" s="139"/>
      <c r="AD176" s="140"/>
    </row>
    <row r="177" spans="1:30" s="389" customFormat="1" ht="13.8" customHeight="1">
      <c r="A177" s="414"/>
      <c r="B177" s="142"/>
      <c r="C177" s="142"/>
      <c r="D177" s="414"/>
      <c r="E177" s="822"/>
      <c r="F177" s="146"/>
      <c r="G177" s="138"/>
      <c r="H177" s="138"/>
      <c r="I177" s="138"/>
      <c r="J177" s="138"/>
      <c r="K177" s="138"/>
      <c r="L177" s="138"/>
      <c r="M177" s="138"/>
      <c r="N177" s="138"/>
      <c r="O177" s="138"/>
      <c r="P177" s="138"/>
      <c r="Q177" s="138"/>
      <c r="R177" s="138"/>
      <c r="S177" s="138"/>
      <c r="T177" s="138"/>
      <c r="U177" s="138"/>
      <c r="V177" s="138"/>
      <c r="W177" s="138"/>
      <c r="X177" s="138"/>
      <c r="Y177" s="138"/>
      <c r="Z177" s="138"/>
      <c r="AA177" s="203"/>
      <c r="AB177" s="259"/>
      <c r="AC177" s="139"/>
      <c r="AD177" s="140"/>
    </row>
    <row r="178" spans="1:30" s="389" customFormat="1" ht="2.4" customHeight="1">
      <c r="A178" s="414"/>
      <c r="B178" s="142"/>
      <c r="C178" s="142"/>
      <c r="D178" s="414"/>
      <c r="E178" s="414"/>
      <c r="F178" s="146"/>
      <c r="G178" s="138"/>
      <c r="H178" s="138"/>
      <c r="I178" s="138"/>
      <c r="J178" s="138"/>
      <c r="K178" s="138"/>
      <c r="L178" s="138"/>
      <c r="M178" s="138"/>
      <c r="N178" s="138"/>
      <c r="O178" s="138"/>
      <c r="P178" s="138"/>
      <c r="Q178" s="138"/>
      <c r="R178" s="138"/>
      <c r="S178" s="138"/>
      <c r="T178" s="138"/>
      <c r="U178" s="138"/>
      <c r="V178" s="138"/>
      <c r="W178" s="138"/>
      <c r="X178" s="138"/>
      <c r="Y178" s="138"/>
      <c r="Z178" s="138"/>
      <c r="AA178" s="203"/>
      <c r="AB178" s="259"/>
      <c r="AC178" s="139"/>
      <c r="AD178" s="140"/>
    </row>
    <row r="179" spans="1:30" s="389" customFormat="1" ht="13.8" customHeight="1">
      <c r="A179" s="414"/>
      <c r="B179" s="142"/>
      <c r="C179" s="142"/>
      <c r="D179" s="414"/>
      <c r="E179" s="805" t="s">
        <v>1420</v>
      </c>
      <c r="F179" s="146"/>
      <c r="G179" s="138"/>
      <c r="H179" s="138"/>
      <c r="I179" s="138"/>
      <c r="J179" s="138"/>
      <c r="K179" s="138"/>
      <c r="L179" s="138"/>
      <c r="M179" s="138"/>
      <c r="N179" s="138"/>
      <c r="O179" s="138"/>
      <c r="P179" s="138"/>
      <c r="Q179" s="138"/>
      <c r="R179" s="138"/>
      <c r="S179" s="138"/>
      <c r="T179" s="138"/>
      <c r="U179" s="138"/>
      <c r="V179" s="138"/>
      <c r="W179" s="138"/>
      <c r="X179" s="138"/>
      <c r="Y179" s="138"/>
      <c r="Z179" s="138"/>
      <c r="AA179" s="203"/>
      <c r="AB179" s="259"/>
      <c r="AC179" s="139"/>
      <c r="AD179" s="140"/>
    </row>
    <row r="180" spans="1:30" s="389" customFormat="1" ht="13.8" customHeight="1">
      <c r="A180" s="414"/>
      <c r="B180" s="142"/>
      <c r="C180" s="142"/>
      <c r="D180" s="414"/>
      <c r="E180" s="805"/>
      <c r="F180" s="146"/>
      <c r="G180" s="138"/>
      <c r="H180" s="138"/>
      <c r="I180" s="138"/>
      <c r="J180" s="138"/>
      <c r="K180" s="138"/>
      <c r="L180" s="138"/>
      <c r="M180" s="138"/>
      <c r="N180" s="138"/>
      <c r="O180" s="138"/>
      <c r="P180" s="138"/>
      <c r="Q180" s="138"/>
      <c r="R180" s="138"/>
      <c r="S180" s="138"/>
      <c r="T180" s="138"/>
      <c r="U180" s="138"/>
      <c r="V180" s="138"/>
      <c r="W180" s="138"/>
      <c r="X180" s="138"/>
      <c r="Y180" s="138"/>
      <c r="Z180" s="138"/>
      <c r="AA180" s="203"/>
      <c r="AB180" s="259"/>
      <c r="AC180" s="139"/>
      <c r="AD180" s="140"/>
    </row>
    <row r="181" spans="1:30" s="389" customFormat="1" ht="13.8" customHeight="1">
      <c r="A181" s="414"/>
      <c r="B181" s="142"/>
      <c r="C181" s="142"/>
      <c r="D181" s="414"/>
      <c r="E181" s="805"/>
      <c r="F181" s="146"/>
      <c r="G181" s="138"/>
      <c r="H181" s="138"/>
      <c r="I181" s="138"/>
      <c r="J181" s="138"/>
      <c r="K181" s="138"/>
      <c r="L181" s="138"/>
      <c r="M181" s="138"/>
      <c r="N181" s="138"/>
      <c r="O181" s="138"/>
      <c r="P181" s="138"/>
      <c r="Q181" s="138"/>
      <c r="R181" s="138"/>
      <c r="S181" s="138"/>
      <c r="T181" s="138"/>
      <c r="U181" s="138"/>
      <c r="V181" s="138"/>
      <c r="W181" s="138"/>
      <c r="X181" s="138"/>
      <c r="Y181" s="138"/>
      <c r="Z181" s="138"/>
      <c r="AA181" s="203"/>
      <c r="AB181" s="259"/>
      <c r="AC181" s="139"/>
      <c r="AD181" s="140"/>
    </row>
    <row r="182" spans="1:30" s="389" customFormat="1" ht="13.8" customHeight="1">
      <c r="A182" s="414"/>
      <c r="B182" s="142"/>
      <c r="C182" s="142"/>
      <c r="D182" s="414"/>
      <c r="E182" s="805"/>
      <c r="F182" s="146"/>
      <c r="G182" s="138"/>
      <c r="H182" s="138"/>
      <c r="I182" s="138"/>
      <c r="J182" s="138"/>
      <c r="K182" s="138"/>
      <c r="L182" s="138"/>
      <c r="M182" s="138"/>
      <c r="N182" s="138"/>
      <c r="O182" s="138"/>
      <c r="P182" s="138"/>
      <c r="Q182" s="138"/>
      <c r="R182" s="138"/>
      <c r="S182" s="138"/>
      <c r="T182" s="138"/>
      <c r="U182" s="138"/>
      <c r="V182" s="138"/>
      <c r="W182" s="138"/>
      <c r="X182" s="138"/>
      <c r="Y182" s="138"/>
      <c r="Z182" s="138"/>
      <c r="AA182" s="203"/>
      <c r="AB182" s="259"/>
      <c r="AC182" s="139"/>
      <c r="AD182" s="140"/>
    </row>
    <row r="183" spans="1:30" s="389" customFormat="1" ht="13.8" customHeight="1">
      <c r="A183" s="414"/>
      <c r="B183" s="142"/>
      <c r="C183" s="142"/>
      <c r="D183" s="414"/>
      <c r="E183" s="805"/>
      <c r="F183" s="146"/>
      <c r="G183" s="138"/>
      <c r="H183" s="138"/>
      <c r="I183" s="138"/>
      <c r="J183" s="138"/>
      <c r="K183" s="138"/>
      <c r="L183" s="138"/>
      <c r="M183" s="138"/>
      <c r="N183" s="138"/>
      <c r="O183" s="138"/>
      <c r="P183" s="138"/>
      <c r="Q183" s="138"/>
      <c r="R183" s="138"/>
      <c r="S183" s="138"/>
      <c r="T183" s="138"/>
      <c r="U183" s="138"/>
      <c r="V183" s="138"/>
      <c r="W183" s="138"/>
      <c r="X183" s="138"/>
      <c r="Y183" s="138"/>
      <c r="Z183" s="138"/>
      <c r="AA183" s="203"/>
      <c r="AB183" s="259"/>
      <c r="AC183" s="139"/>
      <c r="AD183" s="140"/>
    </row>
    <row r="184" spans="1:30" s="389" customFormat="1" ht="13.8" customHeight="1">
      <c r="A184" s="414"/>
      <c r="B184" s="142"/>
      <c r="C184" s="142"/>
      <c r="D184" s="414"/>
      <c r="E184" s="414"/>
      <c r="F184" s="146"/>
      <c r="G184" s="138"/>
      <c r="H184" s="138"/>
      <c r="I184" s="138"/>
      <c r="J184" s="138"/>
      <c r="K184" s="138"/>
      <c r="L184" s="138"/>
      <c r="M184" s="138"/>
      <c r="N184" s="138"/>
      <c r="O184" s="138"/>
      <c r="P184" s="138"/>
      <c r="Q184" s="138"/>
      <c r="R184" s="138"/>
      <c r="S184" s="138"/>
      <c r="T184" s="138"/>
      <c r="U184" s="138"/>
      <c r="V184" s="138"/>
      <c r="W184" s="138"/>
      <c r="X184" s="138"/>
      <c r="Y184" s="138"/>
      <c r="Z184" s="138"/>
      <c r="AA184" s="203"/>
      <c r="AB184" s="259"/>
      <c r="AC184" s="139"/>
      <c r="AD184" s="140"/>
    </row>
    <row r="185" spans="1:30" s="389" customFormat="1" ht="6.6" customHeight="1">
      <c r="A185" s="257"/>
      <c r="B185" s="348"/>
      <c r="C185" s="348"/>
      <c r="D185" s="257"/>
      <c r="E185" s="257"/>
      <c r="F185" s="300"/>
      <c r="G185" s="220"/>
      <c r="H185" s="220"/>
      <c r="I185" s="220"/>
      <c r="J185" s="220"/>
      <c r="K185" s="220"/>
      <c r="L185" s="220"/>
      <c r="M185" s="220"/>
      <c r="N185" s="220"/>
      <c r="O185" s="220"/>
      <c r="P185" s="220"/>
      <c r="Q185" s="220"/>
      <c r="R185" s="220"/>
      <c r="S185" s="220"/>
      <c r="T185" s="220"/>
      <c r="U185" s="220"/>
      <c r="V185" s="220"/>
      <c r="W185" s="220"/>
      <c r="X185" s="220"/>
      <c r="Y185" s="220"/>
      <c r="Z185" s="220"/>
      <c r="AA185" s="301"/>
      <c r="AB185" s="221"/>
      <c r="AC185" s="222"/>
      <c r="AD185" s="223"/>
    </row>
    <row r="186" spans="1:30" s="389" customFormat="1" ht="13.8" customHeight="1">
      <c r="A186" s="414"/>
      <c r="B186" s="142"/>
      <c r="C186" s="142"/>
      <c r="D186" s="414"/>
      <c r="E186" s="1490" t="s">
        <v>1412</v>
      </c>
      <c r="F186" s="146"/>
      <c r="G186" s="138"/>
      <c r="H186" s="138"/>
      <c r="I186" s="138"/>
      <c r="J186" s="138"/>
      <c r="K186" s="138"/>
      <c r="L186" s="138"/>
      <c r="M186" s="138"/>
      <c r="N186" s="138"/>
      <c r="O186" s="138"/>
      <c r="P186" s="138"/>
      <c r="Q186" s="138"/>
      <c r="R186" s="138"/>
      <c r="S186" s="138"/>
      <c r="T186" s="138"/>
      <c r="U186" s="138"/>
      <c r="V186" s="138"/>
      <c r="W186" s="138"/>
      <c r="X186" s="138"/>
      <c r="Y186" s="138"/>
      <c r="Z186" s="138"/>
      <c r="AA186" s="203"/>
      <c r="AB186" s="259"/>
      <c r="AC186" s="139"/>
      <c r="AD186" s="140"/>
    </row>
    <row r="187" spans="1:30" s="389" customFormat="1">
      <c r="A187" s="414"/>
      <c r="B187" s="142"/>
      <c r="C187" s="142"/>
      <c r="D187" s="414"/>
      <c r="E187" s="805"/>
      <c r="F187" s="146"/>
      <c r="G187" s="138"/>
      <c r="H187" s="138"/>
      <c r="I187" s="138"/>
      <c r="J187" s="138"/>
      <c r="K187" s="138"/>
      <c r="L187" s="138"/>
      <c r="M187" s="138"/>
      <c r="N187" s="138"/>
      <c r="O187" s="138"/>
      <c r="P187" s="138"/>
      <c r="Q187" s="138"/>
      <c r="R187" s="138"/>
      <c r="S187" s="138"/>
      <c r="T187" s="138"/>
      <c r="U187" s="138"/>
      <c r="V187" s="138"/>
      <c r="W187" s="138"/>
      <c r="X187" s="138"/>
      <c r="Y187" s="138"/>
      <c r="Z187" s="138"/>
      <c r="AA187" s="203"/>
      <c r="AB187" s="259"/>
      <c r="AC187" s="139"/>
      <c r="AD187" s="140"/>
    </row>
    <row r="188" spans="1:30" s="389" customFormat="1" ht="11.25" customHeight="1">
      <c r="A188" s="414"/>
      <c r="B188" s="142"/>
      <c r="C188" s="142"/>
      <c r="D188" s="414"/>
      <c r="E188" s="805"/>
      <c r="F188" s="146"/>
      <c r="G188" s="138"/>
      <c r="H188" s="138"/>
      <c r="I188" s="138"/>
      <c r="J188" s="138"/>
      <c r="K188" s="138"/>
      <c r="L188" s="138"/>
      <c r="M188" s="138"/>
      <c r="N188" s="138"/>
      <c r="O188" s="138"/>
      <c r="P188" s="138"/>
      <c r="Q188" s="138"/>
      <c r="R188" s="138"/>
      <c r="S188" s="138"/>
      <c r="T188" s="138"/>
      <c r="U188" s="138"/>
      <c r="V188" s="138"/>
      <c r="W188" s="138"/>
      <c r="X188" s="138"/>
      <c r="Y188" s="138"/>
      <c r="Z188" s="138"/>
      <c r="AA188" s="203"/>
      <c r="AB188" s="259"/>
      <c r="AC188" s="139"/>
      <c r="AD188" s="140"/>
    </row>
    <row r="189" spans="1:30" s="389" customFormat="1" ht="13.5" customHeight="1">
      <c r="A189" s="414"/>
      <c r="B189" s="142"/>
      <c r="C189" s="142"/>
      <c r="D189" s="414"/>
      <c r="E189" s="805"/>
      <c r="F189" s="146"/>
      <c r="G189" s="138"/>
      <c r="H189" s="138"/>
      <c r="I189" s="138"/>
      <c r="J189" s="138"/>
      <c r="K189" s="138"/>
      <c r="L189" s="138"/>
      <c r="M189" s="138"/>
      <c r="N189" s="138"/>
      <c r="O189" s="138"/>
      <c r="P189" s="138"/>
      <c r="Q189" s="138"/>
      <c r="R189" s="138"/>
      <c r="S189" s="138"/>
      <c r="T189" s="138"/>
      <c r="U189" s="138"/>
      <c r="V189" s="138"/>
      <c r="W189" s="138"/>
      <c r="X189" s="138"/>
      <c r="Y189" s="138"/>
      <c r="Z189" s="138"/>
      <c r="AA189" s="203"/>
      <c r="AB189" s="259"/>
      <c r="AC189" s="139"/>
      <c r="AD189" s="140"/>
    </row>
    <row r="190" spans="1:30" s="389" customFormat="1" ht="13.5" customHeight="1">
      <c r="A190" s="414"/>
      <c r="B190" s="142"/>
      <c r="C190" s="142"/>
      <c r="D190" s="414"/>
      <c r="E190" s="805"/>
      <c r="F190" s="146"/>
      <c r="G190" s="138"/>
      <c r="H190" s="138"/>
      <c r="I190" s="138"/>
      <c r="J190" s="138"/>
      <c r="K190" s="138"/>
      <c r="L190" s="138"/>
      <c r="M190" s="138"/>
      <c r="N190" s="138"/>
      <c r="O190" s="138"/>
      <c r="P190" s="138"/>
      <c r="Q190" s="138"/>
      <c r="R190" s="138"/>
      <c r="S190" s="138"/>
      <c r="T190" s="138"/>
      <c r="U190" s="138"/>
      <c r="V190" s="138"/>
      <c r="W190" s="138"/>
      <c r="X190" s="138"/>
      <c r="Y190" s="138"/>
      <c r="Z190" s="138"/>
      <c r="AA190" s="203"/>
      <c r="AB190" s="259"/>
      <c r="AC190" s="139"/>
      <c r="AD190" s="140"/>
    </row>
    <row r="191" spans="1:30" s="389" customFormat="1" ht="13.5" customHeight="1">
      <c r="A191" s="414"/>
      <c r="B191" s="142"/>
      <c r="C191" s="142"/>
      <c r="D191" s="414"/>
      <c r="E191" s="805"/>
      <c r="F191" s="146"/>
      <c r="G191" s="138"/>
      <c r="H191" s="138"/>
      <c r="I191" s="138"/>
      <c r="J191" s="138"/>
      <c r="K191" s="138"/>
      <c r="L191" s="138"/>
      <c r="M191" s="138"/>
      <c r="N191" s="138"/>
      <c r="O191" s="138"/>
      <c r="P191" s="138"/>
      <c r="Q191" s="138"/>
      <c r="R191" s="138"/>
      <c r="S191" s="138"/>
      <c r="T191" s="138"/>
      <c r="U191" s="138"/>
      <c r="V191" s="138"/>
      <c r="W191" s="138"/>
      <c r="X191" s="138"/>
      <c r="Y191" s="138"/>
      <c r="Z191" s="138"/>
      <c r="AA191" s="203"/>
      <c r="AB191" s="259"/>
      <c r="AC191" s="139"/>
      <c r="AD191" s="140"/>
    </row>
    <row r="192" spans="1:30" s="389" customFormat="1" ht="13.5" customHeight="1">
      <c r="A192" s="414"/>
      <c r="B192" s="142"/>
      <c r="C192" s="142"/>
      <c r="D192" s="414"/>
      <c r="E192" s="805"/>
      <c r="F192" s="146"/>
      <c r="G192" s="138"/>
      <c r="H192" s="138"/>
      <c r="I192" s="138"/>
      <c r="J192" s="138"/>
      <c r="K192" s="138"/>
      <c r="L192" s="138"/>
      <c r="M192" s="138"/>
      <c r="N192" s="138"/>
      <c r="O192" s="138"/>
      <c r="P192" s="138"/>
      <c r="Q192" s="138"/>
      <c r="R192" s="138"/>
      <c r="S192" s="138"/>
      <c r="T192" s="138"/>
      <c r="U192" s="138"/>
      <c r="V192" s="138"/>
      <c r="W192" s="138"/>
      <c r="X192" s="138"/>
      <c r="Y192" s="138"/>
      <c r="Z192" s="138"/>
      <c r="AA192" s="203"/>
      <c r="AB192" s="259"/>
      <c r="AC192" s="139"/>
      <c r="AD192" s="140"/>
    </row>
    <row r="193" spans="1:30" s="389" customFormat="1" ht="13.5" customHeight="1">
      <c r="A193" s="414"/>
      <c r="B193" s="142"/>
      <c r="C193" s="142"/>
      <c r="D193" s="414"/>
      <c r="E193" s="805"/>
      <c r="F193" s="146"/>
      <c r="G193" s="138"/>
      <c r="H193" s="138"/>
      <c r="I193" s="138"/>
      <c r="J193" s="138"/>
      <c r="K193" s="138"/>
      <c r="L193" s="138"/>
      <c r="M193" s="138"/>
      <c r="N193" s="138"/>
      <c r="O193" s="138"/>
      <c r="P193" s="138"/>
      <c r="Q193" s="138"/>
      <c r="R193" s="138"/>
      <c r="S193" s="138"/>
      <c r="T193" s="138"/>
      <c r="U193" s="138"/>
      <c r="V193" s="138"/>
      <c r="W193" s="138"/>
      <c r="X193" s="138"/>
      <c r="Y193" s="138"/>
      <c r="Z193" s="138"/>
      <c r="AA193" s="203"/>
      <c r="AB193" s="259"/>
      <c r="AC193" s="139"/>
      <c r="AD193" s="140"/>
    </row>
    <row r="194" spans="1:30" s="389" customFormat="1" ht="13.5" customHeight="1">
      <c r="A194" s="414"/>
      <c r="B194" s="142"/>
      <c r="C194" s="142"/>
      <c r="D194" s="414"/>
      <c r="E194" s="805"/>
      <c r="F194" s="146"/>
      <c r="G194" s="138"/>
      <c r="H194" s="138"/>
      <c r="I194" s="138"/>
      <c r="J194" s="138"/>
      <c r="K194" s="138"/>
      <c r="L194" s="138"/>
      <c r="M194" s="138"/>
      <c r="N194" s="138"/>
      <c r="O194" s="138"/>
      <c r="P194" s="138"/>
      <c r="Q194" s="138"/>
      <c r="R194" s="138"/>
      <c r="S194" s="138"/>
      <c r="T194" s="138"/>
      <c r="U194" s="138"/>
      <c r="V194" s="138"/>
      <c r="W194" s="138"/>
      <c r="X194" s="138"/>
      <c r="Y194" s="138"/>
      <c r="Z194" s="138"/>
      <c r="AA194" s="203"/>
      <c r="AB194" s="259"/>
      <c r="AC194" s="139"/>
      <c r="AD194" s="140"/>
    </row>
    <row r="195" spans="1:30" s="389" customFormat="1" ht="13.5" customHeight="1">
      <c r="A195" s="414"/>
      <c r="B195" s="142"/>
      <c r="C195" s="142"/>
      <c r="D195" s="414"/>
      <c r="E195" s="822" t="s">
        <v>1421</v>
      </c>
      <c r="F195" s="146"/>
      <c r="G195" s="138"/>
      <c r="H195" s="138"/>
      <c r="I195" s="138"/>
      <c r="J195" s="138"/>
      <c r="K195" s="138"/>
      <c r="L195" s="138"/>
      <c r="M195" s="138"/>
      <c r="N195" s="138"/>
      <c r="O195" s="138"/>
      <c r="P195" s="138"/>
      <c r="Q195" s="138"/>
      <c r="R195" s="138"/>
      <c r="S195" s="138"/>
      <c r="T195" s="138"/>
      <c r="U195" s="138"/>
      <c r="V195" s="138"/>
      <c r="W195" s="138"/>
      <c r="X195" s="138"/>
      <c r="Y195" s="138"/>
      <c r="Z195" s="138"/>
      <c r="AA195" s="203"/>
      <c r="AB195" s="259"/>
      <c r="AC195" s="139"/>
      <c r="AD195" s="140"/>
    </row>
    <row r="196" spans="1:30" s="389" customFormat="1" ht="13.5" customHeight="1">
      <c r="A196" s="414"/>
      <c r="B196" s="142"/>
      <c r="C196" s="142"/>
      <c r="D196" s="414"/>
      <c r="E196" s="822"/>
      <c r="F196" s="146"/>
      <c r="G196" s="138"/>
      <c r="H196" s="138"/>
      <c r="I196" s="138"/>
      <c r="J196" s="138"/>
      <c r="K196" s="138"/>
      <c r="L196" s="138"/>
      <c r="M196" s="138"/>
      <c r="N196" s="138"/>
      <c r="O196" s="138"/>
      <c r="P196" s="138"/>
      <c r="Q196" s="138"/>
      <c r="R196" s="138"/>
      <c r="S196" s="138"/>
      <c r="T196" s="138"/>
      <c r="U196" s="138"/>
      <c r="V196" s="138"/>
      <c r="W196" s="138"/>
      <c r="X196" s="138"/>
      <c r="Y196" s="138"/>
      <c r="Z196" s="138"/>
      <c r="AA196" s="203"/>
      <c r="AB196" s="259"/>
      <c r="AC196" s="139"/>
      <c r="AD196" s="140"/>
    </row>
    <row r="197" spans="1:30" s="389" customFormat="1" ht="13.5" customHeight="1">
      <c r="A197" s="414"/>
      <c r="B197" s="142"/>
      <c r="C197" s="142"/>
      <c r="D197" s="414"/>
      <c r="E197" s="822"/>
      <c r="F197" s="146"/>
      <c r="G197" s="138"/>
      <c r="H197" s="138"/>
      <c r="I197" s="138"/>
      <c r="J197" s="138"/>
      <c r="K197" s="138"/>
      <c r="L197" s="138"/>
      <c r="M197" s="138"/>
      <c r="N197" s="138"/>
      <c r="O197" s="138"/>
      <c r="P197" s="138"/>
      <c r="Q197" s="138"/>
      <c r="R197" s="138"/>
      <c r="S197" s="138"/>
      <c r="T197" s="138"/>
      <c r="U197" s="138"/>
      <c r="V197" s="138"/>
      <c r="W197" s="138"/>
      <c r="X197" s="138"/>
      <c r="Y197" s="138"/>
      <c r="Z197" s="138"/>
      <c r="AA197" s="203"/>
      <c r="AB197" s="259"/>
      <c r="AC197" s="139"/>
      <c r="AD197" s="140"/>
    </row>
    <row r="198" spans="1:30" s="389" customFormat="1" ht="13.5" customHeight="1">
      <c r="A198" s="414"/>
      <c r="B198" s="142"/>
      <c r="C198" s="142"/>
      <c r="D198" s="414"/>
      <c r="E198" s="420"/>
      <c r="F198" s="146"/>
      <c r="G198" s="138"/>
      <c r="H198" s="138"/>
      <c r="I198" s="138"/>
      <c r="J198" s="138"/>
      <c r="K198" s="138"/>
      <c r="L198" s="138"/>
      <c r="M198" s="138"/>
      <c r="N198" s="138"/>
      <c r="O198" s="138"/>
      <c r="P198" s="138"/>
      <c r="Q198" s="138"/>
      <c r="R198" s="138"/>
      <c r="S198" s="138"/>
      <c r="T198" s="138"/>
      <c r="U198" s="138"/>
      <c r="V198" s="138"/>
      <c r="W198" s="138"/>
      <c r="X198" s="138"/>
      <c r="Y198" s="138"/>
      <c r="Z198" s="138"/>
      <c r="AA198" s="203"/>
      <c r="AB198" s="259"/>
      <c r="AC198" s="139"/>
      <c r="AD198" s="140"/>
    </row>
    <row r="199" spans="1:30" s="389" customFormat="1" ht="13.5" customHeight="1">
      <c r="A199" s="414"/>
      <c r="B199" s="142"/>
      <c r="C199" s="142"/>
      <c r="D199" s="414"/>
      <c r="E199" s="822" t="s">
        <v>1523</v>
      </c>
      <c r="F199" s="146"/>
      <c r="G199" s="138"/>
      <c r="H199" s="138"/>
      <c r="I199" s="138"/>
      <c r="J199" s="138"/>
      <c r="K199" s="138"/>
      <c r="L199" s="138"/>
      <c r="M199" s="138"/>
      <c r="N199" s="138"/>
      <c r="O199" s="138"/>
      <c r="P199" s="138"/>
      <c r="Q199" s="138"/>
      <c r="R199" s="138"/>
      <c r="S199" s="138"/>
      <c r="T199" s="138"/>
      <c r="U199" s="138"/>
      <c r="V199" s="138"/>
      <c r="W199" s="138"/>
      <c r="X199" s="138"/>
      <c r="Y199" s="138"/>
      <c r="Z199" s="138"/>
      <c r="AA199" s="203"/>
      <c r="AB199" s="259"/>
      <c r="AC199" s="139"/>
      <c r="AD199" s="140"/>
    </row>
    <row r="200" spans="1:30" s="389" customFormat="1" ht="13.5" customHeight="1">
      <c r="A200" s="414"/>
      <c r="B200" s="142"/>
      <c r="C200" s="142"/>
      <c r="D200" s="414"/>
      <c r="E200" s="1660"/>
      <c r="F200" s="146"/>
      <c r="G200" s="138"/>
      <c r="H200" s="138"/>
      <c r="I200" s="138"/>
      <c r="J200" s="138"/>
      <c r="K200" s="138"/>
      <c r="L200" s="138"/>
      <c r="M200" s="138"/>
      <c r="N200" s="138"/>
      <c r="O200" s="138"/>
      <c r="P200" s="138"/>
      <c r="Q200" s="138"/>
      <c r="R200" s="138"/>
      <c r="S200" s="138"/>
      <c r="T200" s="138"/>
      <c r="U200" s="138"/>
      <c r="V200" s="138"/>
      <c r="W200" s="138"/>
      <c r="X200" s="138"/>
      <c r="Y200" s="138"/>
      <c r="Z200" s="138"/>
      <c r="AA200" s="203"/>
      <c r="AB200" s="259"/>
      <c r="AC200" s="139"/>
      <c r="AD200" s="140"/>
    </row>
    <row r="201" spans="1:30" s="389" customFormat="1" ht="13.5" customHeight="1">
      <c r="A201" s="414"/>
      <c r="B201" s="142"/>
      <c r="C201" s="142"/>
      <c r="D201" s="414"/>
      <c r="E201" s="1660"/>
      <c r="F201" s="146"/>
      <c r="G201" s="138"/>
      <c r="H201" s="138"/>
      <c r="I201" s="138"/>
      <c r="J201" s="138"/>
      <c r="K201" s="138"/>
      <c r="L201" s="138"/>
      <c r="M201" s="138"/>
      <c r="N201" s="138"/>
      <c r="O201" s="138"/>
      <c r="P201" s="138"/>
      <c r="Q201" s="138"/>
      <c r="R201" s="138"/>
      <c r="S201" s="138"/>
      <c r="T201" s="138"/>
      <c r="U201" s="138"/>
      <c r="V201" s="138"/>
      <c r="W201" s="138"/>
      <c r="X201" s="138"/>
      <c r="Y201" s="138"/>
      <c r="Z201" s="138"/>
      <c r="AA201" s="203"/>
      <c r="AB201" s="259"/>
      <c r="AC201" s="139"/>
      <c r="AD201" s="140"/>
    </row>
    <row r="202" spans="1:30" s="389" customFormat="1" ht="13.5" customHeight="1">
      <c r="A202" s="414"/>
      <c r="B202" s="142"/>
      <c r="C202" s="142"/>
      <c r="D202" s="414"/>
      <c r="E202" s="1660"/>
      <c r="F202" s="146"/>
      <c r="G202" s="138"/>
      <c r="H202" s="138"/>
      <c r="I202" s="138"/>
      <c r="J202" s="138"/>
      <c r="K202" s="138"/>
      <c r="L202" s="138"/>
      <c r="M202" s="138"/>
      <c r="N202" s="138"/>
      <c r="O202" s="138"/>
      <c r="P202" s="138"/>
      <c r="Q202" s="138"/>
      <c r="R202" s="138"/>
      <c r="S202" s="138"/>
      <c r="T202" s="138"/>
      <c r="U202" s="138"/>
      <c r="V202" s="138"/>
      <c r="W202" s="138"/>
      <c r="X202" s="138"/>
      <c r="Y202" s="138"/>
      <c r="Z202" s="138"/>
      <c r="AA202" s="203"/>
      <c r="AB202" s="259"/>
      <c r="AC202" s="139"/>
      <c r="AD202" s="140"/>
    </row>
    <row r="203" spans="1:30" s="389" customFormat="1" ht="13.5" customHeight="1">
      <c r="A203" s="414"/>
      <c r="B203" s="142"/>
      <c r="C203" s="142"/>
      <c r="D203" s="414"/>
      <c r="E203" s="1660"/>
      <c r="F203" s="146"/>
      <c r="G203" s="138"/>
      <c r="H203" s="138"/>
      <c r="I203" s="138"/>
      <c r="J203" s="138"/>
      <c r="K203" s="138"/>
      <c r="L203" s="138"/>
      <c r="M203" s="138"/>
      <c r="N203" s="138"/>
      <c r="O203" s="138"/>
      <c r="P203" s="138"/>
      <c r="Q203" s="138"/>
      <c r="R203" s="138"/>
      <c r="S203" s="138"/>
      <c r="T203" s="138"/>
      <c r="U203" s="138"/>
      <c r="V203" s="138"/>
      <c r="W203" s="138"/>
      <c r="X203" s="138"/>
      <c r="Y203" s="138"/>
      <c r="Z203" s="138"/>
      <c r="AA203" s="203"/>
      <c r="AB203" s="259"/>
      <c r="AC203" s="139"/>
      <c r="AD203" s="140"/>
    </row>
    <row r="204" spans="1:30" s="389" customFormat="1" ht="22.5" customHeight="1">
      <c r="A204" s="414"/>
      <c r="B204" s="142"/>
      <c r="C204" s="142"/>
      <c r="D204" s="414"/>
      <c r="E204" s="1660"/>
      <c r="F204" s="146"/>
      <c r="G204" s="138"/>
      <c r="H204" s="138"/>
      <c r="I204" s="138"/>
      <c r="J204" s="138"/>
      <c r="K204" s="138"/>
      <c r="L204" s="138"/>
      <c r="M204" s="138"/>
      <c r="N204" s="138"/>
      <c r="O204" s="138"/>
      <c r="P204" s="138"/>
      <c r="Q204" s="138"/>
      <c r="R204" s="138"/>
      <c r="S204" s="138"/>
      <c r="T204" s="138"/>
      <c r="U204" s="138"/>
      <c r="V204" s="138"/>
      <c r="W204" s="138"/>
      <c r="X204" s="138"/>
      <c r="Y204" s="138"/>
      <c r="Z204" s="138"/>
      <c r="AA204" s="203"/>
      <c r="AB204" s="259"/>
      <c r="AC204" s="139"/>
      <c r="AD204" s="140"/>
    </row>
    <row r="205" spans="1:30" s="389" customFormat="1" ht="5.25" customHeight="1">
      <c r="A205" s="414"/>
      <c r="B205" s="142"/>
      <c r="C205" s="142"/>
      <c r="D205" s="414"/>
      <c r="E205" s="822" t="s">
        <v>1524</v>
      </c>
      <c r="F205" s="146"/>
      <c r="G205" s="138"/>
      <c r="H205" s="138"/>
      <c r="I205" s="138"/>
      <c r="J205" s="138"/>
      <c r="K205" s="138"/>
      <c r="L205" s="138"/>
      <c r="M205" s="138"/>
      <c r="N205" s="138"/>
      <c r="O205" s="138"/>
      <c r="P205" s="138"/>
      <c r="Q205" s="138"/>
      <c r="R205" s="138"/>
      <c r="S205" s="138"/>
      <c r="T205" s="138"/>
      <c r="U205" s="138"/>
      <c r="V205" s="138"/>
      <c r="W205" s="138"/>
      <c r="X205" s="138"/>
      <c r="Y205" s="138"/>
      <c r="Z205" s="138"/>
      <c r="AA205" s="203"/>
      <c r="AB205" s="259"/>
      <c r="AC205" s="139"/>
      <c r="AD205" s="140"/>
    </row>
    <row r="206" spans="1:30" s="389" customFormat="1" ht="13.5" customHeight="1">
      <c r="A206" s="414"/>
      <c r="B206" s="142"/>
      <c r="C206" s="142"/>
      <c r="D206" s="414"/>
      <c r="E206" s="1660"/>
      <c r="F206" s="146"/>
      <c r="G206" s="138"/>
      <c r="H206" s="138"/>
      <c r="I206" s="138"/>
      <c r="J206" s="138"/>
      <c r="K206" s="138"/>
      <c r="L206" s="138"/>
      <c r="M206" s="138"/>
      <c r="N206" s="138"/>
      <c r="O206" s="138"/>
      <c r="P206" s="138"/>
      <c r="Q206" s="138"/>
      <c r="R206" s="138"/>
      <c r="S206" s="138"/>
      <c r="T206" s="138"/>
      <c r="U206" s="138"/>
      <c r="V206" s="138"/>
      <c r="W206" s="138"/>
      <c r="X206" s="138"/>
      <c r="Y206" s="138"/>
      <c r="Z206" s="138"/>
      <c r="AA206" s="203"/>
      <c r="AB206" s="259"/>
      <c r="AC206" s="139"/>
      <c r="AD206" s="140"/>
    </row>
    <row r="207" spans="1:30" s="389" customFormat="1" ht="13.5" customHeight="1">
      <c r="A207" s="414"/>
      <c r="B207" s="142"/>
      <c r="C207" s="142"/>
      <c r="D207" s="414"/>
      <c r="E207" s="1660"/>
      <c r="F207" s="146"/>
      <c r="G207" s="138"/>
      <c r="H207" s="138"/>
      <c r="I207" s="138"/>
      <c r="J207" s="138"/>
      <c r="K207" s="138"/>
      <c r="L207" s="138"/>
      <c r="M207" s="138"/>
      <c r="N207" s="138"/>
      <c r="O207" s="138"/>
      <c r="P207" s="138"/>
      <c r="Q207" s="138"/>
      <c r="R207" s="138"/>
      <c r="S207" s="138"/>
      <c r="T207" s="138"/>
      <c r="U207" s="138"/>
      <c r="V207" s="138"/>
      <c r="W207" s="138"/>
      <c r="X207" s="138"/>
      <c r="Y207" s="138"/>
      <c r="Z207" s="138"/>
      <c r="AA207" s="203"/>
      <c r="AB207" s="259"/>
      <c r="AC207" s="139"/>
      <c r="AD207" s="140"/>
    </row>
    <row r="208" spans="1:30" s="389" customFormat="1" ht="13.5" customHeight="1">
      <c r="A208" s="414"/>
      <c r="B208" s="142"/>
      <c r="C208" s="142"/>
      <c r="D208" s="414"/>
      <c r="E208" s="1660"/>
      <c r="F208" s="146"/>
      <c r="G208" s="138"/>
      <c r="H208" s="138"/>
      <c r="I208" s="138"/>
      <c r="J208" s="138"/>
      <c r="K208" s="138"/>
      <c r="L208" s="138"/>
      <c r="M208" s="138"/>
      <c r="N208" s="138"/>
      <c r="O208" s="138"/>
      <c r="P208" s="138"/>
      <c r="Q208" s="138"/>
      <c r="R208" s="138"/>
      <c r="S208" s="138"/>
      <c r="T208" s="138"/>
      <c r="U208" s="138"/>
      <c r="V208" s="138"/>
      <c r="W208" s="138"/>
      <c r="X208" s="138"/>
      <c r="Y208" s="138"/>
      <c r="Z208" s="138"/>
      <c r="AA208" s="203"/>
      <c r="AB208" s="259"/>
      <c r="AC208" s="139"/>
      <c r="AD208" s="140"/>
    </row>
    <row r="209" spans="1:30" s="389" customFormat="1" ht="13.5" customHeight="1">
      <c r="A209" s="414"/>
      <c r="B209" s="142"/>
      <c r="C209" s="142"/>
      <c r="D209" s="414"/>
      <c r="E209" s="1660"/>
      <c r="F209" s="146"/>
      <c r="G209" s="138"/>
      <c r="H209" s="138"/>
      <c r="I209" s="138"/>
      <c r="J209" s="138"/>
      <c r="K209" s="138"/>
      <c r="L209" s="138"/>
      <c r="M209" s="138"/>
      <c r="N209" s="138"/>
      <c r="O209" s="138"/>
      <c r="P209" s="138"/>
      <c r="Q209" s="138"/>
      <c r="R209" s="138"/>
      <c r="S209" s="138"/>
      <c r="T209" s="138"/>
      <c r="U209" s="138"/>
      <c r="V209" s="138"/>
      <c r="W209" s="138"/>
      <c r="X209" s="138"/>
      <c r="Y209" s="138"/>
      <c r="Z209" s="138"/>
      <c r="AA209" s="203"/>
      <c r="AB209" s="259"/>
      <c r="AC209" s="139"/>
      <c r="AD209" s="140"/>
    </row>
    <row r="210" spans="1:30" s="389" customFormat="1" ht="13.5" customHeight="1">
      <c r="A210" s="414"/>
      <c r="B210" s="142"/>
      <c r="C210" s="142"/>
      <c r="D210" s="414"/>
      <c r="E210" s="1660"/>
      <c r="F210" s="146"/>
      <c r="G210" s="138"/>
      <c r="H210" s="138"/>
      <c r="I210" s="138"/>
      <c r="J210" s="138"/>
      <c r="K210" s="138"/>
      <c r="L210" s="138"/>
      <c r="M210" s="138"/>
      <c r="N210" s="138"/>
      <c r="O210" s="138"/>
      <c r="P210" s="138"/>
      <c r="Q210" s="138"/>
      <c r="R210" s="138"/>
      <c r="S210" s="138"/>
      <c r="T210" s="138"/>
      <c r="U210" s="138"/>
      <c r="V210" s="138"/>
      <c r="W210" s="138"/>
      <c r="X210" s="138"/>
      <c r="Y210" s="138"/>
      <c r="Z210" s="138"/>
      <c r="AA210" s="203"/>
      <c r="AB210" s="259"/>
      <c r="AC210" s="139"/>
      <c r="AD210" s="140"/>
    </row>
    <row r="211" spans="1:30" s="389" customFormat="1" ht="13.5" customHeight="1">
      <c r="A211" s="414"/>
      <c r="B211" s="142"/>
      <c r="C211" s="142"/>
      <c r="D211" s="414"/>
      <c r="E211" s="1660"/>
      <c r="F211" s="146"/>
      <c r="G211" s="138"/>
      <c r="H211" s="138"/>
      <c r="I211" s="138"/>
      <c r="J211" s="138"/>
      <c r="K211" s="138"/>
      <c r="L211" s="138"/>
      <c r="M211" s="138"/>
      <c r="N211" s="138"/>
      <c r="O211" s="138"/>
      <c r="P211" s="138"/>
      <c r="Q211" s="138"/>
      <c r="R211" s="138"/>
      <c r="S211" s="138"/>
      <c r="T211" s="138"/>
      <c r="U211" s="138"/>
      <c r="V211" s="138"/>
      <c r="W211" s="138"/>
      <c r="X211" s="138"/>
      <c r="Y211" s="138"/>
      <c r="Z211" s="138"/>
      <c r="AA211" s="203"/>
      <c r="AB211" s="259"/>
      <c r="AC211" s="139"/>
      <c r="AD211" s="140"/>
    </row>
    <row r="212" spans="1:30" s="389" customFormat="1" ht="3" customHeight="1">
      <c r="A212" s="414"/>
      <c r="B212" s="142"/>
      <c r="C212" s="142"/>
      <c r="D212" s="414"/>
      <c r="E212" s="414"/>
      <c r="F212" s="146"/>
      <c r="G212" s="138"/>
      <c r="H212" s="138"/>
      <c r="I212" s="138"/>
      <c r="J212" s="138"/>
      <c r="K212" s="138"/>
      <c r="L212" s="138"/>
      <c r="M212" s="138"/>
      <c r="N212" s="138"/>
      <c r="O212" s="138"/>
      <c r="P212" s="138"/>
      <c r="Q212" s="138"/>
      <c r="R212" s="138"/>
      <c r="S212" s="138"/>
      <c r="T212" s="138"/>
      <c r="U212" s="138"/>
      <c r="V212" s="138"/>
      <c r="W212" s="138"/>
      <c r="X212" s="138"/>
      <c r="Y212" s="138"/>
      <c r="Z212" s="138"/>
      <c r="AA212" s="203"/>
      <c r="AB212" s="259"/>
      <c r="AC212" s="139"/>
      <c r="AD212" s="140"/>
    </row>
    <row r="213" spans="1:30" s="389" customFormat="1" ht="12.75" customHeight="1">
      <c r="A213" s="414"/>
      <c r="B213" s="142"/>
      <c r="C213" s="142"/>
      <c r="D213" s="414"/>
      <c r="E213" s="414"/>
      <c r="F213" s="146"/>
      <c r="G213" s="138"/>
      <c r="H213" s="138"/>
      <c r="I213" s="138"/>
      <c r="J213" s="138"/>
      <c r="K213" s="138"/>
      <c r="L213" s="138"/>
      <c r="M213" s="138"/>
      <c r="N213" s="138"/>
      <c r="O213" s="138"/>
      <c r="P213" s="138"/>
      <c r="Q213" s="138"/>
      <c r="R213" s="138"/>
      <c r="S213" s="138"/>
      <c r="T213" s="138"/>
      <c r="U213" s="138"/>
      <c r="V213" s="138"/>
      <c r="W213" s="138"/>
      <c r="X213" s="138"/>
      <c r="Y213" s="138"/>
      <c r="Z213" s="138"/>
      <c r="AA213" s="203"/>
      <c r="AB213" s="259"/>
      <c r="AC213" s="139"/>
      <c r="AD213" s="140"/>
    </row>
    <row r="214" spans="1:30" s="389" customFormat="1" ht="13.5" customHeight="1">
      <c r="A214" s="414"/>
      <c r="B214" s="142"/>
      <c r="C214" s="142"/>
      <c r="D214" s="414"/>
      <c r="E214" s="822" t="s">
        <v>1381</v>
      </c>
      <c r="F214" s="146"/>
      <c r="G214" s="138"/>
      <c r="H214" s="138"/>
      <c r="I214" s="138"/>
      <c r="J214" s="138"/>
      <c r="K214" s="138"/>
      <c r="L214" s="138"/>
      <c r="M214" s="138"/>
      <c r="N214" s="138"/>
      <c r="O214" s="138"/>
      <c r="P214" s="138"/>
      <c r="Q214" s="138"/>
      <c r="R214" s="138"/>
      <c r="S214" s="138"/>
      <c r="T214" s="138"/>
      <c r="U214" s="138"/>
      <c r="V214" s="138"/>
      <c r="W214" s="138"/>
      <c r="X214" s="138"/>
      <c r="Y214" s="138"/>
      <c r="Z214" s="138"/>
      <c r="AA214" s="203"/>
      <c r="AB214" s="259"/>
      <c r="AC214" s="139"/>
      <c r="AD214" s="140"/>
    </row>
    <row r="215" spans="1:30" s="389" customFormat="1" ht="13.5" customHeight="1">
      <c r="A215" s="414"/>
      <c r="B215" s="142"/>
      <c r="C215" s="142"/>
      <c r="D215" s="414"/>
      <c r="E215" s="1660"/>
      <c r="F215" s="146"/>
      <c r="G215" s="138"/>
      <c r="H215" s="138"/>
      <c r="I215" s="138"/>
      <c r="J215" s="138"/>
      <c r="K215" s="138"/>
      <c r="L215" s="138"/>
      <c r="M215" s="138"/>
      <c r="N215" s="138"/>
      <c r="O215" s="138"/>
      <c r="P215" s="138"/>
      <c r="Q215" s="138"/>
      <c r="R215" s="138"/>
      <c r="S215" s="138"/>
      <c r="T215" s="138"/>
      <c r="U215" s="138"/>
      <c r="V215" s="138"/>
      <c r="W215" s="138"/>
      <c r="X215" s="138"/>
      <c r="Y215" s="138"/>
      <c r="Z215" s="138"/>
      <c r="AA215" s="203"/>
      <c r="AB215" s="259"/>
      <c r="AC215" s="139"/>
      <c r="AD215" s="140"/>
    </row>
    <row r="216" spans="1:30" s="389" customFormat="1" ht="13.5" customHeight="1">
      <c r="A216" s="414"/>
      <c r="B216" s="142"/>
      <c r="C216" s="142"/>
      <c r="D216" s="414"/>
      <c r="E216" s="1660"/>
      <c r="F216" s="146"/>
      <c r="G216" s="138"/>
      <c r="H216" s="138"/>
      <c r="I216" s="138"/>
      <c r="J216" s="138"/>
      <c r="K216" s="138"/>
      <c r="L216" s="138"/>
      <c r="M216" s="138"/>
      <c r="N216" s="138"/>
      <c r="O216" s="138"/>
      <c r="P216" s="138"/>
      <c r="Q216" s="138"/>
      <c r="R216" s="138"/>
      <c r="S216" s="138"/>
      <c r="T216" s="138"/>
      <c r="U216" s="138"/>
      <c r="V216" s="138"/>
      <c r="W216" s="138"/>
      <c r="X216" s="138"/>
      <c r="Y216" s="138"/>
      <c r="Z216" s="138"/>
      <c r="AA216" s="203"/>
      <c r="AB216" s="259"/>
      <c r="AC216" s="139"/>
      <c r="AD216" s="140"/>
    </row>
    <row r="217" spans="1:30" s="389" customFormat="1" ht="13.5" customHeight="1">
      <c r="A217" s="414"/>
      <c r="B217" s="142"/>
      <c r="C217" s="142"/>
      <c r="D217" s="414"/>
      <c r="E217" s="1660"/>
      <c r="F217" s="146"/>
      <c r="G217" s="138"/>
      <c r="H217" s="138"/>
      <c r="I217" s="138"/>
      <c r="J217" s="138"/>
      <c r="K217" s="138"/>
      <c r="L217" s="138"/>
      <c r="M217" s="138"/>
      <c r="N217" s="138"/>
      <c r="O217" s="138"/>
      <c r="P217" s="138"/>
      <c r="Q217" s="138"/>
      <c r="R217" s="138"/>
      <c r="S217" s="138"/>
      <c r="T217" s="138"/>
      <c r="U217" s="138"/>
      <c r="V217" s="138"/>
      <c r="W217" s="138"/>
      <c r="X217" s="138"/>
      <c r="Y217" s="138"/>
      <c r="Z217" s="138"/>
      <c r="AA217" s="203"/>
      <c r="AB217" s="259"/>
      <c r="AC217" s="139"/>
      <c r="AD217" s="140"/>
    </row>
    <row r="218" spans="1:30" s="389" customFormat="1" ht="13.5" customHeight="1">
      <c r="A218" s="414"/>
      <c r="B218" s="142"/>
      <c r="C218" s="142"/>
      <c r="D218" s="414"/>
      <c r="E218" s="1660"/>
      <c r="F218" s="146"/>
      <c r="G218" s="138"/>
      <c r="H218" s="138"/>
      <c r="I218" s="138"/>
      <c r="J218" s="138"/>
      <c r="K218" s="138"/>
      <c r="L218" s="138"/>
      <c r="M218" s="138"/>
      <c r="N218" s="138"/>
      <c r="O218" s="138"/>
      <c r="P218" s="138"/>
      <c r="Q218" s="138"/>
      <c r="R218" s="138"/>
      <c r="S218" s="138"/>
      <c r="T218" s="138"/>
      <c r="U218" s="138"/>
      <c r="V218" s="138"/>
      <c r="W218" s="138"/>
      <c r="X218" s="138"/>
      <c r="Y218" s="138"/>
      <c r="Z218" s="138"/>
      <c r="AA218" s="203"/>
      <c r="AB218" s="259"/>
      <c r="AC218" s="139"/>
      <c r="AD218" s="140"/>
    </row>
    <row r="219" spans="1:30" s="389" customFormat="1" ht="13.5" customHeight="1">
      <c r="A219" s="414"/>
      <c r="B219" s="142"/>
      <c r="C219" s="142"/>
      <c r="D219" s="414"/>
      <c r="E219" s="1660"/>
      <c r="F219" s="146"/>
      <c r="G219" s="138"/>
      <c r="H219" s="138"/>
      <c r="I219" s="138"/>
      <c r="J219" s="138"/>
      <c r="K219" s="138"/>
      <c r="L219" s="138"/>
      <c r="M219" s="138"/>
      <c r="N219" s="138"/>
      <c r="O219" s="138"/>
      <c r="P219" s="138"/>
      <c r="Q219" s="138"/>
      <c r="R219" s="138"/>
      <c r="S219" s="138"/>
      <c r="T219" s="138"/>
      <c r="U219" s="138"/>
      <c r="V219" s="138"/>
      <c r="W219" s="138"/>
      <c r="X219" s="138"/>
      <c r="Y219" s="138"/>
      <c r="Z219" s="138"/>
      <c r="AA219" s="203"/>
      <c r="AB219" s="259"/>
      <c r="AC219" s="139"/>
      <c r="AD219" s="140"/>
    </row>
    <row r="220" spans="1:30" s="389" customFormat="1" ht="13.5" customHeight="1">
      <c r="A220" s="414"/>
      <c r="B220" s="142"/>
      <c r="C220" s="142"/>
      <c r="D220" s="414"/>
      <c r="E220" s="1660"/>
      <c r="F220" s="146"/>
      <c r="G220" s="138"/>
      <c r="H220" s="138"/>
      <c r="I220" s="138"/>
      <c r="J220" s="138"/>
      <c r="K220" s="138"/>
      <c r="L220" s="138"/>
      <c r="M220" s="138"/>
      <c r="N220" s="138"/>
      <c r="O220" s="138"/>
      <c r="P220" s="138"/>
      <c r="Q220" s="138"/>
      <c r="R220" s="138"/>
      <c r="S220" s="138"/>
      <c r="T220" s="138"/>
      <c r="U220" s="138"/>
      <c r="V220" s="138"/>
      <c r="W220" s="138"/>
      <c r="X220" s="138"/>
      <c r="Y220" s="138"/>
      <c r="Z220" s="138"/>
      <c r="AA220" s="203"/>
      <c r="AB220" s="259"/>
      <c r="AC220" s="139"/>
      <c r="AD220" s="140"/>
    </row>
    <row r="221" spans="1:30" s="389" customFormat="1" ht="13.5" customHeight="1">
      <c r="A221" s="414"/>
      <c r="B221" s="142"/>
      <c r="C221" s="142"/>
      <c r="D221" s="414"/>
      <c r="E221" s="1660"/>
      <c r="F221" s="146"/>
      <c r="G221" s="138"/>
      <c r="H221" s="138"/>
      <c r="I221" s="138"/>
      <c r="J221" s="138"/>
      <c r="K221" s="138"/>
      <c r="L221" s="138"/>
      <c r="M221" s="138"/>
      <c r="N221" s="138"/>
      <c r="O221" s="138"/>
      <c r="P221" s="138"/>
      <c r="Q221" s="138"/>
      <c r="R221" s="138"/>
      <c r="S221" s="138"/>
      <c r="T221" s="138"/>
      <c r="U221" s="138"/>
      <c r="V221" s="138"/>
      <c r="W221" s="138"/>
      <c r="X221" s="138"/>
      <c r="Y221" s="138"/>
      <c r="Z221" s="138"/>
      <c r="AA221" s="203"/>
      <c r="AB221" s="259"/>
      <c r="AC221" s="139"/>
      <c r="AD221" s="140"/>
    </row>
    <row r="222" spans="1:30" s="389" customFormat="1" ht="13.5" customHeight="1">
      <c r="A222" s="414"/>
      <c r="B222" s="142"/>
      <c r="C222" s="142"/>
      <c r="D222" s="414"/>
      <c r="E222" s="1660"/>
      <c r="F222" s="146"/>
      <c r="G222" s="138"/>
      <c r="H222" s="138"/>
      <c r="I222" s="138"/>
      <c r="J222" s="138"/>
      <c r="K222" s="138"/>
      <c r="L222" s="138"/>
      <c r="M222" s="138"/>
      <c r="N222" s="138"/>
      <c r="O222" s="138"/>
      <c r="P222" s="138"/>
      <c r="Q222" s="138"/>
      <c r="R222" s="138"/>
      <c r="S222" s="138"/>
      <c r="T222" s="138"/>
      <c r="U222" s="138"/>
      <c r="V222" s="138"/>
      <c r="W222" s="138"/>
      <c r="X222" s="138"/>
      <c r="Y222" s="138"/>
      <c r="Z222" s="138"/>
      <c r="AA222" s="203"/>
      <c r="AB222" s="259"/>
      <c r="AC222" s="139"/>
      <c r="AD222" s="140"/>
    </row>
    <row r="223" spans="1:30" s="389" customFormat="1" ht="13.5" customHeight="1">
      <c r="A223" s="414"/>
      <c r="B223" s="142"/>
      <c r="C223" s="142"/>
      <c r="D223" s="414"/>
      <c r="E223" s="1660"/>
      <c r="F223" s="146"/>
      <c r="G223" s="138"/>
      <c r="H223" s="138"/>
      <c r="I223" s="138"/>
      <c r="J223" s="138"/>
      <c r="K223" s="138"/>
      <c r="L223" s="138"/>
      <c r="M223" s="138"/>
      <c r="N223" s="138"/>
      <c r="O223" s="138"/>
      <c r="P223" s="138"/>
      <c r="Q223" s="138"/>
      <c r="R223" s="138"/>
      <c r="S223" s="138"/>
      <c r="T223" s="138"/>
      <c r="U223" s="138"/>
      <c r="V223" s="138"/>
      <c r="W223" s="138"/>
      <c r="X223" s="138"/>
      <c r="Y223" s="138"/>
      <c r="Z223" s="138"/>
      <c r="AA223" s="203"/>
      <c r="AB223" s="259"/>
      <c r="AC223" s="139"/>
      <c r="AD223" s="140"/>
    </row>
    <row r="224" spans="1:30" s="389" customFormat="1" ht="13.5" customHeight="1">
      <c r="A224" s="414"/>
      <c r="B224" s="142"/>
      <c r="C224" s="142"/>
      <c r="D224" s="414"/>
      <c r="E224" s="1660"/>
      <c r="F224" s="146"/>
      <c r="G224" s="138"/>
      <c r="H224" s="138"/>
      <c r="I224" s="138"/>
      <c r="J224" s="138"/>
      <c r="K224" s="138"/>
      <c r="L224" s="138"/>
      <c r="M224" s="138"/>
      <c r="N224" s="138"/>
      <c r="O224" s="138"/>
      <c r="P224" s="138"/>
      <c r="Q224" s="138"/>
      <c r="R224" s="138"/>
      <c r="S224" s="138"/>
      <c r="T224" s="138"/>
      <c r="U224" s="138"/>
      <c r="V224" s="138"/>
      <c r="W224" s="138"/>
      <c r="X224" s="138"/>
      <c r="Y224" s="138"/>
      <c r="Z224" s="138"/>
      <c r="AA224" s="203"/>
      <c r="AB224" s="259"/>
      <c r="AC224" s="139"/>
      <c r="AD224" s="140"/>
    </row>
    <row r="225" spans="1:30" s="389" customFormat="1" ht="13.5" customHeight="1">
      <c r="A225" s="414"/>
      <c r="B225" s="142"/>
      <c r="C225" s="142"/>
      <c r="D225" s="414"/>
      <c r="E225" s="420"/>
      <c r="F225" s="146"/>
      <c r="G225" s="138"/>
      <c r="H225" s="138"/>
      <c r="I225" s="138"/>
      <c r="J225" s="138"/>
      <c r="K225" s="138"/>
      <c r="L225" s="138"/>
      <c r="M225" s="138"/>
      <c r="N225" s="138"/>
      <c r="O225" s="138"/>
      <c r="P225" s="138"/>
      <c r="Q225" s="138"/>
      <c r="R225" s="138"/>
      <c r="S225" s="138"/>
      <c r="T225" s="138"/>
      <c r="U225" s="138"/>
      <c r="V225" s="138"/>
      <c r="W225" s="138"/>
      <c r="X225" s="138"/>
      <c r="Y225" s="138"/>
      <c r="Z225" s="138"/>
      <c r="AA225" s="203"/>
      <c r="AB225" s="259"/>
      <c r="AC225" s="139"/>
      <c r="AD225" s="140"/>
    </row>
    <row r="226" spans="1:30" s="389" customFormat="1" ht="13.5" customHeight="1">
      <c r="A226" s="414"/>
      <c r="B226" s="142"/>
      <c r="C226" s="142"/>
      <c r="D226" s="414"/>
      <c r="E226" s="420"/>
      <c r="F226" s="146"/>
      <c r="G226" s="138"/>
      <c r="H226" s="138"/>
      <c r="I226" s="138"/>
      <c r="J226" s="138"/>
      <c r="K226" s="138"/>
      <c r="L226" s="138"/>
      <c r="M226" s="138"/>
      <c r="N226" s="138"/>
      <c r="O226" s="138"/>
      <c r="P226" s="138"/>
      <c r="Q226" s="138"/>
      <c r="R226" s="138"/>
      <c r="S226" s="138"/>
      <c r="T226" s="138"/>
      <c r="U226" s="138"/>
      <c r="V226" s="138"/>
      <c r="W226" s="138"/>
      <c r="X226" s="138"/>
      <c r="Y226" s="138"/>
      <c r="Z226" s="138"/>
      <c r="AA226" s="203"/>
      <c r="AB226" s="259"/>
      <c r="AC226" s="139"/>
      <c r="AD226" s="140"/>
    </row>
    <row r="227" spans="1:30" s="389" customFormat="1" ht="13.5" customHeight="1">
      <c r="A227" s="414"/>
      <c r="B227" s="142"/>
      <c r="C227" s="142"/>
      <c r="D227" s="414"/>
      <c r="E227" s="420"/>
      <c r="F227" s="146"/>
      <c r="G227" s="138"/>
      <c r="H227" s="138"/>
      <c r="I227" s="138"/>
      <c r="J227" s="138"/>
      <c r="K227" s="138"/>
      <c r="L227" s="138"/>
      <c r="M227" s="138"/>
      <c r="N227" s="138"/>
      <c r="O227" s="138"/>
      <c r="P227" s="138"/>
      <c r="Q227" s="138"/>
      <c r="R227" s="138"/>
      <c r="S227" s="138"/>
      <c r="T227" s="138"/>
      <c r="U227" s="138"/>
      <c r="V227" s="138"/>
      <c r="W227" s="138"/>
      <c r="X227" s="138"/>
      <c r="Y227" s="138"/>
      <c r="Z227" s="138"/>
      <c r="AA227" s="203"/>
      <c r="AB227" s="259"/>
      <c r="AC227" s="139"/>
      <c r="AD227" s="140"/>
    </row>
    <row r="228" spans="1:30" s="389" customFormat="1" ht="13.8" customHeight="1">
      <c r="A228" s="257"/>
      <c r="B228" s="348"/>
      <c r="C228" s="348"/>
      <c r="D228" s="257"/>
      <c r="E228" s="257"/>
      <c r="F228" s="300"/>
      <c r="G228" s="220"/>
      <c r="H228" s="220"/>
      <c r="I228" s="220"/>
      <c r="J228" s="220"/>
      <c r="K228" s="220"/>
      <c r="L228" s="220"/>
      <c r="M228" s="220"/>
      <c r="N228" s="220"/>
      <c r="O228" s="220"/>
      <c r="P228" s="220"/>
      <c r="Q228" s="220"/>
      <c r="R228" s="220"/>
      <c r="S228" s="220"/>
      <c r="T228" s="220"/>
      <c r="U228" s="220"/>
      <c r="V228" s="220"/>
      <c r="W228" s="220"/>
      <c r="X228" s="220"/>
      <c r="Y228" s="220"/>
      <c r="Z228" s="220"/>
      <c r="AA228" s="301"/>
      <c r="AB228" s="221"/>
      <c r="AC228" s="222"/>
      <c r="AD228" s="223"/>
    </row>
    <row r="229" spans="1:30" s="389" customFormat="1" ht="4.5" customHeight="1">
      <c r="A229" s="419"/>
      <c r="B229" s="315"/>
      <c r="C229" s="315"/>
      <c r="D229" s="419"/>
      <c r="E229" s="419"/>
      <c r="F229" s="353"/>
      <c r="G229" s="207"/>
      <c r="H229" s="207"/>
      <c r="I229" s="207"/>
      <c r="J229" s="207"/>
      <c r="K229" s="207"/>
      <c r="L229" s="207"/>
      <c r="M229" s="207"/>
      <c r="N229" s="207"/>
      <c r="O229" s="207"/>
      <c r="P229" s="207"/>
      <c r="Q229" s="207"/>
      <c r="R229" s="207"/>
      <c r="S229" s="207"/>
      <c r="T229" s="207"/>
      <c r="U229" s="207"/>
      <c r="V229" s="207"/>
      <c r="W229" s="207"/>
      <c r="X229" s="207"/>
      <c r="Y229" s="207"/>
      <c r="Z229" s="207"/>
      <c r="AA229" s="354"/>
      <c r="AB229" s="208"/>
      <c r="AC229" s="209"/>
      <c r="AD229" s="210"/>
    </row>
    <row r="230" spans="1:30" s="389" customFormat="1" ht="9.75" hidden="1" customHeight="1">
      <c r="A230" s="414"/>
      <c r="B230" s="142"/>
      <c r="C230" s="142"/>
      <c r="D230" s="414"/>
      <c r="E230" s="414"/>
      <c r="F230" s="146"/>
      <c r="N230" s="138"/>
      <c r="O230" s="138"/>
      <c r="P230" s="138"/>
      <c r="Q230" s="138"/>
      <c r="R230" s="138"/>
      <c r="S230" s="138"/>
      <c r="T230" s="138"/>
      <c r="U230" s="138"/>
      <c r="V230" s="138"/>
      <c r="W230" s="138"/>
      <c r="X230" s="138"/>
      <c r="Y230" s="138"/>
      <c r="Z230" s="138"/>
      <c r="AA230" s="203"/>
      <c r="AB230" s="259"/>
      <c r="AC230" s="139"/>
      <c r="AD230" s="140"/>
    </row>
    <row r="231" spans="1:30" s="389" customFormat="1" ht="13.5" customHeight="1">
      <c r="A231" s="414"/>
      <c r="B231" s="814">
        <v>7</v>
      </c>
      <c r="C231" s="814" t="s">
        <v>1131</v>
      </c>
      <c r="D231" s="410" t="s">
        <v>438</v>
      </c>
      <c r="E231" s="822" t="s">
        <v>1380</v>
      </c>
      <c r="F231" s="146"/>
      <c r="G231" s="737" t="s">
        <v>71</v>
      </c>
      <c r="H231" s="737"/>
      <c r="I231" s="737"/>
      <c r="J231" s="737"/>
      <c r="K231" s="737"/>
      <c r="L231" s="737"/>
      <c r="M231" s="737"/>
      <c r="N231" s="696" t="s">
        <v>154</v>
      </c>
      <c r="O231" s="696"/>
      <c r="P231" s="696"/>
      <c r="Q231" s="696"/>
      <c r="R231" s="696"/>
      <c r="S231" s="696"/>
      <c r="T231" s="696"/>
      <c r="U231" s="696"/>
      <c r="V231" s="696"/>
      <c r="W231" s="138"/>
      <c r="X231" s="138"/>
      <c r="Y231" s="138"/>
      <c r="Z231" s="138"/>
      <c r="AA231" s="203"/>
      <c r="AB231" s="1063" t="s">
        <v>548</v>
      </c>
      <c r="AC231" s="1064"/>
      <c r="AD231" s="1065"/>
    </row>
    <row r="232" spans="1:30" s="389" customFormat="1" ht="21.75" customHeight="1">
      <c r="A232" s="414"/>
      <c r="B232" s="1687"/>
      <c r="C232" s="1687"/>
      <c r="D232" s="414"/>
      <c r="E232" s="822"/>
      <c r="F232" s="146"/>
      <c r="G232" s="737"/>
      <c r="H232" s="737"/>
      <c r="I232" s="737"/>
      <c r="J232" s="737"/>
      <c r="K232" s="737"/>
      <c r="L232" s="737"/>
      <c r="M232" s="737"/>
      <c r="N232" s="696"/>
      <c r="O232" s="696"/>
      <c r="P232" s="696"/>
      <c r="Q232" s="696"/>
      <c r="R232" s="696"/>
      <c r="S232" s="696"/>
      <c r="T232" s="696"/>
      <c r="U232" s="696"/>
      <c r="V232" s="696"/>
      <c r="W232" s="138"/>
      <c r="X232" s="138"/>
      <c r="Y232" s="138"/>
      <c r="Z232" s="138"/>
      <c r="AA232" s="203"/>
      <c r="AB232" s="1063"/>
      <c r="AC232" s="1064"/>
      <c r="AD232" s="1065"/>
    </row>
    <row r="233" spans="1:30" s="389" customFormat="1">
      <c r="A233" s="414"/>
      <c r="B233" s="1687"/>
      <c r="C233" s="1687"/>
      <c r="D233" s="414"/>
      <c r="E233" s="822"/>
      <c r="F233" s="146"/>
      <c r="G233" s="138"/>
      <c r="H233" s="138"/>
      <c r="I233" s="138"/>
      <c r="J233" s="138"/>
      <c r="K233" s="138"/>
      <c r="L233" s="138"/>
      <c r="M233" s="138"/>
      <c r="N233" s="138"/>
      <c r="O233" s="138"/>
      <c r="P233" s="138"/>
      <c r="Q233" s="138"/>
      <c r="R233" s="138"/>
      <c r="S233" s="138"/>
      <c r="T233" s="138"/>
      <c r="U233" s="138"/>
      <c r="V233" s="138"/>
      <c r="W233" s="138"/>
      <c r="X233" s="138"/>
      <c r="Y233" s="138"/>
      <c r="Z233" s="138"/>
      <c r="AA233" s="203"/>
      <c r="AB233" s="259"/>
      <c r="AC233" s="139"/>
      <c r="AD233" s="140"/>
    </row>
    <row r="234" spans="1:30" s="389" customFormat="1">
      <c r="A234" s="414"/>
      <c r="B234" s="142"/>
      <c r="C234" s="1687"/>
      <c r="D234" s="414"/>
      <c r="E234" s="822"/>
      <c r="F234" s="146"/>
      <c r="G234" s="1515" t="s">
        <v>1132</v>
      </c>
      <c r="H234" s="1516"/>
      <c r="I234" s="1516"/>
      <c r="J234" s="1516"/>
      <c r="K234" s="1516"/>
      <c r="L234" s="1516"/>
      <c r="M234" s="1516"/>
      <c r="N234" s="1516"/>
      <c r="O234" s="1516"/>
      <c r="P234" s="1516"/>
      <c r="Q234" s="1516"/>
      <c r="R234" s="1516"/>
      <c r="S234" s="1516"/>
      <c r="T234" s="1516"/>
      <c r="U234" s="1516"/>
      <c r="V234" s="1516"/>
      <c r="W234" s="1516"/>
      <c r="X234" s="1516"/>
      <c r="Y234" s="1516"/>
      <c r="Z234" s="1516"/>
      <c r="AA234" s="203"/>
      <c r="AB234" s="259"/>
      <c r="AC234" s="139"/>
      <c r="AD234" s="140"/>
    </row>
    <row r="235" spans="1:30" s="389" customFormat="1">
      <c r="A235" s="414"/>
      <c r="B235" s="142"/>
      <c r="C235" s="1687"/>
      <c r="D235" s="414"/>
      <c r="E235" s="822"/>
      <c r="F235" s="146"/>
      <c r="G235" s="138"/>
      <c r="H235" s="138"/>
      <c r="I235" s="138"/>
      <c r="J235" s="138"/>
      <c r="K235" s="138"/>
      <c r="L235" s="138"/>
      <c r="M235" s="138"/>
      <c r="N235" s="138"/>
      <c r="O235" s="138"/>
      <c r="P235" s="138"/>
      <c r="Q235" s="138"/>
      <c r="R235" s="138"/>
      <c r="S235" s="138"/>
      <c r="T235" s="138"/>
      <c r="U235" s="138"/>
      <c r="V235" s="138"/>
      <c r="W235" s="138"/>
      <c r="X235" s="138"/>
      <c r="Y235" s="138"/>
      <c r="Z235" s="138"/>
      <c r="AA235" s="203"/>
      <c r="AB235" s="259"/>
      <c r="AC235" s="139"/>
      <c r="AD235" s="140"/>
    </row>
    <row r="236" spans="1:30" s="389" customFormat="1">
      <c r="A236" s="414"/>
      <c r="B236" s="142"/>
      <c r="C236" s="1687"/>
      <c r="D236" s="414"/>
      <c r="E236" s="822"/>
      <c r="F236" s="146"/>
      <c r="G236" s="663" t="s">
        <v>11</v>
      </c>
      <c r="H236" s="664"/>
      <c r="I236" s="664"/>
      <c r="J236" s="665"/>
      <c r="K236" s="1696"/>
      <c r="L236" s="1696"/>
      <c r="M236" s="1696"/>
      <c r="N236" s="1697"/>
      <c r="O236" s="255" t="s">
        <v>89</v>
      </c>
      <c r="P236" s="138"/>
      <c r="Q236" s="138"/>
      <c r="R236" s="138"/>
      <c r="S236" s="138"/>
      <c r="T236" s="138"/>
      <c r="U236" s="138"/>
      <c r="V236" s="138"/>
      <c r="W236" s="138"/>
      <c r="X236" s="138"/>
      <c r="Y236" s="138"/>
      <c r="Z236" s="138"/>
      <c r="AA236" s="203"/>
      <c r="AB236" s="259"/>
      <c r="AC236" s="139"/>
      <c r="AD236" s="140"/>
    </row>
    <row r="237" spans="1:30" s="389" customFormat="1">
      <c r="A237" s="414"/>
      <c r="B237" s="142"/>
      <c r="C237" s="142"/>
      <c r="D237" s="414"/>
      <c r="E237" s="822"/>
      <c r="F237" s="146"/>
      <c r="G237" s="663" t="s">
        <v>4</v>
      </c>
      <c r="H237" s="664"/>
      <c r="I237" s="664"/>
      <c r="J237" s="665"/>
      <c r="K237" s="1696"/>
      <c r="L237" s="1696"/>
      <c r="M237" s="1696"/>
      <c r="N237" s="1697"/>
      <c r="O237" s="255" t="s">
        <v>89</v>
      </c>
      <c r="P237" s="138"/>
      <c r="Q237" s="138"/>
      <c r="R237" s="138"/>
      <c r="S237" s="138"/>
      <c r="T237" s="138"/>
      <c r="U237" s="138"/>
      <c r="V237" s="138"/>
      <c r="W237" s="138"/>
      <c r="X237" s="138"/>
      <c r="Y237" s="138"/>
      <c r="Z237" s="138"/>
      <c r="AA237" s="203"/>
      <c r="AB237" s="259"/>
      <c r="AC237" s="139"/>
      <c r="AD237" s="140"/>
    </row>
    <row r="238" spans="1:30" s="389" customFormat="1">
      <c r="A238" s="414"/>
      <c r="B238" s="142"/>
      <c r="C238" s="142"/>
      <c r="D238" s="414"/>
      <c r="E238" s="822"/>
      <c r="F238" s="146"/>
      <c r="G238" s="138"/>
      <c r="H238" s="138"/>
      <c r="I238" s="138"/>
      <c r="J238" s="138"/>
      <c r="K238" s="138"/>
      <c r="L238" s="138"/>
      <c r="M238" s="138"/>
      <c r="N238" s="138"/>
      <c r="O238" s="138"/>
      <c r="P238" s="138"/>
      <c r="Q238" s="138"/>
      <c r="R238" s="138"/>
      <c r="S238" s="138"/>
      <c r="T238" s="138"/>
      <c r="U238" s="138"/>
      <c r="V238" s="138"/>
      <c r="W238" s="138"/>
      <c r="X238" s="138"/>
      <c r="Y238" s="138"/>
      <c r="Z238" s="138"/>
      <c r="AA238" s="203"/>
      <c r="AB238" s="259"/>
      <c r="AC238" s="139"/>
      <c r="AD238" s="140"/>
    </row>
    <row r="239" spans="1:30" s="389" customFormat="1">
      <c r="A239" s="414"/>
      <c r="B239" s="142"/>
      <c r="C239" s="142"/>
      <c r="D239" s="414"/>
      <c r="E239" s="822"/>
      <c r="F239" s="146"/>
      <c r="G239" s="138"/>
      <c r="H239" s="138"/>
      <c r="I239" s="138"/>
      <c r="J239" s="138"/>
      <c r="K239" s="138"/>
      <c r="L239" s="138"/>
      <c r="M239" s="138"/>
      <c r="N239" s="138"/>
      <c r="O239" s="138"/>
      <c r="P239" s="138"/>
      <c r="Q239" s="138"/>
      <c r="R239" s="138"/>
      <c r="S239" s="138"/>
      <c r="T239" s="138"/>
      <c r="U239" s="138"/>
      <c r="V239" s="138"/>
      <c r="W239" s="138"/>
      <c r="X239" s="138"/>
      <c r="Y239" s="138"/>
      <c r="Z239" s="138"/>
      <c r="AA239" s="203"/>
      <c r="AB239" s="259"/>
      <c r="AC239" s="139"/>
      <c r="AD239" s="140"/>
    </row>
    <row r="240" spans="1:30" s="389" customFormat="1">
      <c r="A240" s="414"/>
      <c r="B240" s="142"/>
      <c r="C240" s="142"/>
      <c r="D240" s="414"/>
      <c r="E240" s="822"/>
      <c r="F240" s="146"/>
      <c r="G240" s="138"/>
      <c r="H240" s="138"/>
      <c r="I240" s="138"/>
      <c r="J240" s="138"/>
      <c r="K240" s="138"/>
      <c r="L240" s="138"/>
      <c r="M240" s="138"/>
      <c r="N240" s="138"/>
      <c r="O240" s="138"/>
      <c r="P240" s="138"/>
      <c r="Q240" s="138"/>
      <c r="R240" s="138"/>
      <c r="S240" s="138"/>
      <c r="T240" s="138"/>
      <c r="U240" s="138"/>
      <c r="V240" s="138"/>
      <c r="W240" s="138"/>
      <c r="X240" s="138"/>
      <c r="Y240" s="138"/>
      <c r="Z240" s="138"/>
      <c r="AA240" s="203"/>
      <c r="AB240" s="259"/>
      <c r="AC240" s="139"/>
      <c r="AD240" s="140"/>
    </row>
    <row r="241" spans="1:30" s="389" customFormat="1">
      <c r="A241" s="414"/>
      <c r="B241" s="142"/>
      <c r="C241" s="142"/>
      <c r="D241" s="414"/>
      <c r="E241" s="822"/>
      <c r="F241" s="146"/>
      <c r="G241" s="138"/>
      <c r="H241" s="138"/>
      <c r="I241" s="138"/>
      <c r="J241" s="138"/>
      <c r="K241" s="138"/>
      <c r="L241" s="138"/>
      <c r="M241" s="138"/>
      <c r="N241" s="138"/>
      <c r="O241" s="138"/>
      <c r="P241" s="138"/>
      <c r="Q241" s="138"/>
      <c r="R241" s="138"/>
      <c r="S241" s="138"/>
      <c r="T241" s="138"/>
      <c r="U241" s="138"/>
      <c r="V241" s="138"/>
      <c r="W241" s="138"/>
      <c r="X241" s="138"/>
      <c r="Y241" s="138"/>
      <c r="Z241" s="138"/>
      <c r="AA241" s="203"/>
      <c r="AB241" s="259"/>
      <c r="AC241" s="139"/>
      <c r="AD241" s="140"/>
    </row>
    <row r="242" spans="1:30" s="389" customFormat="1">
      <c r="A242" s="414"/>
      <c r="B242" s="142"/>
      <c r="C242" s="142"/>
      <c r="D242" s="414"/>
      <c r="E242" s="822"/>
      <c r="F242" s="146"/>
      <c r="G242" s="138"/>
      <c r="H242" s="138"/>
      <c r="I242" s="138"/>
      <c r="J242" s="138"/>
      <c r="K242" s="138"/>
      <c r="L242" s="138"/>
      <c r="M242" s="138"/>
      <c r="N242" s="138"/>
      <c r="O242" s="138"/>
      <c r="P242" s="138"/>
      <c r="Q242" s="138"/>
      <c r="R242" s="138"/>
      <c r="S242" s="138"/>
      <c r="T242" s="138"/>
      <c r="U242" s="138"/>
      <c r="V242" s="138"/>
      <c r="W242" s="138"/>
      <c r="X242" s="138"/>
      <c r="Y242" s="138"/>
      <c r="Z242" s="138"/>
      <c r="AA242" s="203"/>
      <c r="AB242" s="259"/>
      <c r="AC242" s="139"/>
      <c r="AD242" s="140"/>
    </row>
    <row r="243" spans="1:30" s="389" customFormat="1">
      <c r="A243" s="414"/>
      <c r="B243" s="142"/>
      <c r="C243" s="142"/>
      <c r="D243" s="414"/>
      <c r="E243" s="822"/>
      <c r="F243" s="146"/>
      <c r="G243" s="138"/>
      <c r="H243" s="138"/>
      <c r="I243" s="138"/>
      <c r="J243" s="138"/>
      <c r="K243" s="138"/>
      <c r="L243" s="138"/>
      <c r="M243" s="138"/>
      <c r="N243" s="138"/>
      <c r="O243" s="138"/>
      <c r="P243" s="138"/>
      <c r="Q243" s="138"/>
      <c r="R243" s="138"/>
      <c r="S243" s="138"/>
      <c r="T243" s="138"/>
      <c r="U243" s="138"/>
      <c r="V243" s="138"/>
      <c r="W243" s="138"/>
      <c r="X243" s="138"/>
      <c r="Y243" s="138"/>
      <c r="Z243" s="138"/>
      <c r="AA243" s="203"/>
      <c r="AB243" s="259"/>
      <c r="AC243" s="139"/>
      <c r="AD243" s="140"/>
    </row>
    <row r="244" spans="1:30" s="389" customFormat="1" ht="8.4" customHeight="1">
      <c r="A244" s="414"/>
      <c r="B244" s="142"/>
      <c r="C244" s="463"/>
      <c r="D244" s="414"/>
      <c r="E244" s="414"/>
      <c r="F244" s="146"/>
      <c r="G244" s="138"/>
      <c r="H244" s="138"/>
      <c r="I244" s="138"/>
      <c r="J244" s="138"/>
      <c r="K244" s="138"/>
      <c r="L244" s="138"/>
      <c r="M244" s="138"/>
      <c r="N244" s="138"/>
      <c r="O244" s="138"/>
      <c r="P244" s="138"/>
      <c r="Q244" s="138"/>
      <c r="R244" s="138"/>
      <c r="S244" s="138"/>
      <c r="T244" s="138"/>
      <c r="U244" s="138"/>
      <c r="V244" s="138"/>
      <c r="W244" s="138"/>
      <c r="X244" s="138"/>
      <c r="Y244" s="138"/>
      <c r="Z244" s="138"/>
      <c r="AA244" s="203"/>
      <c r="AB244" s="259"/>
      <c r="AC244" s="139"/>
      <c r="AD244" s="140"/>
    </row>
    <row r="245" spans="1:30" s="389" customFormat="1" ht="13.5" customHeight="1">
      <c r="A245" s="414"/>
      <c r="B245" s="142">
        <v>8</v>
      </c>
      <c r="C245" s="884" t="s">
        <v>1133</v>
      </c>
      <c r="D245" s="410" t="s">
        <v>438</v>
      </c>
      <c r="E245" s="822" t="s">
        <v>1134</v>
      </c>
      <c r="F245" s="146"/>
      <c r="G245" s="737" t="s">
        <v>71</v>
      </c>
      <c r="H245" s="737"/>
      <c r="I245" s="737"/>
      <c r="J245" s="737"/>
      <c r="K245" s="737"/>
      <c r="L245" s="737"/>
      <c r="M245" s="737"/>
      <c r="N245" s="696" t="s">
        <v>154</v>
      </c>
      <c r="O245" s="696"/>
      <c r="P245" s="696"/>
      <c r="Q245" s="696"/>
      <c r="R245" s="696"/>
      <c r="S245" s="696"/>
      <c r="T245" s="696"/>
      <c r="U245" s="696"/>
      <c r="V245" s="696"/>
      <c r="W245" s="138"/>
      <c r="X245" s="138"/>
      <c r="Y245" s="138"/>
      <c r="Z245" s="138"/>
      <c r="AA245" s="203"/>
      <c r="AB245" s="1063" t="s">
        <v>548</v>
      </c>
      <c r="AC245" s="1064"/>
      <c r="AD245" s="1065"/>
    </row>
    <row r="246" spans="1:30" s="389" customFormat="1" ht="13.5" customHeight="1">
      <c r="A246" s="414"/>
      <c r="B246" s="142"/>
      <c r="C246" s="884"/>
      <c r="D246" s="414"/>
      <c r="E246" s="1660"/>
      <c r="F246" s="146"/>
      <c r="G246" s="737"/>
      <c r="H246" s="737"/>
      <c r="I246" s="737"/>
      <c r="J246" s="737"/>
      <c r="K246" s="737"/>
      <c r="L246" s="737"/>
      <c r="M246" s="737"/>
      <c r="N246" s="696"/>
      <c r="O246" s="696"/>
      <c r="P246" s="696"/>
      <c r="Q246" s="696"/>
      <c r="R246" s="696"/>
      <c r="S246" s="696"/>
      <c r="T246" s="696"/>
      <c r="U246" s="696"/>
      <c r="V246" s="696"/>
      <c r="W246" s="138"/>
      <c r="X246" s="138"/>
      <c r="Y246" s="138"/>
      <c r="Z246" s="138"/>
      <c r="AA246" s="203"/>
      <c r="AB246" s="1063"/>
      <c r="AC246" s="1064"/>
      <c r="AD246" s="1065"/>
    </row>
    <row r="247" spans="1:30" s="389" customFormat="1" ht="32.25" customHeight="1">
      <c r="A247" s="414"/>
      <c r="B247" s="142"/>
      <c r="C247" s="884"/>
      <c r="D247" s="414"/>
      <c r="E247" s="1660"/>
      <c r="F247" s="146"/>
      <c r="G247" s="138"/>
      <c r="H247" s="138"/>
      <c r="I247" s="138"/>
      <c r="J247" s="138"/>
      <c r="K247" s="138"/>
      <c r="L247" s="138"/>
      <c r="M247" s="138"/>
      <c r="N247" s="138"/>
      <c r="O247" s="138"/>
      <c r="P247" s="138"/>
      <c r="Q247" s="138"/>
      <c r="R247" s="138"/>
      <c r="S247" s="138"/>
      <c r="T247" s="138"/>
      <c r="U247" s="138"/>
      <c r="V247" s="138"/>
      <c r="W247" s="138"/>
      <c r="X247" s="138"/>
      <c r="Y247" s="138"/>
      <c r="Z247" s="138"/>
      <c r="AA247" s="203"/>
      <c r="AB247" s="259"/>
      <c r="AC247" s="139"/>
      <c r="AD247" s="140"/>
    </row>
    <row r="248" spans="1:30" s="389" customFormat="1" ht="13.5" customHeight="1">
      <c r="A248" s="414"/>
      <c r="B248" s="142"/>
      <c r="C248" s="24"/>
      <c r="D248" s="414"/>
      <c r="E248" s="420"/>
      <c r="F248" s="146"/>
      <c r="G248" s="138"/>
      <c r="H248" s="138"/>
      <c r="I248" s="138"/>
      <c r="J248" s="138"/>
      <c r="K248" s="138"/>
      <c r="L248" s="138"/>
      <c r="M248" s="138"/>
      <c r="N248" s="138"/>
      <c r="O248" s="138"/>
      <c r="P248" s="138"/>
      <c r="Q248" s="138"/>
      <c r="R248" s="138"/>
      <c r="S248" s="138"/>
      <c r="T248" s="138"/>
      <c r="U248" s="138"/>
      <c r="V248" s="138"/>
      <c r="W248" s="138"/>
      <c r="X248" s="138"/>
      <c r="Y248" s="138"/>
      <c r="Z248" s="138"/>
      <c r="AA248" s="203"/>
      <c r="AB248" s="259"/>
      <c r="AC248" s="139"/>
      <c r="AD248" s="140"/>
    </row>
    <row r="249" spans="1:30" s="389" customFormat="1" ht="13.5" customHeight="1">
      <c r="A249" s="414"/>
      <c r="B249" s="142"/>
      <c r="C249" s="142"/>
      <c r="D249" s="414"/>
      <c r="E249" s="414"/>
      <c r="F249" s="146"/>
      <c r="G249" s="421"/>
      <c r="H249" s="421"/>
      <c r="I249" s="421"/>
      <c r="J249" s="421"/>
      <c r="K249" s="421"/>
      <c r="L249" s="421"/>
      <c r="M249" s="421"/>
      <c r="N249" s="421"/>
      <c r="O249" s="421"/>
      <c r="P249" s="421"/>
      <c r="Q249" s="421"/>
      <c r="R249" s="421"/>
      <c r="S249" s="421"/>
      <c r="T249" s="421"/>
      <c r="U249" s="421"/>
      <c r="V249" s="421"/>
      <c r="W249" s="421"/>
      <c r="X249" s="421"/>
      <c r="Y249" s="421"/>
      <c r="Z249" s="421"/>
      <c r="AA249" s="203"/>
      <c r="AB249" s="259"/>
      <c r="AC249" s="139"/>
      <c r="AD249" s="140"/>
    </row>
    <row r="250" spans="1:30" s="389" customFormat="1">
      <c r="A250" s="414"/>
      <c r="B250" s="142">
        <v>9</v>
      </c>
      <c r="C250" s="814" t="s">
        <v>561</v>
      </c>
      <c r="D250" s="815" t="s">
        <v>351</v>
      </c>
      <c r="E250" s="822" t="s">
        <v>1135</v>
      </c>
      <c r="F250" s="146"/>
      <c r="G250" s="737" t="s">
        <v>71</v>
      </c>
      <c r="H250" s="737"/>
      <c r="I250" s="737"/>
      <c r="J250" s="737"/>
      <c r="K250" s="737"/>
      <c r="L250" s="737"/>
      <c r="M250" s="737"/>
      <c r="N250" s="696" t="s">
        <v>154</v>
      </c>
      <c r="O250" s="696"/>
      <c r="P250" s="696"/>
      <c r="Q250" s="696"/>
      <c r="R250" s="696"/>
      <c r="S250" s="696"/>
      <c r="T250" s="696"/>
      <c r="U250" s="696"/>
      <c r="V250" s="696"/>
      <c r="W250" s="138"/>
      <c r="X250" s="138"/>
      <c r="Y250" s="138"/>
      <c r="Z250" s="138"/>
      <c r="AA250" s="203"/>
      <c r="AB250" s="1063" t="s">
        <v>548</v>
      </c>
      <c r="AC250" s="1064"/>
      <c r="AD250" s="1065"/>
    </row>
    <row r="251" spans="1:30" s="389" customFormat="1">
      <c r="A251" s="414"/>
      <c r="B251" s="142"/>
      <c r="C251" s="814"/>
      <c r="D251" s="815"/>
      <c r="E251" s="822"/>
      <c r="F251" s="146"/>
      <c r="G251" s="737"/>
      <c r="H251" s="737"/>
      <c r="I251" s="737"/>
      <c r="J251" s="737"/>
      <c r="K251" s="737"/>
      <c r="L251" s="737"/>
      <c r="M251" s="737"/>
      <c r="N251" s="696"/>
      <c r="O251" s="696"/>
      <c r="P251" s="696"/>
      <c r="Q251" s="696"/>
      <c r="R251" s="696"/>
      <c r="S251" s="696"/>
      <c r="T251" s="696"/>
      <c r="U251" s="696"/>
      <c r="V251" s="696"/>
      <c r="W251" s="138"/>
      <c r="X251" s="138"/>
      <c r="Y251" s="138"/>
      <c r="Z251" s="138"/>
      <c r="AA251" s="203"/>
      <c r="AB251" s="1063"/>
      <c r="AC251" s="1064"/>
      <c r="AD251" s="1065"/>
    </row>
    <row r="252" spans="1:30" s="389" customFormat="1">
      <c r="A252" s="414"/>
      <c r="B252" s="142"/>
      <c r="C252" s="142"/>
      <c r="D252" s="414"/>
      <c r="E252" s="822"/>
      <c r="F252" s="146"/>
      <c r="G252" s="138"/>
      <c r="H252" s="138"/>
      <c r="I252" s="138"/>
      <c r="J252" s="138"/>
      <c r="K252" s="138"/>
      <c r="L252" s="138"/>
      <c r="M252" s="138"/>
      <c r="N252" s="138"/>
      <c r="O252" s="138"/>
      <c r="P252" s="138"/>
      <c r="Q252" s="138"/>
      <c r="R252" s="138"/>
      <c r="S252" s="138"/>
      <c r="T252" s="138"/>
      <c r="U252" s="138"/>
      <c r="V252" s="138"/>
      <c r="W252" s="138"/>
      <c r="X252" s="138"/>
      <c r="Y252" s="138"/>
      <c r="Z252" s="138"/>
      <c r="AA252" s="203"/>
      <c r="AB252" s="259"/>
      <c r="AC252" s="139"/>
      <c r="AD252" s="140"/>
    </row>
    <row r="253" spans="1:30" s="389" customFormat="1">
      <c r="A253" s="414"/>
      <c r="B253" s="142"/>
      <c r="C253" s="142"/>
      <c r="D253" s="414"/>
      <c r="E253" s="822"/>
      <c r="F253" s="146"/>
      <c r="G253" s="1515" t="s">
        <v>562</v>
      </c>
      <c r="H253" s="1515"/>
      <c r="I253" s="1515"/>
      <c r="J253" s="1515"/>
      <c r="K253" s="1515"/>
      <c r="L253" s="1515"/>
      <c r="M253" s="1515"/>
      <c r="N253" s="1515"/>
      <c r="O253" s="1515"/>
      <c r="P253" s="1515"/>
      <c r="Q253" s="1515"/>
      <c r="R253" s="1515"/>
      <c r="S253" s="1515"/>
      <c r="T253" s="1515"/>
      <c r="U253" s="1515"/>
      <c r="V253" s="1515"/>
      <c r="W253" s="1515"/>
      <c r="X253" s="1515"/>
      <c r="Y253" s="138"/>
      <c r="Z253" s="138"/>
      <c r="AA253" s="203"/>
      <c r="AB253" s="259"/>
      <c r="AC253" s="139"/>
      <c r="AD253" s="140"/>
    </row>
    <row r="254" spans="1:30" s="389" customFormat="1">
      <c r="A254" s="414"/>
      <c r="B254" s="142"/>
      <c r="C254" s="142"/>
      <c r="D254" s="414"/>
      <c r="E254" s="822"/>
      <c r="F254" s="146"/>
      <c r="G254" s="1500" t="s">
        <v>960</v>
      </c>
      <c r="H254" s="1597"/>
      <c r="I254" s="1597"/>
      <c r="J254" s="1597"/>
      <c r="K254" s="1597"/>
      <c r="L254" s="1597"/>
      <c r="M254" s="1597"/>
      <c r="N254" s="1597"/>
      <c r="O254" s="1597"/>
      <c r="P254" s="1597"/>
      <c r="Q254" s="1597"/>
      <c r="R254" s="1597"/>
      <c r="S254" s="1597"/>
      <c r="T254" s="1597"/>
      <c r="U254" s="1597"/>
      <c r="V254" s="1597"/>
      <c r="W254" s="1597"/>
      <c r="X254" s="1597"/>
      <c r="Y254" s="1597"/>
      <c r="Z254" s="1598"/>
      <c r="AA254" s="203"/>
      <c r="AB254" s="259"/>
      <c r="AC254" s="139"/>
      <c r="AD254" s="140"/>
    </row>
    <row r="255" spans="1:30" s="389" customFormat="1">
      <c r="A255" s="414"/>
      <c r="B255" s="142"/>
      <c r="C255" s="142"/>
      <c r="D255" s="414"/>
      <c r="E255" s="822"/>
      <c r="F255" s="146"/>
      <c r="G255" s="1503"/>
      <c r="H255" s="1599"/>
      <c r="I255" s="1599"/>
      <c r="J255" s="1599"/>
      <c r="K255" s="1599"/>
      <c r="L255" s="1599"/>
      <c r="M255" s="1599"/>
      <c r="N255" s="1599"/>
      <c r="O255" s="1599"/>
      <c r="P255" s="1599"/>
      <c r="Q255" s="1599"/>
      <c r="R255" s="1599"/>
      <c r="S255" s="1599"/>
      <c r="T255" s="1599"/>
      <c r="U255" s="1599"/>
      <c r="V255" s="1599"/>
      <c r="W255" s="1599"/>
      <c r="X255" s="1599"/>
      <c r="Y255" s="1599"/>
      <c r="Z255" s="1600"/>
      <c r="AA255" s="203"/>
      <c r="AB255" s="259"/>
      <c r="AC255" s="139"/>
      <c r="AD255" s="140"/>
    </row>
    <row r="256" spans="1:30" s="389" customFormat="1">
      <c r="A256" s="414"/>
      <c r="B256" s="142"/>
      <c r="C256" s="142"/>
      <c r="D256" s="414"/>
      <c r="E256" s="822"/>
      <c r="F256" s="146"/>
      <c r="G256" s="1601"/>
      <c r="H256" s="1602"/>
      <c r="I256" s="1602"/>
      <c r="J256" s="1602"/>
      <c r="K256" s="1602"/>
      <c r="L256" s="1602"/>
      <c r="M256" s="1602"/>
      <c r="N256" s="1602"/>
      <c r="O256" s="1602"/>
      <c r="P256" s="1602"/>
      <c r="Q256" s="1602"/>
      <c r="R256" s="1602"/>
      <c r="S256" s="1602"/>
      <c r="T256" s="1602"/>
      <c r="U256" s="1602"/>
      <c r="V256" s="1602"/>
      <c r="W256" s="1602"/>
      <c r="X256" s="1602"/>
      <c r="Y256" s="1602"/>
      <c r="Z256" s="1603"/>
      <c r="AA256" s="203"/>
      <c r="AB256" s="259"/>
      <c r="AC256" s="139"/>
      <c r="AD256" s="140"/>
    </row>
    <row r="257" spans="1:30" s="389" customFormat="1">
      <c r="A257" s="414"/>
      <c r="B257" s="142"/>
      <c r="C257" s="142"/>
      <c r="D257" s="414"/>
      <c r="E257" s="822"/>
      <c r="F257" s="146"/>
      <c r="G257" s="144"/>
      <c r="H257" s="144"/>
      <c r="I257" s="144"/>
      <c r="J257" s="144"/>
      <c r="K257" s="144"/>
      <c r="L257" s="144"/>
      <c r="M257" s="144"/>
      <c r="N257" s="144"/>
      <c r="O257" s="144"/>
      <c r="P257" s="144"/>
      <c r="Q257" s="144"/>
      <c r="R257" s="144"/>
      <c r="S257" s="144"/>
      <c r="T257" s="144"/>
      <c r="U257" s="144"/>
      <c r="V257" s="144"/>
      <c r="W257" s="144"/>
      <c r="X257" s="144"/>
      <c r="Y257" s="144"/>
      <c r="Z257" s="144"/>
      <c r="AA257" s="203"/>
      <c r="AB257" s="259"/>
      <c r="AC257" s="139"/>
      <c r="AD257" s="140"/>
    </row>
    <row r="258" spans="1:30" s="389" customFormat="1">
      <c r="A258" s="414"/>
      <c r="B258" s="346">
        <v>10</v>
      </c>
      <c r="C258" s="814" t="s">
        <v>563</v>
      </c>
      <c r="D258" s="815" t="s">
        <v>350</v>
      </c>
      <c r="E258" s="822" t="s">
        <v>1379</v>
      </c>
      <c r="F258" s="146"/>
      <c r="G258" s="737" t="s">
        <v>71</v>
      </c>
      <c r="H258" s="737"/>
      <c r="I258" s="737"/>
      <c r="J258" s="737"/>
      <c r="K258" s="737"/>
      <c r="L258" s="737"/>
      <c r="M258" s="737"/>
      <c r="N258" s="696" t="s">
        <v>154</v>
      </c>
      <c r="O258" s="696"/>
      <c r="P258" s="696"/>
      <c r="Q258" s="696"/>
      <c r="R258" s="696"/>
      <c r="S258" s="696"/>
      <c r="T258" s="696"/>
      <c r="U258" s="696"/>
      <c r="V258" s="696"/>
      <c r="AA258" s="203"/>
      <c r="AB258" s="1063" t="s">
        <v>548</v>
      </c>
      <c r="AC258" s="1064"/>
      <c r="AD258" s="1065"/>
    </row>
    <row r="259" spans="1:30" s="389" customFormat="1">
      <c r="A259" s="414"/>
      <c r="B259" s="142"/>
      <c r="C259" s="814"/>
      <c r="D259" s="815"/>
      <c r="E259" s="822"/>
      <c r="F259" s="146"/>
      <c r="G259" s="737"/>
      <c r="H259" s="737"/>
      <c r="I259" s="737"/>
      <c r="J259" s="737"/>
      <c r="K259" s="737"/>
      <c r="L259" s="737"/>
      <c r="M259" s="737"/>
      <c r="N259" s="696"/>
      <c r="O259" s="696"/>
      <c r="P259" s="696"/>
      <c r="Q259" s="696"/>
      <c r="R259" s="696"/>
      <c r="S259" s="696"/>
      <c r="T259" s="696"/>
      <c r="U259" s="696"/>
      <c r="V259" s="696"/>
      <c r="AA259" s="203"/>
      <c r="AB259" s="1063"/>
      <c r="AC259" s="1064"/>
      <c r="AD259" s="1065"/>
    </row>
    <row r="260" spans="1:30" s="389" customFormat="1">
      <c r="A260" s="414"/>
      <c r="B260" s="142"/>
      <c r="C260" s="814"/>
      <c r="D260" s="414"/>
      <c r="E260" s="822"/>
      <c r="F260" s="146"/>
      <c r="G260" s="138"/>
      <c r="H260" s="138"/>
      <c r="I260" s="138"/>
      <c r="J260" s="138"/>
      <c r="K260" s="138"/>
      <c r="L260" s="138"/>
      <c r="M260" s="138"/>
      <c r="N260" s="138"/>
      <c r="O260" s="138"/>
      <c r="P260" s="138"/>
      <c r="Q260" s="138"/>
      <c r="R260" s="138"/>
      <c r="S260" s="138"/>
      <c r="T260" s="138"/>
      <c r="U260" s="138"/>
      <c r="V260" s="138"/>
      <c r="W260" s="138"/>
      <c r="X260" s="138"/>
      <c r="Y260" s="138"/>
      <c r="Z260" s="138"/>
      <c r="AA260" s="203"/>
      <c r="AB260" s="259"/>
      <c r="AC260" s="139"/>
      <c r="AD260" s="140"/>
    </row>
    <row r="261" spans="1:30" s="389" customFormat="1" ht="13.5" customHeight="1">
      <c r="A261" s="414"/>
      <c r="B261" s="142"/>
      <c r="C261" s="814"/>
      <c r="D261" s="414"/>
      <c r="E261" s="822"/>
      <c r="F261" s="146"/>
      <c r="G261" s="642" t="s">
        <v>193</v>
      </c>
      <c r="H261" s="642"/>
      <c r="I261" s="642"/>
      <c r="J261" s="642"/>
      <c r="K261" s="642"/>
      <c r="L261" s="642"/>
      <c r="M261" s="642"/>
      <c r="N261" s="642"/>
      <c r="O261" s="959"/>
      <c r="P261" s="960"/>
      <c r="Q261" s="960"/>
      <c r="R261" s="255" t="s">
        <v>191</v>
      </c>
      <c r="S261" s="3"/>
      <c r="T261" s="3"/>
      <c r="U261" s="138"/>
      <c r="V261" s="138"/>
      <c r="W261" s="138"/>
      <c r="X261" s="138"/>
      <c r="Y261" s="138"/>
      <c r="Z261" s="138"/>
      <c r="AA261" s="203"/>
      <c r="AB261" s="259"/>
      <c r="AC261" s="139"/>
      <c r="AD261" s="140"/>
    </row>
    <row r="262" spans="1:30" s="389" customFormat="1">
      <c r="A262" s="414"/>
      <c r="B262" s="142"/>
      <c r="C262" s="142"/>
      <c r="D262" s="414"/>
      <c r="E262" s="822"/>
      <c r="F262" s="146"/>
      <c r="G262" s="3"/>
      <c r="H262" s="3"/>
      <c r="I262" s="3"/>
      <c r="J262" s="3"/>
      <c r="K262" s="3"/>
      <c r="L262" s="3"/>
      <c r="M262" s="3"/>
      <c r="N262" s="3"/>
      <c r="O262" s="3"/>
      <c r="P262" s="3"/>
      <c r="Q262" s="3"/>
      <c r="R262" s="3"/>
      <c r="S262" s="3"/>
      <c r="T262" s="3"/>
      <c r="U262" s="138"/>
      <c r="V262" s="138"/>
      <c r="W262" s="138"/>
      <c r="X262" s="138"/>
      <c r="Y262" s="138"/>
      <c r="Z262" s="138"/>
      <c r="AA262" s="203"/>
      <c r="AB262" s="259"/>
      <c r="AC262" s="139"/>
      <c r="AD262" s="140"/>
    </row>
    <row r="263" spans="1:30" s="389" customFormat="1">
      <c r="A263" s="414"/>
      <c r="B263" s="142"/>
      <c r="C263" s="142"/>
      <c r="D263" s="414"/>
      <c r="E263" s="822"/>
      <c r="F263" s="146"/>
      <c r="G263" s="1003" t="s">
        <v>285</v>
      </c>
      <c r="H263" s="1011"/>
      <c r="I263" s="1011"/>
      <c r="J263" s="1011"/>
      <c r="K263" s="1011"/>
      <c r="L263" s="1011"/>
      <c r="M263" s="1011"/>
      <c r="N263" s="1011"/>
      <c r="O263" s="1011"/>
      <c r="P263" s="1239"/>
      <c r="Q263" s="792" t="s">
        <v>198</v>
      </c>
      <c r="R263" s="792"/>
      <c r="S263" s="792"/>
      <c r="T263" s="792"/>
      <c r="U263" s="138"/>
      <c r="V263" s="138"/>
      <c r="W263" s="138"/>
      <c r="X263" s="138"/>
      <c r="Y263" s="138"/>
      <c r="Z263" s="138"/>
      <c r="AA263" s="203"/>
      <c r="AB263" s="259"/>
      <c r="AC263" s="139"/>
      <c r="AD263" s="140"/>
    </row>
    <row r="264" spans="1:30" s="389" customFormat="1">
      <c r="A264" s="414"/>
      <c r="B264" s="142"/>
      <c r="C264" s="142"/>
      <c r="D264" s="414"/>
      <c r="E264" s="822"/>
      <c r="F264" s="146"/>
      <c r="G264" s="1003" t="s">
        <v>286</v>
      </c>
      <c r="H264" s="1011"/>
      <c r="I264" s="1011"/>
      <c r="J264" s="1011"/>
      <c r="K264" s="1011"/>
      <c r="L264" s="1011"/>
      <c r="M264" s="1011"/>
      <c r="N264" s="1011"/>
      <c r="O264" s="1011"/>
      <c r="P264" s="1239"/>
      <c r="Q264" s="792" t="s">
        <v>198</v>
      </c>
      <c r="R264" s="792"/>
      <c r="S264" s="792"/>
      <c r="T264" s="792"/>
      <c r="U264" s="138"/>
      <c r="V264" s="138"/>
      <c r="W264" s="138"/>
      <c r="X264" s="138"/>
      <c r="Y264" s="138"/>
      <c r="Z264" s="138"/>
      <c r="AA264" s="203"/>
      <c r="AB264" s="259"/>
      <c r="AC264" s="139"/>
      <c r="AD264" s="140"/>
    </row>
    <row r="265" spans="1:30" s="389" customFormat="1">
      <c r="A265" s="414"/>
      <c r="B265" s="142"/>
      <c r="C265" s="142"/>
      <c r="D265" s="414"/>
      <c r="E265" s="822"/>
      <c r="F265" s="146"/>
      <c r="G265" s="1003" t="s">
        <v>287</v>
      </c>
      <c r="H265" s="1011"/>
      <c r="I265" s="1011"/>
      <c r="J265" s="1011"/>
      <c r="K265" s="1011"/>
      <c r="L265" s="1011"/>
      <c r="M265" s="1011"/>
      <c r="N265" s="1011"/>
      <c r="O265" s="1011"/>
      <c r="P265" s="1239"/>
      <c r="Q265" s="792" t="s">
        <v>198</v>
      </c>
      <c r="R265" s="792"/>
      <c r="S265" s="792"/>
      <c r="T265" s="792"/>
      <c r="U265" s="138"/>
      <c r="V265" s="138"/>
      <c r="W265" s="138"/>
      <c r="X265" s="138"/>
      <c r="Y265" s="138"/>
      <c r="Z265" s="138"/>
      <c r="AA265" s="203"/>
      <c r="AB265" s="259"/>
      <c r="AC265" s="139"/>
      <c r="AD265" s="140"/>
    </row>
    <row r="266" spans="1:30" s="389" customFormat="1">
      <c r="A266" s="414"/>
      <c r="B266" s="142"/>
      <c r="C266" s="142"/>
      <c r="D266" s="414"/>
      <c r="E266" s="822"/>
      <c r="F266" s="146"/>
      <c r="G266" s="1003" t="s">
        <v>1422</v>
      </c>
      <c r="H266" s="1011"/>
      <c r="I266" s="1011"/>
      <c r="J266" s="1011"/>
      <c r="K266" s="1011"/>
      <c r="L266" s="1011"/>
      <c r="M266" s="1011"/>
      <c r="N266" s="1011"/>
      <c r="O266" s="1011"/>
      <c r="P266" s="1239"/>
      <c r="Q266" s="792" t="s">
        <v>198</v>
      </c>
      <c r="R266" s="792"/>
      <c r="S266" s="792"/>
      <c r="T266" s="792"/>
      <c r="U266" s="138"/>
      <c r="V266" s="138"/>
      <c r="W266" s="138"/>
      <c r="X266" s="138"/>
      <c r="Y266" s="138"/>
      <c r="Z266" s="138"/>
      <c r="AA266" s="203"/>
      <c r="AB266" s="259"/>
      <c r="AC266" s="139"/>
      <c r="AD266" s="140"/>
    </row>
    <row r="267" spans="1:30" s="389" customFormat="1">
      <c r="A267" s="414"/>
      <c r="B267" s="142"/>
      <c r="C267" s="142"/>
      <c r="D267" s="414"/>
      <c r="E267" s="822"/>
      <c r="F267" s="146"/>
      <c r="G267" s="1003" t="s">
        <v>288</v>
      </c>
      <c r="H267" s="1011"/>
      <c r="I267" s="1011"/>
      <c r="J267" s="1011"/>
      <c r="K267" s="1011"/>
      <c r="L267" s="1011"/>
      <c r="M267" s="1011"/>
      <c r="N267" s="1011"/>
      <c r="O267" s="1011"/>
      <c r="P267" s="1239"/>
      <c r="Q267" s="792" t="s">
        <v>198</v>
      </c>
      <c r="R267" s="792"/>
      <c r="S267" s="792"/>
      <c r="T267" s="792"/>
      <c r="U267" s="138"/>
      <c r="V267" s="138"/>
      <c r="W267" s="138"/>
      <c r="X267" s="138"/>
      <c r="Y267" s="138"/>
      <c r="Z267" s="138"/>
      <c r="AA267" s="203"/>
      <c r="AB267" s="259"/>
      <c r="AC267" s="139"/>
      <c r="AD267" s="140"/>
    </row>
    <row r="268" spans="1:30" s="389" customFormat="1">
      <c r="A268" s="414"/>
      <c r="B268" s="142"/>
      <c r="C268" s="142"/>
      <c r="D268" s="414"/>
      <c r="E268" s="822"/>
      <c r="F268" s="146"/>
      <c r="G268" s="138"/>
      <c r="H268" s="138"/>
      <c r="I268" s="138"/>
      <c r="J268" s="138"/>
      <c r="K268" s="138"/>
      <c r="L268" s="138"/>
      <c r="M268" s="138"/>
      <c r="N268" s="138"/>
      <c r="O268" s="138"/>
      <c r="P268" s="138"/>
      <c r="Q268" s="138"/>
      <c r="R268" s="138"/>
      <c r="S268" s="138"/>
      <c r="T268" s="138"/>
      <c r="U268" s="138"/>
      <c r="V268" s="138"/>
      <c r="W268" s="138"/>
      <c r="X268" s="138"/>
      <c r="Y268" s="138"/>
      <c r="Z268" s="138"/>
      <c r="AA268" s="203"/>
      <c r="AB268" s="259"/>
      <c r="AC268" s="139"/>
      <c r="AD268" s="140"/>
    </row>
    <row r="269" spans="1:30" s="389" customFormat="1">
      <c r="A269" s="414"/>
      <c r="B269" s="142"/>
      <c r="C269" s="142"/>
      <c r="D269" s="414"/>
      <c r="E269" s="822"/>
      <c r="F269" s="146"/>
      <c r="G269" s="138"/>
      <c r="H269" s="138"/>
      <c r="I269" s="138"/>
      <c r="J269" s="138"/>
      <c r="K269" s="138"/>
      <c r="L269" s="138"/>
      <c r="M269" s="138"/>
      <c r="N269" s="138"/>
      <c r="O269" s="138"/>
      <c r="P269" s="138"/>
      <c r="Q269" s="138"/>
      <c r="R269" s="138"/>
      <c r="S269" s="138"/>
      <c r="T269" s="138"/>
      <c r="U269" s="138"/>
      <c r="V269" s="138"/>
      <c r="W269" s="138"/>
      <c r="X269" s="138"/>
      <c r="Y269" s="138"/>
      <c r="Z269" s="138"/>
      <c r="AA269" s="203"/>
      <c r="AB269" s="259"/>
      <c r="AC269" s="139"/>
      <c r="AD269" s="140"/>
    </row>
    <row r="270" spans="1:30" s="389" customFormat="1" ht="21.6" customHeight="1">
      <c r="A270" s="257"/>
      <c r="B270" s="348"/>
      <c r="C270" s="348"/>
      <c r="D270" s="257"/>
      <c r="E270" s="1695"/>
      <c r="F270" s="300"/>
      <c r="G270" s="220"/>
      <c r="H270" s="220"/>
      <c r="I270" s="220"/>
      <c r="J270" s="220"/>
      <c r="K270" s="220"/>
      <c r="L270" s="220"/>
      <c r="M270" s="220"/>
      <c r="N270" s="220"/>
      <c r="O270" s="220"/>
      <c r="P270" s="220"/>
      <c r="Q270" s="220"/>
      <c r="R270" s="220"/>
      <c r="S270" s="220"/>
      <c r="T270" s="220"/>
      <c r="U270" s="220"/>
      <c r="V270" s="220"/>
      <c r="W270" s="220"/>
      <c r="X270" s="220"/>
      <c r="Y270" s="220"/>
      <c r="Z270" s="220"/>
      <c r="AA270" s="301"/>
      <c r="AB270" s="221"/>
      <c r="AC270" s="222"/>
      <c r="AD270" s="223"/>
    </row>
    <row r="271" spans="1:30" s="389" customFormat="1" ht="6.75" customHeight="1">
      <c r="A271" s="419"/>
      <c r="B271" s="315"/>
      <c r="C271" s="315"/>
      <c r="D271" s="419"/>
      <c r="E271" s="419"/>
      <c r="F271" s="353"/>
      <c r="G271" s="207"/>
      <c r="H271" s="207"/>
      <c r="I271" s="207"/>
      <c r="J271" s="207"/>
      <c r="K271" s="207"/>
      <c r="L271" s="207"/>
      <c r="M271" s="207"/>
      <c r="N271" s="207"/>
      <c r="O271" s="207"/>
      <c r="P271" s="207"/>
      <c r="Q271" s="207"/>
      <c r="R271" s="207"/>
      <c r="S271" s="207"/>
      <c r="T271" s="207"/>
      <c r="U271" s="207"/>
      <c r="V271" s="207"/>
      <c r="W271" s="207"/>
      <c r="X271" s="207"/>
      <c r="Y271" s="207"/>
      <c r="Z271" s="207"/>
      <c r="AA271" s="354"/>
      <c r="AB271" s="208"/>
      <c r="AC271" s="209"/>
      <c r="AD271" s="210"/>
    </row>
    <row r="272" spans="1:30" s="389" customFormat="1" ht="13.5" customHeight="1">
      <c r="A272" s="822" t="s">
        <v>770</v>
      </c>
      <c r="B272" s="814">
        <v>11</v>
      </c>
      <c r="C272" s="816" t="s">
        <v>564</v>
      </c>
      <c r="D272" s="815" t="s">
        <v>350</v>
      </c>
      <c r="E272" s="414" t="s">
        <v>565</v>
      </c>
      <c r="F272" s="146"/>
      <c r="G272" s="737" t="s">
        <v>71</v>
      </c>
      <c r="H272" s="737"/>
      <c r="I272" s="737"/>
      <c r="J272" s="737"/>
      <c r="K272" s="737"/>
      <c r="L272" s="737"/>
      <c r="M272" s="737"/>
      <c r="N272" s="696" t="s">
        <v>154</v>
      </c>
      <c r="O272" s="696"/>
      <c r="P272" s="696"/>
      <c r="Q272" s="696"/>
      <c r="R272" s="696"/>
      <c r="S272" s="696"/>
      <c r="T272" s="696"/>
      <c r="U272" s="696"/>
      <c r="V272" s="696"/>
      <c r="W272" s="138"/>
      <c r="X272" s="138"/>
      <c r="Y272" s="138"/>
      <c r="Z272" s="138"/>
      <c r="AA272" s="203"/>
      <c r="AB272" s="1063" t="s">
        <v>548</v>
      </c>
      <c r="AC272" s="1064"/>
      <c r="AD272" s="1065"/>
    </row>
    <row r="273" spans="1:30" s="389" customFormat="1">
      <c r="A273" s="822"/>
      <c r="B273" s="1687"/>
      <c r="C273" s="733"/>
      <c r="D273" s="815"/>
      <c r="E273" s="414"/>
      <c r="F273" s="146"/>
      <c r="G273" s="737"/>
      <c r="H273" s="737"/>
      <c r="I273" s="737"/>
      <c r="J273" s="737"/>
      <c r="K273" s="737"/>
      <c r="L273" s="737"/>
      <c r="M273" s="737"/>
      <c r="N273" s="696"/>
      <c r="O273" s="696"/>
      <c r="P273" s="696"/>
      <c r="Q273" s="696"/>
      <c r="R273" s="696"/>
      <c r="S273" s="696"/>
      <c r="T273" s="696"/>
      <c r="U273" s="696"/>
      <c r="V273" s="696"/>
      <c r="W273" s="138"/>
      <c r="X273" s="138"/>
      <c r="Y273" s="138"/>
      <c r="Z273" s="138"/>
      <c r="AA273" s="203"/>
      <c r="AB273" s="1063"/>
      <c r="AC273" s="1064"/>
      <c r="AD273" s="1065"/>
    </row>
    <row r="274" spans="1:30" s="389" customFormat="1">
      <c r="A274" s="414"/>
      <c r="B274" s="142"/>
      <c r="C274" s="733"/>
      <c r="D274" s="410"/>
      <c r="E274" s="414"/>
      <c r="F274" s="146"/>
      <c r="G274" s="32"/>
      <c r="H274" s="32"/>
      <c r="I274" s="32"/>
      <c r="J274" s="32"/>
      <c r="K274" s="32"/>
      <c r="L274" s="32"/>
      <c r="M274" s="32"/>
      <c r="N274" s="256"/>
      <c r="O274" s="256"/>
      <c r="P274" s="256"/>
      <c r="Q274" s="256"/>
      <c r="R274" s="256"/>
      <c r="S274" s="256"/>
      <c r="T274" s="256"/>
      <c r="U274" s="256"/>
      <c r="V274" s="256"/>
      <c r="W274" s="138"/>
      <c r="X274" s="138"/>
      <c r="Y274" s="138"/>
      <c r="Z274" s="138"/>
      <c r="AA274" s="203"/>
      <c r="AB274" s="259"/>
      <c r="AC274" s="139"/>
      <c r="AD274" s="140"/>
    </row>
    <row r="275" spans="1:30" s="389" customFormat="1">
      <c r="A275" s="414"/>
      <c r="B275" s="142"/>
      <c r="C275" s="142"/>
      <c r="D275" s="410"/>
      <c r="E275" s="414"/>
      <c r="F275" s="146"/>
      <c r="G275" s="32"/>
      <c r="H275" s="32"/>
      <c r="I275" s="32"/>
      <c r="J275" s="32"/>
      <c r="K275" s="32"/>
      <c r="L275" s="32"/>
      <c r="M275" s="32"/>
      <c r="N275" s="214"/>
      <c r="O275" s="214"/>
      <c r="P275" s="214"/>
      <c r="Q275" s="214"/>
      <c r="R275" s="214"/>
      <c r="S275" s="214"/>
      <c r="T275" s="214"/>
      <c r="U275" s="214"/>
      <c r="V275" s="214"/>
      <c r="W275" s="138"/>
      <c r="X275" s="138"/>
      <c r="Y275" s="138"/>
      <c r="Z275" s="138"/>
      <c r="AA275" s="203"/>
      <c r="AB275" s="259"/>
      <c r="AC275" s="139"/>
      <c r="AD275" s="140"/>
    </row>
    <row r="276" spans="1:30" s="389" customFormat="1">
      <c r="A276" s="414"/>
      <c r="B276" s="142"/>
      <c r="C276" s="142"/>
      <c r="D276" s="410"/>
      <c r="E276" s="414"/>
      <c r="F276" s="146"/>
      <c r="G276" s="32"/>
      <c r="H276" s="32"/>
      <c r="I276" s="32"/>
      <c r="J276" s="32"/>
      <c r="K276" s="32"/>
      <c r="L276" s="32"/>
      <c r="M276" s="32"/>
      <c r="N276" s="214"/>
      <c r="O276" s="214"/>
      <c r="P276" s="214"/>
      <c r="Q276" s="214"/>
      <c r="R276" s="214"/>
      <c r="S276" s="214"/>
      <c r="T276" s="214"/>
      <c r="U276" s="214"/>
      <c r="V276" s="214"/>
      <c r="W276" s="138"/>
      <c r="X276" s="138"/>
      <c r="Y276" s="138"/>
      <c r="Z276" s="138"/>
      <c r="AA276" s="203"/>
      <c r="AB276" s="259"/>
      <c r="AC276" s="139"/>
      <c r="AD276" s="140"/>
    </row>
    <row r="277" spans="1:30" s="389" customFormat="1">
      <c r="A277" s="414"/>
      <c r="B277" s="142"/>
      <c r="C277" s="142"/>
      <c r="D277" s="410"/>
      <c r="E277" s="414"/>
      <c r="F277" s="146"/>
      <c r="G277" s="32"/>
      <c r="H277" s="32"/>
      <c r="I277" s="32"/>
      <c r="J277" s="32"/>
      <c r="K277" s="32"/>
      <c r="L277" s="32"/>
      <c r="M277" s="32"/>
      <c r="N277" s="214"/>
      <c r="O277" s="214"/>
      <c r="P277" s="214"/>
      <c r="Q277" s="214"/>
      <c r="R277" s="214"/>
      <c r="S277" s="214"/>
      <c r="T277" s="214"/>
      <c r="U277" s="214"/>
      <c r="V277" s="214"/>
      <c r="W277" s="138"/>
      <c r="X277" s="138"/>
      <c r="Y277" s="138"/>
      <c r="Z277" s="138"/>
      <c r="AA277" s="203"/>
      <c r="AB277" s="259"/>
      <c r="AC277" s="139"/>
      <c r="AD277" s="140"/>
    </row>
    <row r="278" spans="1:30" s="389" customFormat="1" ht="6.75" customHeight="1">
      <c r="A278" s="414"/>
      <c r="B278" s="142"/>
      <c r="C278" s="142"/>
      <c r="D278" s="414"/>
      <c r="E278" s="414"/>
      <c r="F278" s="146"/>
      <c r="G278" s="138"/>
      <c r="H278" s="138"/>
      <c r="I278" s="138"/>
      <c r="J278" s="138"/>
      <c r="K278" s="138"/>
      <c r="L278" s="138"/>
      <c r="M278" s="138"/>
      <c r="N278" s="138"/>
      <c r="O278" s="138"/>
      <c r="P278" s="138"/>
      <c r="Q278" s="138"/>
      <c r="R278" s="138"/>
      <c r="S278" s="138"/>
      <c r="T278" s="138"/>
      <c r="U278" s="138"/>
      <c r="V278" s="138"/>
      <c r="W278" s="138"/>
      <c r="X278" s="138"/>
      <c r="Y278" s="138"/>
      <c r="Z278" s="138"/>
      <c r="AA278" s="203"/>
      <c r="AB278" s="259"/>
      <c r="AC278" s="139"/>
      <c r="AD278" s="140"/>
    </row>
    <row r="279" spans="1:30" s="389" customFormat="1">
      <c r="A279" s="822" t="s">
        <v>566</v>
      </c>
      <c r="B279" s="814">
        <v>12</v>
      </c>
      <c r="C279" s="814" t="s">
        <v>567</v>
      </c>
      <c r="D279" s="410" t="s">
        <v>351</v>
      </c>
      <c r="E279" s="822" t="s">
        <v>568</v>
      </c>
      <c r="F279" s="146"/>
      <c r="G279" s="737" t="s">
        <v>71</v>
      </c>
      <c r="H279" s="737"/>
      <c r="I279" s="737"/>
      <c r="J279" s="737"/>
      <c r="K279" s="737"/>
      <c r="L279" s="737"/>
      <c r="M279" s="737"/>
      <c r="N279" s="696" t="s">
        <v>154</v>
      </c>
      <c r="O279" s="696"/>
      <c r="P279" s="696"/>
      <c r="Q279" s="696"/>
      <c r="R279" s="696"/>
      <c r="S279" s="696"/>
      <c r="T279" s="696"/>
      <c r="U279" s="696"/>
      <c r="V279" s="696"/>
      <c r="W279" s="138"/>
      <c r="X279" s="138"/>
      <c r="Y279" s="138"/>
      <c r="Z279" s="138"/>
      <c r="AA279" s="203"/>
      <c r="AB279" s="1063" t="s">
        <v>548</v>
      </c>
      <c r="AC279" s="1064"/>
      <c r="AD279" s="1065"/>
    </row>
    <row r="280" spans="1:30" s="389" customFormat="1">
      <c r="A280" s="822"/>
      <c r="B280" s="1687"/>
      <c r="C280" s="814"/>
      <c r="D280" s="414"/>
      <c r="E280" s="822"/>
      <c r="F280" s="146"/>
      <c r="G280" s="737"/>
      <c r="H280" s="737"/>
      <c r="I280" s="737"/>
      <c r="J280" s="737"/>
      <c r="K280" s="737"/>
      <c r="L280" s="737"/>
      <c r="M280" s="737"/>
      <c r="N280" s="696"/>
      <c r="O280" s="696"/>
      <c r="P280" s="696"/>
      <c r="Q280" s="696"/>
      <c r="R280" s="696"/>
      <c r="S280" s="696"/>
      <c r="T280" s="696"/>
      <c r="U280" s="696"/>
      <c r="V280" s="696"/>
      <c r="W280" s="138"/>
      <c r="X280" s="138"/>
      <c r="Y280" s="138"/>
      <c r="Z280" s="138"/>
      <c r="AA280" s="203"/>
      <c r="AB280" s="1063"/>
      <c r="AC280" s="1064"/>
      <c r="AD280" s="1065"/>
    </row>
    <row r="281" spans="1:30" s="389" customFormat="1">
      <c r="A281" s="822"/>
      <c r="B281" s="142"/>
      <c r="C281" s="814"/>
      <c r="D281" s="414"/>
      <c r="E281" s="822"/>
      <c r="F281" s="146"/>
      <c r="G281" s="138"/>
      <c r="H281" s="138"/>
      <c r="I281" s="138"/>
      <c r="J281" s="138"/>
      <c r="K281" s="138"/>
      <c r="L281" s="138"/>
      <c r="M281" s="138"/>
      <c r="N281" s="138"/>
      <c r="O281" s="138"/>
      <c r="P281" s="138"/>
      <c r="Q281" s="138"/>
      <c r="R281" s="138"/>
      <c r="S281" s="138"/>
      <c r="T281" s="138"/>
      <c r="U281" s="138"/>
      <c r="V281" s="138"/>
      <c r="W281" s="138"/>
      <c r="X281" s="138"/>
      <c r="Y281" s="138"/>
      <c r="Z281" s="138"/>
      <c r="AA281" s="203"/>
      <c r="AB281" s="259"/>
      <c r="AC281" s="139"/>
      <c r="AD281" s="140"/>
    </row>
    <row r="282" spans="1:30" s="389" customFormat="1">
      <c r="A282" s="822"/>
      <c r="B282" s="142"/>
      <c r="C282" s="142"/>
      <c r="D282" s="414"/>
      <c r="E282" s="414"/>
      <c r="F282" s="146"/>
      <c r="G282" s="138"/>
      <c r="H282" s="138"/>
      <c r="I282" s="138"/>
      <c r="J282" s="138"/>
      <c r="K282" s="138"/>
      <c r="L282" s="138"/>
      <c r="M282" s="138"/>
      <c r="N282" s="138"/>
      <c r="O282" s="138"/>
      <c r="P282" s="138"/>
      <c r="Q282" s="138"/>
      <c r="R282" s="138"/>
      <c r="S282" s="138"/>
      <c r="T282" s="138"/>
      <c r="U282" s="138"/>
      <c r="V282" s="138"/>
      <c r="W282" s="138"/>
      <c r="X282" s="138"/>
      <c r="Y282" s="138"/>
      <c r="Z282" s="138"/>
      <c r="AA282" s="203"/>
      <c r="AB282" s="259"/>
      <c r="AC282" s="139"/>
      <c r="AD282" s="140"/>
    </row>
    <row r="283" spans="1:30" s="389" customFormat="1">
      <c r="A283" s="822" t="s">
        <v>569</v>
      </c>
      <c r="B283" s="814">
        <v>13</v>
      </c>
      <c r="C283" s="814" t="s">
        <v>570</v>
      </c>
      <c r="D283" s="815" t="s">
        <v>350</v>
      </c>
      <c r="E283" s="822" t="s">
        <v>1136</v>
      </c>
      <c r="F283" s="146"/>
      <c r="G283" s="737" t="s">
        <v>71</v>
      </c>
      <c r="H283" s="737"/>
      <c r="I283" s="737"/>
      <c r="J283" s="737"/>
      <c r="K283" s="737"/>
      <c r="L283" s="737"/>
      <c r="M283" s="737"/>
      <c r="N283" s="696" t="s">
        <v>154</v>
      </c>
      <c r="O283" s="696"/>
      <c r="P283" s="696"/>
      <c r="Q283" s="696"/>
      <c r="R283" s="696"/>
      <c r="S283" s="696"/>
      <c r="T283" s="696"/>
      <c r="U283" s="696"/>
      <c r="V283" s="696"/>
      <c r="W283" s="138"/>
      <c r="X283" s="138"/>
      <c r="Y283" s="138"/>
      <c r="Z283" s="138"/>
      <c r="AA283" s="203"/>
      <c r="AB283" s="1063" t="s">
        <v>548</v>
      </c>
      <c r="AC283" s="1064"/>
      <c r="AD283" s="1065"/>
    </row>
    <row r="284" spans="1:30" s="389" customFormat="1">
      <c r="A284" s="822"/>
      <c r="B284" s="1687"/>
      <c r="C284" s="814"/>
      <c r="D284" s="815"/>
      <c r="E284" s="822"/>
      <c r="F284" s="146"/>
      <c r="G284" s="737"/>
      <c r="H284" s="737"/>
      <c r="I284" s="737"/>
      <c r="J284" s="737"/>
      <c r="K284" s="737"/>
      <c r="L284" s="737"/>
      <c r="M284" s="737"/>
      <c r="N284" s="696"/>
      <c r="O284" s="696"/>
      <c r="P284" s="696"/>
      <c r="Q284" s="696"/>
      <c r="R284" s="696"/>
      <c r="S284" s="696"/>
      <c r="T284" s="696"/>
      <c r="U284" s="696"/>
      <c r="V284" s="696"/>
      <c r="W284" s="138"/>
      <c r="X284" s="138"/>
      <c r="Y284" s="138"/>
      <c r="Z284" s="138"/>
      <c r="AA284" s="203"/>
      <c r="AB284" s="1063"/>
      <c r="AC284" s="1064"/>
      <c r="AD284" s="1065"/>
    </row>
    <row r="285" spans="1:30" s="389" customFormat="1">
      <c r="A285" s="822"/>
      <c r="B285" s="142"/>
      <c r="C285" s="814"/>
      <c r="D285" s="410"/>
      <c r="E285" s="822"/>
      <c r="F285" s="146"/>
      <c r="G285" s="138"/>
      <c r="H285" s="138"/>
      <c r="I285" s="138"/>
      <c r="J285" s="138"/>
      <c r="K285" s="138"/>
      <c r="L285" s="138"/>
      <c r="M285" s="138"/>
      <c r="N285" s="138"/>
      <c r="O285" s="138"/>
      <c r="P285" s="138"/>
      <c r="Q285" s="138"/>
      <c r="R285" s="138"/>
      <c r="S285" s="138"/>
      <c r="T285" s="138"/>
      <c r="U285" s="138"/>
      <c r="V285" s="138"/>
      <c r="W285" s="138"/>
      <c r="X285" s="138"/>
      <c r="Y285" s="138"/>
      <c r="Z285" s="138"/>
      <c r="AA285" s="203"/>
      <c r="AB285" s="259"/>
      <c r="AC285" s="139"/>
      <c r="AD285" s="140"/>
    </row>
    <row r="286" spans="1:30" s="389" customFormat="1">
      <c r="A286" s="414"/>
      <c r="B286" s="142"/>
      <c r="C286" s="142"/>
      <c r="D286" s="410"/>
      <c r="E286" s="822"/>
      <c r="F286" s="146"/>
      <c r="G286" s="1693"/>
      <c r="H286" s="1694"/>
      <c r="I286" s="1694"/>
      <c r="J286" s="1694"/>
      <c r="K286" s="1694"/>
      <c r="L286" s="1694"/>
      <c r="M286" s="1694"/>
      <c r="N286" s="1694"/>
      <c r="O286" s="1694"/>
      <c r="P286" s="1694"/>
      <c r="Q286" s="1694"/>
      <c r="R286" s="1694"/>
      <c r="S286" s="1694"/>
      <c r="T286" s="1694"/>
      <c r="U286" s="1694"/>
      <c r="V286" s="1694"/>
      <c r="W286" s="1694"/>
      <c r="X286" s="1694"/>
      <c r="Y286" s="1694"/>
      <c r="Z286" s="1694"/>
      <c r="AA286" s="203"/>
      <c r="AB286" s="259"/>
      <c r="AC286" s="139"/>
      <c r="AD286" s="140"/>
    </row>
    <row r="287" spans="1:30" s="389" customFormat="1" ht="19.8" customHeight="1">
      <c r="A287" s="414"/>
      <c r="B287" s="142"/>
      <c r="C287" s="142"/>
      <c r="D287" s="410"/>
      <c r="E287" s="822"/>
      <c r="F287" s="146"/>
      <c r="G287" s="1694"/>
      <c r="H287" s="1694"/>
      <c r="I287" s="1694"/>
      <c r="J287" s="1694"/>
      <c r="K287" s="1694"/>
      <c r="L287" s="1694"/>
      <c r="M287" s="1694"/>
      <c r="N287" s="1694"/>
      <c r="O287" s="1694"/>
      <c r="P287" s="1694"/>
      <c r="Q287" s="1694"/>
      <c r="R287" s="1694"/>
      <c r="S287" s="1694"/>
      <c r="T287" s="1694"/>
      <c r="U287" s="1694"/>
      <c r="V287" s="1694"/>
      <c r="W287" s="1694"/>
      <c r="X287" s="1694"/>
      <c r="Y287" s="1694"/>
      <c r="Z287" s="1694"/>
      <c r="AA287" s="203"/>
      <c r="AB287" s="259"/>
      <c r="AC287" s="139"/>
      <c r="AD287" s="140"/>
    </row>
    <row r="288" spans="1:30" s="389" customFormat="1">
      <c r="A288" s="414"/>
      <c r="B288" s="142"/>
      <c r="C288" s="142"/>
      <c r="D288" s="410"/>
      <c r="E288" s="414"/>
      <c r="F288" s="146"/>
      <c r="G288" s="138"/>
      <c r="H288" s="138"/>
      <c r="I288" s="138"/>
      <c r="J288" s="138"/>
      <c r="K288" s="138"/>
      <c r="L288" s="138"/>
      <c r="M288" s="138"/>
      <c r="N288" s="138"/>
      <c r="O288" s="138"/>
      <c r="P288" s="138"/>
      <c r="Q288" s="138"/>
      <c r="R288" s="138"/>
      <c r="S288" s="138"/>
      <c r="T288" s="138"/>
      <c r="U288" s="138"/>
      <c r="V288" s="138"/>
      <c r="W288" s="138"/>
      <c r="X288" s="138"/>
      <c r="Y288" s="138"/>
      <c r="Z288" s="138"/>
      <c r="AA288" s="203"/>
      <c r="AB288" s="259"/>
      <c r="AC288" s="139"/>
      <c r="AD288" s="140"/>
    </row>
    <row r="289" spans="1:30" s="319" customFormat="1" ht="15.75" customHeight="1">
      <c r="A289" s="317"/>
      <c r="B289" s="142">
        <v>14</v>
      </c>
      <c r="C289" s="814" t="s">
        <v>1351</v>
      </c>
      <c r="D289" s="410" t="s">
        <v>351</v>
      </c>
      <c r="E289" s="822" t="s">
        <v>1423</v>
      </c>
      <c r="F289" s="351"/>
      <c r="G289" s="1661" t="s">
        <v>1138</v>
      </c>
      <c r="H289" s="1661"/>
      <c r="I289" s="1661"/>
      <c r="J289" s="1661"/>
      <c r="K289" s="1661"/>
      <c r="L289" s="1661"/>
      <c r="M289" s="1644"/>
      <c r="N289" s="738" t="s">
        <v>155</v>
      </c>
      <c r="O289" s="739"/>
      <c r="P289" s="739"/>
      <c r="Q289" s="739"/>
      <c r="R289" s="739"/>
      <c r="S289" s="739"/>
      <c r="T289" s="739"/>
      <c r="U289" s="739"/>
      <c r="V289" s="1517"/>
      <c r="W289" s="318"/>
      <c r="X289" s="318"/>
      <c r="Y289" s="318"/>
      <c r="Z289" s="310"/>
      <c r="AA289" s="352"/>
      <c r="AB289" s="1063" t="s">
        <v>548</v>
      </c>
      <c r="AC289" s="1064"/>
      <c r="AD289" s="1065"/>
    </row>
    <row r="290" spans="1:30" s="319" customFormat="1" ht="15.75" customHeight="1">
      <c r="A290" s="317"/>
      <c r="B290" s="347"/>
      <c r="C290" s="814"/>
      <c r="D290" s="361"/>
      <c r="E290" s="1637"/>
      <c r="F290" s="351"/>
      <c r="G290" s="1661"/>
      <c r="H290" s="1661"/>
      <c r="I290" s="1661"/>
      <c r="J290" s="1661"/>
      <c r="K290" s="1661"/>
      <c r="L290" s="1661"/>
      <c r="M290" s="1644"/>
      <c r="N290" s="742"/>
      <c r="O290" s="743"/>
      <c r="P290" s="743"/>
      <c r="Q290" s="743"/>
      <c r="R290" s="743"/>
      <c r="S290" s="743"/>
      <c r="T290" s="743"/>
      <c r="U290" s="743"/>
      <c r="V290" s="1518"/>
      <c r="W290" s="318"/>
      <c r="X290" s="318"/>
      <c r="Y290" s="318"/>
      <c r="Z290" s="310"/>
      <c r="AA290" s="352"/>
      <c r="AB290" s="1063"/>
      <c r="AC290" s="1064"/>
      <c r="AD290" s="1065"/>
    </row>
    <row r="291" spans="1:30" s="319" customFormat="1" ht="15.75" customHeight="1">
      <c r="A291" s="317"/>
      <c r="B291" s="347"/>
      <c r="C291" s="347"/>
      <c r="D291" s="361"/>
      <c r="E291" s="1637"/>
      <c r="F291" s="351"/>
      <c r="G291" s="320"/>
      <c r="H291" s="320"/>
      <c r="I291" s="320"/>
      <c r="J291" s="320"/>
      <c r="K291" s="320"/>
      <c r="L291" s="321"/>
      <c r="M291" s="321"/>
      <c r="W291" s="318"/>
      <c r="X291" s="318"/>
      <c r="Y291" s="318"/>
      <c r="Z291" s="310"/>
      <c r="AA291" s="352"/>
      <c r="AB291" s="312"/>
      <c r="AC291" s="313"/>
      <c r="AD291" s="314"/>
    </row>
    <row r="292" spans="1:30" s="389" customFormat="1">
      <c r="A292" s="414"/>
      <c r="B292" s="142"/>
      <c r="C292" s="142"/>
      <c r="D292" s="410"/>
      <c r="E292" s="414"/>
      <c r="F292" s="146"/>
      <c r="G292" s="138"/>
      <c r="H292" s="138"/>
      <c r="I292" s="138"/>
      <c r="J292" s="138"/>
      <c r="K292" s="138"/>
      <c r="L292" s="138"/>
      <c r="M292" s="138"/>
      <c r="N292" s="138"/>
      <c r="O292" s="138"/>
      <c r="P292" s="138"/>
      <c r="Q292" s="138"/>
      <c r="R292" s="138"/>
      <c r="S292" s="138"/>
      <c r="T292" s="138"/>
      <c r="U292" s="138"/>
      <c r="V292" s="138"/>
      <c r="W292" s="138"/>
      <c r="X292" s="138"/>
      <c r="Y292" s="138"/>
      <c r="Z292" s="138"/>
      <c r="AA292" s="203"/>
      <c r="AB292" s="259"/>
      <c r="AC292" s="139"/>
      <c r="AD292" s="140"/>
    </row>
    <row r="293" spans="1:30" s="389" customFormat="1">
      <c r="A293" s="414"/>
      <c r="B293" s="142">
        <v>15</v>
      </c>
      <c r="C293" s="814" t="s">
        <v>1352</v>
      </c>
      <c r="D293" s="410" t="s">
        <v>438</v>
      </c>
      <c r="E293" s="822" t="s">
        <v>1137</v>
      </c>
      <c r="F293" s="146"/>
      <c r="G293" s="737" t="s">
        <v>71</v>
      </c>
      <c r="H293" s="737"/>
      <c r="I293" s="737"/>
      <c r="J293" s="737"/>
      <c r="K293" s="737"/>
      <c r="L293" s="737"/>
      <c r="M293" s="737"/>
      <c r="N293" s="696" t="s">
        <v>154</v>
      </c>
      <c r="O293" s="696"/>
      <c r="P293" s="696"/>
      <c r="Q293" s="696"/>
      <c r="R293" s="696"/>
      <c r="S293" s="696"/>
      <c r="T293" s="696"/>
      <c r="U293" s="696"/>
      <c r="V293" s="696"/>
      <c r="W293" s="138"/>
      <c r="X293" s="138"/>
      <c r="Y293" s="138"/>
      <c r="Z293" s="138"/>
      <c r="AA293" s="203"/>
      <c r="AB293" s="1063" t="s">
        <v>548</v>
      </c>
      <c r="AC293" s="1064"/>
      <c r="AD293" s="1065"/>
    </row>
    <row r="294" spans="1:30" s="389" customFormat="1">
      <c r="A294" s="414"/>
      <c r="B294" s="142"/>
      <c r="C294" s="814"/>
      <c r="D294" s="410"/>
      <c r="E294" s="822"/>
      <c r="F294" s="146"/>
      <c r="G294" s="737"/>
      <c r="H294" s="737"/>
      <c r="I294" s="737"/>
      <c r="J294" s="737"/>
      <c r="K294" s="737"/>
      <c r="L294" s="737"/>
      <c r="M294" s="737"/>
      <c r="N294" s="696"/>
      <c r="O294" s="696"/>
      <c r="P294" s="696"/>
      <c r="Q294" s="696"/>
      <c r="R294" s="696"/>
      <c r="S294" s="696"/>
      <c r="T294" s="696"/>
      <c r="U294" s="696"/>
      <c r="V294" s="696"/>
      <c r="W294" s="138"/>
      <c r="X294" s="138"/>
      <c r="Y294" s="138"/>
      <c r="Z294" s="138"/>
      <c r="AA294" s="203"/>
      <c r="AB294" s="1063"/>
      <c r="AC294" s="1064"/>
      <c r="AD294" s="1065"/>
    </row>
    <row r="295" spans="1:30" s="389" customFormat="1">
      <c r="A295" s="414"/>
      <c r="B295" s="142"/>
      <c r="C295" s="814"/>
      <c r="D295" s="410"/>
      <c r="E295" s="822"/>
      <c r="F295" s="146"/>
      <c r="G295" s="138"/>
      <c r="H295" s="138"/>
      <c r="I295" s="138"/>
      <c r="J295" s="138"/>
      <c r="K295" s="138"/>
      <c r="L295" s="138"/>
      <c r="M295" s="138"/>
      <c r="N295" s="138"/>
      <c r="O295" s="138"/>
      <c r="P295" s="138"/>
      <c r="Q295" s="138"/>
      <c r="R295" s="138"/>
      <c r="S295" s="138"/>
      <c r="T295" s="138"/>
      <c r="U295" s="138"/>
      <c r="V295" s="138"/>
      <c r="W295" s="138"/>
      <c r="X295" s="138"/>
      <c r="Y295" s="138"/>
      <c r="Z295" s="138"/>
      <c r="AA295" s="203"/>
      <c r="AB295" s="259"/>
      <c r="AC295" s="139"/>
      <c r="AD295" s="140"/>
    </row>
    <row r="296" spans="1:30" s="389" customFormat="1">
      <c r="A296" s="414"/>
      <c r="B296" s="142"/>
      <c r="C296" s="142"/>
      <c r="D296" s="410"/>
      <c r="E296" s="822"/>
      <c r="F296" s="146"/>
      <c r="G296" s="330" t="s">
        <v>90</v>
      </c>
      <c r="H296" s="23"/>
      <c r="I296" s="23"/>
      <c r="J296" s="23"/>
      <c r="K296" s="23"/>
      <c r="L296" s="23"/>
      <c r="M296" s="23"/>
      <c r="N296" s="23"/>
      <c r="O296" s="23"/>
      <c r="P296" s="23"/>
      <c r="Q296" s="23"/>
      <c r="R296" s="23"/>
      <c r="S296" s="23"/>
      <c r="T296" s="23"/>
      <c r="U296" s="23"/>
      <c r="V296" s="23"/>
      <c r="W296" s="23"/>
      <c r="X296" s="3"/>
      <c r="Y296" s="3"/>
      <c r="Z296" s="138"/>
      <c r="AA296" s="203"/>
      <c r="AB296" s="259"/>
      <c r="AC296" s="139"/>
      <c r="AD296" s="140"/>
    </row>
    <row r="297" spans="1:30" s="389" customFormat="1">
      <c r="A297" s="414"/>
      <c r="B297" s="142"/>
      <c r="C297" s="142"/>
      <c r="D297" s="410"/>
      <c r="E297" s="414"/>
      <c r="F297" s="146"/>
      <c r="G297" s="914"/>
      <c r="H297" s="915"/>
      <c r="I297" s="915"/>
      <c r="J297" s="915"/>
      <c r="K297" s="916"/>
      <c r="L297" s="663" t="s">
        <v>91</v>
      </c>
      <c r="M297" s="664"/>
      <c r="N297" s="664"/>
      <c r="O297" s="665"/>
      <c r="P297" s="663" t="s">
        <v>142</v>
      </c>
      <c r="Q297" s="664"/>
      <c r="R297" s="664"/>
      <c r="S297" s="664"/>
      <c r="T297" s="664"/>
      <c r="U297" s="664"/>
      <c r="V297" s="664"/>
      <c r="W297" s="918"/>
      <c r="X297" s="918"/>
      <c r="Y297" s="919"/>
      <c r="Z297" s="138"/>
      <c r="AA297" s="203"/>
      <c r="AB297" s="259"/>
      <c r="AC297" s="139"/>
      <c r="AD297" s="140"/>
    </row>
    <row r="298" spans="1:30" s="389" customFormat="1">
      <c r="A298" s="414"/>
      <c r="B298" s="142"/>
      <c r="C298" s="142"/>
      <c r="D298" s="410"/>
      <c r="E298" s="414"/>
      <c r="F298" s="146"/>
      <c r="G298" s="663" t="s">
        <v>11</v>
      </c>
      <c r="H298" s="664"/>
      <c r="I298" s="664"/>
      <c r="J298" s="664"/>
      <c r="K298" s="665"/>
      <c r="L298" s="959"/>
      <c r="M298" s="960"/>
      <c r="N298" s="960"/>
      <c r="O298" s="255" t="s">
        <v>149</v>
      </c>
      <c r="P298" s="1500"/>
      <c r="Q298" s="1597"/>
      <c r="R298" s="1597"/>
      <c r="S298" s="1597"/>
      <c r="T298" s="1597"/>
      <c r="U298" s="1597"/>
      <c r="V298" s="1597"/>
      <c r="W298" s="1597"/>
      <c r="X298" s="1597"/>
      <c r="Y298" s="1598"/>
      <c r="Z298" s="138"/>
      <c r="AA298" s="203"/>
      <c r="AB298" s="259"/>
      <c r="AC298" s="139"/>
      <c r="AD298" s="140"/>
    </row>
    <row r="299" spans="1:30" s="389" customFormat="1">
      <c r="A299" s="414"/>
      <c r="B299" s="142"/>
      <c r="C299" s="142"/>
      <c r="D299" s="410"/>
      <c r="E299" s="414"/>
      <c r="F299" s="146"/>
      <c r="G299" s="663" t="s">
        <v>4</v>
      </c>
      <c r="H299" s="664"/>
      <c r="I299" s="664"/>
      <c r="J299" s="664"/>
      <c r="K299" s="665"/>
      <c r="L299" s="959"/>
      <c r="M299" s="960"/>
      <c r="N299" s="960"/>
      <c r="O299" s="255" t="s">
        <v>149</v>
      </c>
      <c r="P299" s="1601"/>
      <c r="Q299" s="1602"/>
      <c r="R299" s="1602"/>
      <c r="S299" s="1602"/>
      <c r="T299" s="1602"/>
      <c r="U299" s="1602"/>
      <c r="V299" s="1602"/>
      <c r="W299" s="1602"/>
      <c r="X299" s="1602"/>
      <c r="Y299" s="1603"/>
      <c r="Z299" s="138"/>
      <c r="AA299" s="203"/>
      <c r="AB299" s="259"/>
      <c r="AC299" s="139"/>
      <c r="AD299" s="140"/>
    </row>
    <row r="300" spans="1:30" s="319" customFormat="1" ht="13.8" customHeight="1">
      <c r="A300" s="317"/>
      <c r="B300" s="347"/>
      <c r="C300" s="347"/>
      <c r="D300" s="361"/>
      <c r="E300" s="317"/>
      <c r="F300" s="351"/>
      <c r="G300" s="320"/>
      <c r="H300" s="320"/>
      <c r="I300" s="320"/>
      <c r="J300" s="320"/>
      <c r="K300" s="320"/>
      <c r="L300" s="321"/>
      <c r="M300" s="321"/>
      <c r="N300" s="321"/>
      <c r="O300"/>
      <c r="P300" s="318"/>
      <c r="Q300" s="318"/>
      <c r="R300" s="318"/>
      <c r="S300" s="318"/>
      <c r="T300" s="318"/>
      <c r="U300" s="318"/>
      <c r="V300" s="318"/>
      <c r="W300" s="318"/>
      <c r="X300" s="318"/>
      <c r="Y300" s="318"/>
      <c r="Z300" s="310"/>
      <c r="AA300" s="352"/>
      <c r="AB300" s="312"/>
      <c r="AC300" s="313"/>
      <c r="AD300" s="314"/>
    </row>
    <row r="301" spans="1:30" s="319" customFormat="1" ht="13.8" customHeight="1">
      <c r="A301" s="317"/>
      <c r="B301" s="347"/>
      <c r="C301" s="347"/>
      <c r="D301" s="361"/>
      <c r="E301" s="317"/>
      <c r="F301" s="351"/>
      <c r="G301" s="320"/>
      <c r="H301" s="320"/>
      <c r="I301" s="320"/>
      <c r="J301" s="320"/>
      <c r="K301" s="320"/>
      <c r="L301" s="321"/>
      <c r="M301" s="321"/>
      <c r="N301" s="321"/>
      <c r="O301"/>
      <c r="P301" s="318"/>
      <c r="Q301" s="318"/>
      <c r="R301" s="318"/>
      <c r="S301" s="318"/>
      <c r="T301" s="318"/>
      <c r="U301" s="318"/>
      <c r="V301" s="318"/>
      <c r="W301" s="318"/>
      <c r="X301" s="318"/>
      <c r="Y301" s="318"/>
      <c r="Z301" s="310"/>
      <c r="AA301" s="352"/>
      <c r="AB301" s="312"/>
      <c r="AC301" s="313"/>
      <c r="AD301" s="314"/>
    </row>
    <row r="302" spans="1:30" s="319" customFormat="1" ht="13.8" customHeight="1">
      <c r="A302" s="317"/>
      <c r="B302" s="347"/>
      <c r="C302" s="347"/>
      <c r="D302" s="361"/>
      <c r="E302" s="317"/>
      <c r="F302" s="351"/>
      <c r="G302" s="320"/>
      <c r="H302" s="320"/>
      <c r="I302" s="320"/>
      <c r="J302" s="320"/>
      <c r="K302" s="320"/>
      <c r="L302" s="321"/>
      <c r="M302" s="321"/>
      <c r="N302" s="321"/>
      <c r="O302"/>
      <c r="P302" s="318"/>
      <c r="Q302" s="318"/>
      <c r="R302" s="318"/>
      <c r="S302" s="318"/>
      <c r="T302" s="318"/>
      <c r="U302" s="318"/>
      <c r="V302" s="318"/>
      <c r="W302" s="318"/>
      <c r="X302" s="318"/>
      <c r="Y302" s="318"/>
      <c r="Z302" s="310"/>
      <c r="AA302" s="352"/>
      <c r="AB302" s="312"/>
      <c r="AC302" s="313"/>
      <c r="AD302" s="314"/>
    </row>
    <row r="303" spans="1:30" s="319" customFormat="1" ht="13.8" customHeight="1">
      <c r="A303" s="317"/>
      <c r="B303" s="347"/>
      <c r="C303" s="347"/>
      <c r="D303" s="361"/>
      <c r="E303" s="317"/>
      <c r="F303" s="351"/>
      <c r="G303" s="320"/>
      <c r="H303" s="320"/>
      <c r="I303" s="320"/>
      <c r="J303" s="320"/>
      <c r="K303" s="320"/>
      <c r="L303" s="321"/>
      <c r="M303" s="321"/>
      <c r="N303" s="321"/>
      <c r="O303"/>
      <c r="P303" s="318"/>
      <c r="Q303" s="318"/>
      <c r="R303" s="318"/>
      <c r="S303" s="318"/>
      <c r="T303" s="318"/>
      <c r="U303" s="318"/>
      <c r="V303" s="318"/>
      <c r="W303" s="318"/>
      <c r="X303" s="318"/>
      <c r="Y303" s="318"/>
      <c r="Z303" s="310"/>
      <c r="AA303" s="352"/>
      <c r="AB303" s="312"/>
      <c r="AC303" s="313"/>
      <c r="AD303" s="314"/>
    </row>
    <row r="304" spans="1:30" s="319" customFormat="1" ht="13.8" customHeight="1">
      <c r="A304" s="317"/>
      <c r="B304" s="347"/>
      <c r="C304" s="347"/>
      <c r="D304" s="361"/>
      <c r="E304" s="317"/>
      <c r="F304" s="351"/>
      <c r="G304" s="320"/>
      <c r="H304" s="320"/>
      <c r="I304" s="320"/>
      <c r="J304" s="320"/>
      <c r="K304" s="320"/>
      <c r="L304" s="321"/>
      <c r="M304" s="321"/>
      <c r="N304" s="321"/>
      <c r="O304"/>
      <c r="P304" s="318"/>
      <c r="Q304" s="318"/>
      <c r="R304" s="318"/>
      <c r="S304" s="318"/>
      <c r="T304" s="318"/>
      <c r="U304" s="318"/>
      <c r="V304" s="318"/>
      <c r="W304" s="318"/>
      <c r="X304" s="318"/>
      <c r="Y304" s="318"/>
      <c r="Z304" s="310"/>
      <c r="AA304" s="352"/>
      <c r="AB304" s="312"/>
      <c r="AC304" s="313"/>
      <c r="AD304" s="314"/>
    </row>
    <row r="305" spans="1:30" s="319" customFormat="1" ht="13.8" customHeight="1">
      <c r="A305" s="317"/>
      <c r="B305" s="347"/>
      <c r="C305" s="347"/>
      <c r="D305" s="361"/>
      <c r="E305" s="317"/>
      <c r="F305" s="351"/>
      <c r="G305" s="320"/>
      <c r="H305" s="320"/>
      <c r="I305" s="320"/>
      <c r="J305" s="320"/>
      <c r="K305" s="320"/>
      <c r="L305" s="321"/>
      <c r="M305" s="321"/>
      <c r="N305" s="321"/>
      <c r="O305"/>
      <c r="P305" s="318"/>
      <c r="Q305" s="318"/>
      <c r="R305" s="318"/>
      <c r="S305" s="318"/>
      <c r="T305" s="318"/>
      <c r="U305" s="318"/>
      <c r="V305" s="318"/>
      <c r="W305" s="318"/>
      <c r="X305" s="318"/>
      <c r="Y305" s="318"/>
      <c r="Z305" s="310"/>
      <c r="AA305" s="352"/>
      <c r="AB305" s="312"/>
      <c r="AC305" s="313"/>
      <c r="AD305" s="314"/>
    </row>
    <row r="306" spans="1:30" s="319" customFormat="1" ht="13.8" customHeight="1">
      <c r="A306" s="317"/>
      <c r="B306" s="347"/>
      <c r="C306" s="347"/>
      <c r="D306" s="361"/>
      <c r="E306" s="317"/>
      <c r="F306" s="351"/>
      <c r="G306" s="320"/>
      <c r="H306" s="320"/>
      <c r="I306" s="320"/>
      <c r="J306" s="320"/>
      <c r="K306" s="320"/>
      <c r="L306" s="321"/>
      <c r="M306" s="321"/>
      <c r="N306" s="321"/>
      <c r="O306"/>
      <c r="P306" s="318"/>
      <c r="Q306" s="318"/>
      <c r="R306" s="318"/>
      <c r="S306" s="318"/>
      <c r="T306" s="318"/>
      <c r="U306" s="318"/>
      <c r="V306" s="318"/>
      <c r="W306" s="318"/>
      <c r="X306" s="318"/>
      <c r="Y306" s="318"/>
      <c r="Z306" s="310"/>
      <c r="AA306" s="352"/>
      <c r="AB306" s="312"/>
      <c r="AC306" s="313"/>
      <c r="AD306" s="314"/>
    </row>
    <row r="307" spans="1:30" s="319" customFormat="1" ht="13.8" customHeight="1">
      <c r="A307" s="317"/>
      <c r="B307" s="347"/>
      <c r="C307" s="347"/>
      <c r="D307" s="361"/>
      <c r="E307" s="317"/>
      <c r="F307" s="351"/>
      <c r="G307" s="320"/>
      <c r="H307" s="320"/>
      <c r="I307" s="320"/>
      <c r="J307" s="320"/>
      <c r="K307" s="320"/>
      <c r="L307" s="321"/>
      <c r="M307" s="321"/>
      <c r="N307" s="321"/>
      <c r="O307"/>
      <c r="P307" s="318"/>
      <c r="Q307" s="318"/>
      <c r="R307" s="318"/>
      <c r="S307" s="318"/>
      <c r="T307" s="318"/>
      <c r="U307" s="318"/>
      <c r="V307" s="318"/>
      <c r="W307" s="318"/>
      <c r="X307" s="318"/>
      <c r="Y307" s="318"/>
      <c r="Z307" s="310"/>
      <c r="AA307" s="352"/>
      <c r="AB307" s="312"/>
      <c r="AC307" s="313"/>
      <c r="AD307" s="314"/>
    </row>
    <row r="308" spans="1:30" s="319" customFormat="1" ht="13.8" customHeight="1">
      <c r="A308" s="317"/>
      <c r="B308" s="347"/>
      <c r="C308" s="347"/>
      <c r="D308" s="361"/>
      <c r="E308" s="317"/>
      <c r="F308" s="351"/>
      <c r="G308" s="320"/>
      <c r="H308" s="320"/>
      <c r="I308" s="320"/>
      <c r="J308" s="320"/>
      <c r="K308" s="320"/>
      <c r="L308" s="321"/>
      <c r="M308" s="321"/>
      <c r="N308" s="321"/>
      <c r="O308"/>
      <c r="P308" s="318"/>
      <c r="Q308" s="318"/>
      <c r="R308" s="318"/>
      <c r="S308" s="318"/>
      <c r="T308" s="318"/>
      <c r="U308" s="318"/>
      <c r="V308" s="318"/>
      <c r="W308" s="318"/>
      <c r="X308" s="318"/>
      <c r="Y308" s="318"/>
      <c r="Z308" s="310"/>
      <c r="AA308" s="352"/>
      <c r="AB308" s="312"/>
      <c r="AC308" s="313"/>
      <c r="AD308" s="314"/>
    </row>
    <row r="309" spans="1:30" s="319" customFormat="1" ht="13.8" customHeight="1">
      <c r="A309" s="317"/>
      <c r="B309" s="347"/>
      <c r="C309" s="347"/>
      <c r="D309" s="361"/>
      <c r="E309" s="317"/>
      <c r="F309" s="351"/>
      <c r="G309" s="320"/>
      <c r="H309" s="320"/>
      <c r="I309" s="320"/>
      <c r="J309" s="320"/>
      <c r="K309" s="320"/>
      <c r="L309" s="321"/>
      <c r="M309" s="321"/>
      <c r="N309" s="321"/>
      <c r="O309"/>
      <c r="P309" s="318"/>
      <c r="Q309" s="318"/>
      <c r="R309" s="318"/>
      <c r="S309" s="318"/>
      <c r="T309" s="318"/>
      <c r="U309" s="318"/>
      <c r="V309" s="318"/>
      <c r="W309" s="318"/>
      <c r="X309" s="318"/>
      <c r="Y309" s="318"/>
      <c r="Z309" s="310"/>
      <c r="AA309" s="352"/>
      <c r="AB309" s="312"/>
      <c r="AC309" s="313"/>
      <c r="AD309" s="314"/>
    </row>
    <row r="310" spans="1:30" s="319" customFormat="1" ht="13.8" customHeight="1">
      <c r="A310" s="317"/>
      <c r="B310" s="347"/>
      <c r="C310" s="347"/>
      <c r="D310" s="361"/>
      <c r="E310" s="317"/>
      <c r="F310" s="351"/>
      <c r="G310" s="320"/>
      <c r="H310" s="320"/>
      <c r="I310" s="320"/>
      <c r="J310" s="320"/>
      <c r="K310" s="320"/>
      <c r="L310" s="321"/>
      <c r="M310" s="321"/>
      <c r="N310" s="321"/>
      <c r="O310"/>
      <c r="P310" s="318"/>
      <c r="Q310" s="318"/>
      <c r="R310" s="318"/>
      <c r="S310" s="318"/>
      <c r="T310" s="318"/>
      <c r="U310" s="318"/>
      <c r="V310" s="318"/>
      <c r="W310" s="318"/>
      <c r="X310" s="318"/>
      <c r="Y310" s="318"/>
      <c r="Z310" s="310"/>
      <c r="AA310" s="352"/>
      <c r="AB310" s="312"/>
      <c r="AC310" s="313"/>
      <c r="AD310" s="314"/>
    </row>
    <row r="311" spans="1:30" s="319" customFormat="1" ht="13.8" customHeight="1">
      <c r="A311" s="317"/>
      <c r="B311" s="347"/>
      <c r="C311" s="347"/>
      <c r="D311" s="361"/>
      <c r="E311" s="317"/>
      <c r="F311" s="351"/>
      <c r="G311" s="320"/>
      <c r="H311" s="320"/>
      <c r="I311" s="320"/>
      <c r="J311" s="320"/>
      <c r="K311" s="320"/>
      <c r="L311" s="321"/>
      <c r="M311" s="321"/>
      <c r="N311" s="321"/>
      <c r="O311"/>
      <c r="P311" s="318"/>
      <c r="Q311" s="318"/>
      <c r="R311" s="318"/>
      <c r="S311" s="318"/>
      <c r="T311" s="318"/>
      <c r="U311" s="318"/>
      <c r="V311" s="318"/>
      <c r="W311" s="318"/>
      <c r="X311" s="318"/>
      <c r="Y311" s="318"/>
      <c r="Z311" s="310"/>
      <c r="AA311" s="352"/>
      <c r="AB311" s="312"/>
      <c r="AC311" s="313"/>
      <c r="AD311" s="314"/>
    </row>
    <row r="312" spans="1:30" s="319" customFormat="1" ht="13.8" customHeight="1">
      <c r="A312" s="317"/>
      <c r="B312" s="347"/>
      <c r="C312" s="347"/>
      <c r="D312" s="361"/>
      <c r="E312" s="317"/>
      <c r="F312" s="351"/>
      <c r="G312" s="320"/>
      <c r="H312" s="320"/>
      <c r="I312" s="320"/>
      <c r="J312" s="320"/>
      <c r="K312" s="320"/>
      <c r="L312" s="321"/>
      <c r="M312" s="321"/>
      <c r="N312" s="321"/>
      <c r="O312"/>
      <c r="P312" s="318"/>
      <c r="Q312" s="318"/>
      <c r="R312" s="318"/>
      <c r="S312" s="318"/>
      <c r="T312" s="318"/>
      <c r="U312" s="318"/>
      <c r="V312" s="318"/>
      <c r="W312" s="318"/>
      <c r="X312" s="318"/>
      <c r="Y312" s="318"/>
      <c r="Z312" s="310"/>
      <c r="AA312" s="352"/>
      <c r="AB312" s="312"/>
      <c r="AC312" s="313"/>
      <c r="AD312" s="314"/>
    </row>
    <row r="313" spans="1:30" s="319" customFormat="1" ht="6.6" customHeight="1">
      <c r="A313" s="548"/>
      <c r="B313" s="549"/>
      <c r="C313" s="549"/>
      <c r="D313" s="550"/>
      <c r="E313" s="548"/>
      <c r="F313" s="551"/>
      <c r="G313" s="516"/>
      <c r="H313" s="516"/>
      <c r="I313" s="516"/>
      <c r="J313" s="516"/>
      <c r="K313" s="516"/>
      <c r="L313" s="515"/>
      <c r="M313" s="515"/>
      <c r="N313" s="515"/>
      <c r="O313" s="369"/>
      <c r="P313" s="526"/>
      <c r="Q313" s="526"/>
      <c r="R313" s="526"/>
      <c r="S313" s="526"/>
      <c r="T313" s="526"/>
      <c r="U313" s="526"/>
      <c r="V313" s="526"/>
      <c r="W313" s="526"/>
      <c r="X313" s="526"/>
      <c r="Y313" s="526"/>
      <c r="Z313" s="552"/>
      <c r="AA313" s="553"/>
      <c r="AB313" s="554"/>
      <c r="AC313" s="555"/>
      <c r="AD313" s="556"/>
    </row>
    <row r="314" spans="1:30" s="206" customFormat="1" ht="7.5" customHeight="1">
      <c r="A314" s="419"/>
      <c r="B314" s="315"/>
      <c r="C314" s="315"/>
      <c r="D314" s="362"/>
      <c r="E314" s="419"/>
      <c r="F314" s="353"/>
      <c r="G314" s="207"/>
      <c r="H314" s="207"/>
      <c r="I314" s="207"/>
      <c r="J314" s="207"/>
      <c r="K314" s="207"/>
      <c r="L314" s="207"/>
      <c r="M314" s="207"/>
      <c r="N314" s="207"/>
      <c r="O314" s="207"/>
      <c r="P314" s="207"/>
      <c r="Q314" s="207"/>
      <c r="R314" s="207"/>
      <c r="S314" s="207"/>
      <c r="T314" s="207"/>
      <c r="U314" s="207"/>
      <c r="V314" s="207"/>
      <c r="W314" s="207"/>
      <c r="X314" s="207"/>
      <c r="Y314" s="207"/>
      <c r="Z314" s="207"/>
      <c r="AA314" s="354"/>
      <c r="AB314" s="208"/>
      <c r="AC314" s="209"/>
      <c r="AD314" s="210"/>
    </row>
    <row r="315" spans="1:30" s="389" customFormat="1" ht="13.5" customHeight="1">
      <c r="A315" s="414"/>
      <c r="B315" s="814">
        <v>16</v>
      </c>
      <c r="C315" s="814" t="s">
        <v>1141</v>
      </c>
      <c r="D315" s="410" t="s">
        <v>350</v>
      </c>
      <c r="E315" s="822" t="s">
        <v>1378</v>
      </c>
      <c r="F315" s="146"/>
      <c r="G315" s="737" t="s">
        <v>71</v>
      </c>
      <c r="H315" s="737"/>
      <c r="I315" s="737"/>
      <c r="J315" s="737"/>
      <c r="K315" s="737"/>
      <c r="L315" s="737"/>
      <c r="M315" s="817"/>
      <c r="N315" s="738" t="s">
        <v>155</v>
      </c>
      <c r="O315" s="739"/>
      <c r="P315" s="739"/>
      <c r="Q315" s="739"/>
      <c r="R315" s="739"/>
      <c r="S315" s="739"/>
      <c r="T315" s="739"/>
      <c r="U315" s="739"/>
      <c r="V315" s="1517"/>
      <c r="W315" s="138"/>
      <c r="X315" s="138"/>
      <c r="Y315" s="138"/>
      <c r="Z315" s="138"/>
      <c r="AA315" s="203"/>
      <c r="AB315" s="1063" t="s">
        <v>548</v>
      </c>
      <c r="AC315" s="1064"/>
      <c r="AD315" s="1065"/>
    </row>
    <row r="316" spans="1:30" s="389" customFormat="1">
      <c r="A316" s="414"/>
      <c r="B316" s="1687"/>
      <c r="C316" s="814"/>
      <c r="D316" s="410"/>
      <c r="E316" s="822"/>
      <c r="F316" s="146"/>
      <c r="G316" s="737"/>
      <c r="H316" s="737"/>
      <c r="I316" s="737"/>
      <c r="J316" s="737"/>
      <c r="K316" s="737"/>
      <c r="L316" s="737"/>
      <c r="M316" s="817"/>
      <c r="N316" s="742"/>
      <c r="O316" s="743"/>
      <c r="P316" s="743"/>
      <c r="Q316" s="743"/>
      <c r="R316" s="743"/>
      <c r="S316" s="743"/>
      <c r="T316" s="743"/>
      <c r="U316" s="743"/>
      <c r="V316" s="1518"/>
      <c r="W316" s="138"/>
      <c r="X316" s="138"/>
      <c r="Y316" s="138"/>
      <c r="Z316" s="138"/>
      <c r="AA316" s="203"/>
      <c r="AB316" s="1063"/>
      <c r="AC316" s="1064"/>
      <c r="AD316" s="1065"/>
    </row>
    <row r="317" spans="1:30" s="389" customFormat="1">
      <c r="A317" s="414"/>
      <c r="B317" s="142"/>
      <c r="C317" s="814"/>
      <c r="D317" s="410"/>
      <c r="E317" s="822"/>
      <c r="F317" s="146"/>
      <c r="G317" s="32"/>
      <c r="H317" s="32"/>
      <c r="I317" s="32"/>
      <c r="J317" s="32"/>
      <c r="K317" s="32"/>
      <c r="L317" s="32"/>
      <c r="M317" s="32"/>
      <c r="N317" s="367"/>
      <c r="O317" s="367"/>
      <c r="P317" s="367"/>
      <c r="Q317" s="367"/>
      <c r="R317" s="367"/>
      <c r="S317" s="367"/>
      <c r="T317" s="367"/>
      <c r="U317" s="367"/>
      <c r="V317" s="367"/>
      <c r="W317" s="138"/>
      <c r="X317" s="138"/>
      <c r="Y317" s="138"/>
      <c r="Z317" s="138"/>
      <c r="AA317" s="203"/>
      <c r="AB317" s="405"/>
      <c r="AC317" s="406"/>
      <c r="AD317" s="407"/>
    </row>
    <row r="318" spans="1:30" s="389" customFormat="1" ht="13.5" customHeight="1">
      <c r="A318" s="414"/>
      <c r="B318" s="142"/>
      <c r="C318" s="814"/>
      <c r="D318" s="410"/>
      <c r="E318" s="822"/>
      <c r="F318" s="146"/>
      <c r="G318" s="1032" t="s">
        <v>1027</v>
      </c>
      <c r="H318" s="1032"/>
      <c r="I318" s="1032"/>
      <c r="J318" s="1032"/>
      <c r="K318" s="1032"/>
      <c r="L318" s="1032"/>
      <c r="M318" s="1032"/>
      <c r="N318" s="1032"/>
      <c r="O318" s="1032"/>
      <c r="P318" s="1032"/>
      <c r="Q318" s="1032"/>
      <c r="R318" s="1032"/>
      <c r="S318" s="1032"/>
      <c r="T318" s="1032"/>
      <c r="U318" s="1032"/>
      <c r="V318" s="1032"/>
      <c r="W318" s="1032"/>
      <c r="X318" s="1032"/>
      <c r="Y318" s="1032"/>
      <c r="Z318" s="1032"/>
      <c r="AA318" s="203"/>
      <c r="AB318" s="405"/>
      <c r="AC318" s="406"/>
      <c r="AD318" s="407"/>
    </row>
    <row r="319" spans="1:30" s="389" customFormat="1" ht="13.5" customHeight="1">
      <c r="A319" s="414"/>
      <c r="B319" s="142"/>
      <c r="C319" s="814"/>
      <c r="D319" s="410"/>
      <c r="E319" s="822"/>
      <c r="F319" s="146"/>
      <c r="G319" s="914"/>
      <c r="H319" s="915"/>
      <c r="I319" s="915"/>
      <c r="J319" s="915"/>
      <c r="K319" s="916"/>
      <c r="L319" s="914"/>
      <c r="M319" s="915"/>
      <c r="N319" s="915"/>
      <c r="O319" s="915"/>
      <c r="P319" s="916"/>
      <c r="Q319" s="978" t="s">
        <v>1028</v>
      </c>
      <c r="R319" s="978"/>
      <c r="S319" s="978"/>
      <c r="T319" s="978"/>
      <c r="U319" s="1690" t="s">
        <v>1029</v>
      </c>
      <c r="V319" s="1691"/>
      <c r="W319" s="1691"/>
      <c r="X319" s="1692"/>
      <c r="Y319" s="138"/>
      <c r="Z319" s="138"/>
      <c r="AA319" s="203"/>
      <c r="AB319" s="405"/>
      <c r="AC319" s="406"/>
      <c r="AD319" s="407"/>
    </row>
    <row r="320" spans="1:30" s="389" customFormat="1" ht="13.5" customHeight="1">
      <c r="A320" s="414"/>
      <c r="B320" s="142"/>
      <c r="C320" s="814"/>
      <c r="D320" s="410"/>
      <c r="E320" s="822"/>
      <c r="F320" s="146"/>
      <c r="G320" s="605" t="s">
        <v>1030</v>
      </c>
      <c r="H320" s="606"/>
      <c r="I320" s="606"/>
      <c r="J320" s="606"/>
      <c r="K320" s="607"/>
      <c r="L320" s="1519" t="s">
        <v>1031</v>
      </c>
      <c r="M320" s="1520"/>
      <c r="N320" s="1520"/>
      <c r="O320" s="1520"/>
      <c r="P320" s="1521"/>
      <c r="Q320" s="1098"/>
      <c r="R320" s="1098"/>
      <c r="S320" s="1688"/>
      <c r="T320" s="366" t="s">
        <v>89</v>
      </c>
      <c r="U320" s="1688"/>
      <c r="V320" s="1689"/>
      <c r="W320" s="1689"/>
      <c r="X320" s="255" t="s">
        <v>89</v>
      </c>
      <c r="Y320" s="138"/>
      <c r="Z320" s="138"/>
      <c r="AA320" s="203"/>
      <c r="AB320" s="405"/>
      <c r="AC320" s="406"/>
      <c r="AD320" s="407"/>
    </row>
    <row r="321" spans="1:30" s="389" customFormat="1" ht="13.5" customHeight="1">
      <c r="A321" s="414"/>
      <c r="B321" s="142"/>
      <c r="C321" s="814"/>
      <c r="D321" s="410"/>
      <c r="E321" s="822"/>
      <c r="F321" s="146"/>
      <c r="G321" s="611"/>
      <c r="H321" s="612"/>
      <c r="I321" s="612"/>
      <c r="J321" s="612"/>
      <c r="K321" s="613"/>
      <c r="L321" s="1519" t="s">
        <v>1032</v>
      </c>
      <c r="M321" s="1520"/>
      <c r="N321" s="1520"/>
      <c r="O321" s="1520"/>
      <c r="P321" s="1521"/>
      <c r="Q321" s="1098"/>
      <c r="R321" s="1098"/>
      <c r="S321" s="1688"/>
      <c r="T321" s="366" t="s">
        <v>89</v>
      </c>
      <c r="U321" s="1688"/>
      <c r="V321" s="1689"/>
      <c r="W321" s="1689"/>
      <c r="X321" s="255" t="s">
        <v>89</v>
      </c>
      <c r="Y321" s="138"/>
      <c r="Z321" s="138"/>
      <c r="AA321" s="203"/>
      <c r="AB321" s="405"/>
      <c r="AC321" s="406"/>
      <c r="AD321" s="407"/>
    </row>
    <row r="322" spans="1:30" s="389" customFormat="1" ht="13.5" customHeight="1">
      <c r="A322" s="414"/>
      <c r="B322" s="142"/>
      <c r="C322" s="814"/>
      <c r="D322" s="410"/>
      <c r="E322" s="822"/>
      <c r="F322" s="146"/>
      <c r="G322" s="605" t="s">
        <v>1033</v>
      </c>
      <c r="H322" s="606"/>
      <c r="I322" s="606"/>
      <c r="J322" s="606"/>
      <c r="K322" s="607"/>
      <c r="L322" s="1519" t="s">
        <v>1031</v>
      </c>
      <c r="M322" s="1520"/>
      <c r="N322" s="1520"/>
      <c r="O322" s="1520"/>
      <c r="P322" s="1521"/>
      <c r="Q322" s="1098"/>
      <c r="R322" s="1098"/>
      <c r="S322" s="1688"/>
      <c r="T322" s="366" t="s">
        <v>89</v>
      </c>
      <c r="U322" s="1688"/>
      <c r="V322" s="1689"/>
      <c r="W322" s="1689"/>
      <c r="X322" s="255" t="s">
        <v>89</v>
      </c>
      <c r="Y322" s="138"/>
      <c r="Z322" s="138"/>
      <c r="AA322" s="203"/>
      <c r="AB322" s="405"/>
      <c r="AC322" s="406"/>
      <c r="AD322" s="407"/>
    </row>
    <row r="323" spans="1:30" s="389" customFormat="1" ht="13.5" customHeight="1">
      <c r="A323" s="414"/>
      <c r="B323" s="142"/>
      <c r="C323" s="814"/>
      <c r="D323" s="410"/>
      <c r="E323" s="822"/>
      <c r="F323" s="146"/>
      <c r="G323" s="611"/>
      <c r="H323" s="612"/>
      <c r="I323" s="612"/>
      <c r="J323" s="612"/>
      <c r="K323" s="613"/>
      <c r="L323" s="1519" t="s">
        <v>1032</v>
      </c>
      <c r="M323" s="1520"/>
      <c r="N323" s="1520"/>
      <c r="O323" s="1520"/>
      <c r="P323" s="1521"/>
      <c r="Q323" s="1098"/>
      <c r="R323" s="1098"/>
      <c r="S323" s="1688"/>
      <c r="T323" s="366" t="s">
        <v>89</v>
      </c>
      <c r="U323" s="1688"/>
      <c r="V323" s="1689"/>
      <c r="W323" s="1689"/>
      <c r="X323" s="255" t="s">
        <v>89</v>
      </c>
      <c r="Y323" s="138"/>
      <c r="Z323" s="138"/>
      <c r="AA323" s="203"/>
      <c r="AB323" s="405"/>
      <c r="AC323" s="406"/>
      <c r="AD323" s="407"/>
    </row>
    <row r="324" spans="1:30" s="389" customFormat="1" ht="13.5" customHeight="1">
      <c r="A324" s="414"/>
      <c r="B324" s="142"/>
      <c r="C324" s="814"/>
      <c r="D324" s="410"/>
      <c r="E324" s="822"/>
      <c r="F324" s="146"/>
      <c r="G324" s="1032" t="s">
        <v>1034</v>
      </c>
      <c r="H324" s="1032"/>
      <c r="I324" s="1032"/>
      <c r="J324" s="1032"/>
      <c r="K324" s="1032"/>
      <c r="L324" s="1032"/>
      <c r="M324" s="1032"/>
      <c r="N324" s="1032"/>
      <c r="O324" s="1032"/>
      <c r="P324" s="1032"/>
      <c r="Q324" s="1032"/>
      <c r="R324" s="1032"/>
      <c r="S324" s="1032"/>
      <c r="T324" s="1032"/>
      <c r="U324" s="1032"/>
      <c r="V324" s="1032"/>
      <c r="W324" s="1032"/>
      <c r="X324" s="1032"/>
      <c r="Y324" s="1032"/>
      <c r="Z324" s="1032"/>
      <c r="AA324" s="203"/>
      <c r="AB324" s="405"/>
      <c r="AC324" s="406"/>
      <c r="AD324" s="407"/>
    </row>
    <row r="325" spans="1:30" s="389" customFormat="1" ht="13.5" customHeight="1">
      <c r="A325" s="414"/>
      <c r="B325" s="142"/>
      <c r="C325" s="814"/>
      <c r="D325" s="410"/>
      <c r="E325" s="822"/>
      <c r="F325" s="146"/>
      <c r="G325" s="914"/>
      <c r="H325" s="915"/>
      <c r="I325" s="915"/>
      <c r="J325" s="915"/>
      <c r="K325" s="916"/>
      <c r="L325" s="914"/>
      <c r="M325" s="915"/>
      <c r="N325" s="915"/>
      <c r="O325" s="915"/>
      <c r="P325" s="916"/>
      <c r="Q325" s="978" t="s">
        <v>1028</v>
      </c>
      <c r="R325" s="978"/>
      <c r="S325" s="978"/>
      <c r="T325" s="978"/>
      <c r="U325" s="1690" t="s">
        <v>1029</v>
      </c>
      <c r="V325" s="1691"/>
      <c r="W325" s="1691"/>
      <c r="X325" s="1692"/>
      <c r="Y325" s="138"/>
      <c r="Z325" s="138"/>
      <c r="AA325" s="203"/>
      <c r="AB325" s="405"/>
      <c r="AC325" s="406"/>
      <c r="AD325" s="407"/>
    </row>
    <row r="326" spans="1:30" s="389" customFormat="1" ht="13.5" customHeight="1">
      <c r="A326" s="414"/>
      <c r="B326" s="142"/>
      <c r="C326" s="814"/>
      <c r="D326" s="410"/>
      <c r="E326" s="822"/>
      <c r="F326" s="146"/>
      <c r="G326" s="605" t="s">
        <v>1030</v>
      </c>
      <c r="H326" s="606"/>
      <c r="I326" s="606"/>
      <c r="J326" s="606"/>
      <c r="K326" s="607"/>
      <c r="L326" s="1519" t="s">
        <v>1031</v>
      </c>
      <c r="M326" s="1520"/>
      <c r="N326" s="1520"/>
      <c r="O326" s="1520"/>
      <c r="P326" s="1521"/>
      <c r="Q326" s="1098"/>
      <c r="R326" s="1098"/>
      <c r="S326" s="1688"/>
      <c r="T326" s="366" t="s">
        <v>89</v>
      </c>
      <c r="U326" s="1688"/>
      <c r="V326" s="1689"/>
      <c r="W326" s="1689"/>
      <c r="X326" s="255" t="s">
        <v>89</v>
      </c>
      <c r="Y326" s="138"/>
      <c r="Z326" s="138"/>
      <c r="AA326" s="203"/>
      <c r="AB326" s="405"/>
      <c r="AC326" s="406"/>
      <c r="AD326" s="407"/>
    </row>
    <row r="327" spans="1:30" s="389" customFormat="1" ht="13.5" customHeight="1">
      <c r="A327" s="414"/>
      <c r="B327" s="142"/>
      <c r="C327" s="814"/>
      <c r="D327" s="410"/>
      <c r="E327" s="822"/>
      <c r="F327" s="146"/>
      <c r="G327" s="611"/>
      <c r="H327" s="612"/>
      <c r="I327" s="612"/>
      <c r="J327" s="612"/>
      <c r="K327" s="613"/>
      <c r="L327" s="1519" t="s">
        <v>1032</v>
      </c>
      <c r="M327" s="1520"/>
      <c r="N327" s="1520"/>
      <c r="O327" s="1520"/>
      <c r="P327" s="1521"/>
      <c r="Q327" s="1098"/>
      <c r="R327" s="1098"/>
      <c r="S327" s="1688"/>
      <c r="T327" s="366" t="s">
        <v>89</v>
      </c>
      <c r="U327" s="1688"/>
      <c r="V327" s="1689"/>
      <c r="W327" s="1689"/>
      <c r="X327" s="255" t="s">
        <v>89</v>
      </c>
      <c r="Y327" s="138"/>
      <c r="Z327" s="138"/>
      <c r="AA327" s="203"/>
      <c r="AB327" s="405"/>
      <c r="AC327" s="406"/>
      <c r="AD327" s="407"/>
    </row>
    <row r="328" spans="1:30" s="389" customFormat="1" ht="13.5" customHeight="1">
      <c r="A328" s="414"/>
      <c r="B328" s="142"/>
      <c r="C328" s="814"/>
      <c r="D328" s="410"/>
      <c r="E328" s="822"/>
      <c r="F328" s="146"/>
      <c r="G328" s="605" t="s">
        <v>1033</v>
      </c>
      <c r="H328" s="606"/>
      <c r="I328" s="606"/>
      <c r="J328" s="606"/>
      <c r="K328" s="607"/>
      <c r="L328" s="1519" t="s">
        <v>1031</v>
      </c>
      <c r="M328" s="1520"/>
      <c r="N328" s="1520"/>
      <c r="O328" s="1520"/>
      <c r="P328" s="1521"/>
      <c r="Q328" s="1098"/>
      <c r="R328" s="1098"/>
      <c r="S328" s="1688"/>
      <c r="T328" s="366" t="s">
        <v>89</v>
      </c>
      <c r="U328" s="1688"/>
      <c r="V328" s="1689"/>
      <c r="W328" s="1689"/>
      <c r="X328" s="255" t="s">
        <v>89</v>
      </c>
      <c r="Y328" s="138"/>
      <c r="Z328" s="138"/>
      <c r="AA328" s="203"/>
      <c r="AB328" s="405"/>
      <c r="AC328" s="406"/>
      <c r="AD328" s="407"/>
    </row>
    <row r="329" spans="1:30" s="389" customFormat="1" ht="13.5" customHeight="1">
      <c r="A329" s="414"/>
      <c r="B329" s="142"/>
      <c r="C329" s="814"/>
      <c r="D329" s="410"/>
      <c r="E329" s="822"/>
      <c r="F329" s="146"/>
      <c r="G329" s="611"/>
      <c r="H329" s="612"/>
      <c r="I329" s="612"/>
      <c r="J329" s="612"/>
      <c r="K329" s="613"/>
      <c r="L329" s="1519" t="s">
        <v>1032</v>
      </c>
      <c r="M329" s="1520"/>
      <c r="N329" s="1520"/>
      <c r="O329" s="1520"/>
      <c r="P329" s="1521"/>
      <c r="Q329" s="1098"/>
      <c r="R329" s="1098"/>
      <c r="S329" s="1688"/>
      <c r="T329" s="366" t="s">
        <v>89</v>
      </c>
      <c r="U329" s="1688"/>
      <c r="V329" s="1689"/>
      <c r="W329" s="1689"/>
      <c r="X329" s="255" t="s">
        <v>89</v>
      </c>
      <c r="Y329" s="138"/>
      <c r="Z329" s="138"/>
      <c r="AA329" s="203"/>
      <c r="AB329" s="405"/>
      <c r="AC329" s="406"/>
      <c r="AD329" s="407"/>
    </row>
    <row r="330" spans="1:30" s="389" customFormat="1">
      <c r="A330" s="414"/>
      <c r="B330" s="142"/>
      <c r="C330" s="814"/>
      <c r="D330" s="410"/>
      <c r="E330" s="822"/>
      <c r="F330" s="146"/>
      <c r="G330" s="138"/>
      <c r="H330" s="138"/>
      <c r="I330" s="138"/>
      <c r="J330" s="138"/>
      <c r="K330" s="138"/>
      <c r="L330" s="138"/>
      <c r="M330" s="138"/>
      <c r="N330" s="138"/>
      <c r="O330" s="138"/>
      <c r="P330" s="138"/>
      <c r="Q330" s="138"/>
      <c r="R330" s="138"/>
      <c r="S330" s="138"/>
      <c r="T330" s="138"/>
      <c r="U330" s="138"/>
      <c r="V330" s="138"/>
      <c r="W330" s="138"/>
      <c r="X330" s="138"/>
      <c r="Y330" s="138"/>
      <c r="Z330" s="138"/>
      <c r="AA330" s="203"/>
      <c r="AB330" s="259"/>
      <c r="AC330" s="139"/>
      <c r="AD330" s="140"/>
    </row>
    <row r="331" spans="1:30" s="389" customFormat="1">
      <c r="A331" s="414"/>
      <c r="B331" s="142"/>
      <c r="C331" s="142"/>
      <c r="D331" s="410"/>
      <c r="E331" s="822"/>
      <c r="F331" s="146"/>
      <c r="G331" s="852" t="s">
        <v>202</v>
      </c>
      <c r="H331" s="853"/>
      <c r="I331" s="853"/>
      <c r="J331" s="853"/>
      <c r="K331" s="853"/>
      <c r="L331" s="853"/>
      <c r="M331" s="853"/>
      <c r="N331" s="854"/>
      <c r="O331" s="1604"/>
      <c r="P331" s="1605"/>
      <c r="Q331" s="1605"/>
      <c r="R331" s="255" t="s">
        <v>191</v>
      </c>
      <c r="S331" s="236"/>
      <c r="T331" s="236"/>
      <c r="U331" s="236"/>
      <c r="V331" s="236"/>
      <c r="W331" s="236"/>
      <c r="X331" s="236"/>
      <c r="Y331" s="236"/>
      <c r="Z331" s="236"/>
      <c r="AA331" s="128"/>
      <c r="AB331" s="259"/>
      <c r="AC331" s="139"/>
      <c r="AD331" s="140"/>
    </row>
    <row r="332" spans="1:30" s="389" customFormat="1" ht="13.5" customHeight="1">
      <c r="A332" s="414"/>
      <c r="B332" s="142"/>
      <c r="C332" s="142"/>
      <c r="D332" s="410"/>
      <c r="E332" s="822"/>
      <c r="F332" s="146"/>
      <c r="G332" s="1000" t="s">
        <v>1403</v>
      </c>
      <c r="H332" s="1000"/>
      <c r="I332" s="1000"/>
      <c r="J332" s="1000"/>
      <c r="K332" s="1000"/>
      <c r="L332" s="1000"/>
      <c r="M332" s="1000"/>
      <c r="N332" s="1000"/>
      <c r="O332" s="1000"/>
      <c r="P332" s="1000"/>
      <c r="Q332" s="1000"/>
      <c r="R332" s="1000"/>
      <c r="S332" s="1000"/>
      <c r="T332" s="1000"/>
      <c r="U332" s="1000"/>
      <c r="V332" s="1000"/>
      <c r="W332" s="1000"/>
      <c r="X332" s="1000"/>
      <c r="Y332" s="1000"/>
      <c r="Z332" s="1000"/>
      <c r="AA332" s="1001"/>
      <c r="AB332" s="259"/>
      <c r="AC332" s="139"/>
      <c r="AD332" s="140"/>
    </row>
    <row r="333" spans="1:30" s="389" customFormat="1">
      <c r="A333" s="414"/>
      <c r="B333" s="142"/>
      <c r="C333" s="142"/>
      <c r="D333" s="410"/>
      <c r="E333" s="822"/>
      <c r="F333" s="146"/>
      <c r="G333" s="1000"/>
      <c r="H333" s="1000"/>
      <c r="I333" s="1000"/>
      <c r="J333" s="1000"/>
      <c r="K333" s="1000"/>
      <c r="L333" s="1000"/>
      <c r="M333" s="1000"/>
      <c r="N333" s="1000"/>
      <c r="O333" s="1000"/>
      <c r="P333" s="1000"/>
      <c r="Q333" s="1000"/>
      <c r="R333" s="1000"/>
      <c r="S333" s="1000"/>
      <c r="T333" s="1000"/>
      <c r="U333" s="1000"/>
      <c r="V333" s="1000"/>
      <c r="W333" s="1000"/>
      <c r="X333" s="1000"/>
      <c r="Y333" s="1000"/>
      <c r="Z333" s="1000"/>
      <c r="AA333" s="1001"/>
      <c r="AB333" s="259"/>
      <c r="AC333" s="139"/>
      <c r="AD333" s="140"/>
    </row>
    <row r="334" spans="1:30" s="389" customFormat="1">
      <c r="A334" s="414"/>
      <c r="B334" s="142"/>
      <c r="C334" s="142"/>
      <c r="D334" s="410"/>
      <c r="E334" s="822"/>
      <c r="F334" s="146"/>
      <c r="G334" s="1500"/>
      <c r="H334" s="1597"/>
      <c r="I334" s="1597"/>
      <c r="J334" s="1597"/>
      <c r="K334" s="1597"/>
      <c r="L334" s="1597"/>
      <c r="M334" s="1597"/>
      <c r="N334" s="1597"/>
      <c r="O334" s="1597"/>
      <c r="P334" s="1597"/>
      <c r="Q334" s="1597"/>
      <c r="R334" s="1597"/>
      <c r="S334" s="1597"/>
      <c r="T334" s="1597"/>
      <c r="U334" s="1597"/>
      <c r="V334" s="1597"/>
      <c r="W334" s="1597"/>
      <c r="X334" s="1597"/>
      <c r="Y334" s="1597"/>
      <c r="Z334" s="1598"/>
      <c r="AA334" s="49"/>
      <c r="AB334" s="259"/>
      <c r="AC334" s="139"/>
      <c r="AD334" s="140"/>
    </row>
    <row r="335" spans="1:30" s="389" customFormat="1">
      <c r="A335" s="414"/>
      <c r="B335" s="142"/>
      <c r="C335" s="142"/>
      <c r="D335" s="410"/>
      <c r="E335" s="822"/>
      <c r="F335" s="146"/>
      <c r="G335" s="1503"/>
      <c r="H335" s="1599"/>
      <c r="I335" s="1599"/>
      <c r="J335" s="1599"/>
      <c r="K335" s="1599"/>
      <c r="L335" s="1599"/>
      <c r="M335" s="1599"/>
      <c r="N335" s="1599"/>
      <c r="O335" s="1599"/>
      <c r="P335" s="1599"/>
      <c r="Q335" s="1599"/>
      <c r="R335" s="1599"/>
      <c r="S335" s="1599"/>
      <c r="T335" s="1599"/>
      <c r="U335" s="1599"/>
      <c r="V335" s="1599"/>
      <c r="W335" s="1599"/>
      <c r="X335" s="1599"/>
      <c r="Y335" s="1599"/>
      <c r="Z335" s="1600"/>
      <c r="AA335" s="49"/>
      <c r="AB335" s="259"/>
      <c r="AC335" s="139"/>
      <c r="AD335" s="140"/>
    </row>
    <row r="336" spans="1:30" s="389" customFormat="1" ht="24.6" customHeight="1">
      <c r="A336" s="414"/>
      <c r="B336" s="142"/>
      <c r="C336" s="142"/>
      <c r="D336" s="410"/>
      <c r="E336" s="822"/>
      <c r="F336" s="146"/>
      <c r="G336" s="1601"/>
      <c r="H336" s="1602"/>
      <c r="I336" s="1602"/>
      <c r="J336" s="1602"/>
      <c r="K336" s="1602"/>
      <c r="L336" s="1602"/>
      <c r="M336" s="1602"/>
      <c r="N336" s="1602"/>
      <c r="O336" s="1602"/>
      <c r="P336" s="1602"/>
      <c r="Q336" s="1602"/>
      <c r="R336" s="1602"/>
      <c r="S336" s="1602"/>
      <c r="T336" s="1602"/>
      <c r="U336" s="1602"/>
      <c r="V336" s="1602"/>
      <c r="W336" s="1602"/>
      <c r="X336" s="1602"/>
      <c r="Y336" s="1602"/>
      <c r="Z336" s="1603"/>
      <c r="AA336" s="49"/>
      <c r="AB336" s="259"/>
      <c r="AC336" s="139"/>
      <c r="AD336" s="140"/>
    </row>
    <row r="337" spans="1:30" s="389" customFormat="1" ht="1.8" customHeight="1">
      <c r="A337" s="414"/>
      <c r="B337" s="142"/>
      <c r="C337" s="142"/>
      <c r="D337" s="410"/>
      <c r="E337" s="822"/>
      <c r="F337" s="146"/>
      <c r="G337" s="144"/>
      <c r="H337" s="144"/>
      <c r="I337" s="144"/>
      <c r="J337" s="144"/>
      <c r="K337" s="144"/>
      <c r="L337" s="144"/>
      <c r="M337" s="144"/>
      <c r="N337" s="144"/>
      <c r="O337" s="144"/>
      <c r="P337" s="144"/>
      <c r="Q337" s="144"/>
      <c r="R337" s="144"/>
      <c r="S337" s="144"/>
      <c r="T337" s="144"/>
      <c r="U337" s="144"/>
      <c r="V337" s="144"/>
      <c r="W337" s="144"/>
      <c r="X337" s="144"/>
      <c r="Y337" s="144"/>
      <c r="Z337" s="144"/>
      <c r="AA337" s="49"/>
      <c r="AB337" s="259"/>
      <c r="AC337" s="139"/>
      <c r="AD337" s="140"/>
    </row>
    <row r="338" spans="1:30" s="389" customFormat="1">
      <c r="A338" s="414"/>
      <c r="B338" s="142"/>
      <c r="C338" s="142"/>
      <c r="D338" s="410"/>
      <c r="E338" s="414"/>
      <c r="F338" s="146"/>
      <c r="G338" s="663" t="s">
        <v>192</v>
      </c>
      <c r="H338" s="664"/>
      <c r="I338" s="664"/>
      <c r="J338" s="664"/>
      <c r="K338" s="664"/>
      <c r="L338" s="664"/>
      <c r="M338" s="664"/>
      <c r="N338" s="665"/>
      <c r="O338" s="1604"/>
      <c r="P338" s="1605"/>
      <c r="Q338" s="1605"/>
      <c r="R338" s="255" t="s">
        <v>191</v>
      </c>
      <c r="S338" s="144"/>
      <c r="T338" s="144"/>
      <c r="U338" s="144"/>
      <c r="V338" s="144"/>
      <c r="W338" s="144"/>
      <c r="X338" s="144"/>
      <c r="Y338" s="144"/>
      <c r="Z338" s="144"/>
      <c r="AA338" s="49"/>
      <c r="AB338" s="259"/>
      <c r="AC338" s="139"/>
      <c r="AD338" s="140"/>
    </row>
    <row r="339" spans="1:30" s="389" customFormat="1" ht="1.8" customHeight="1">
      <c r="A339" s="414"/>
      <c r="B339" s="142"/>
      <c r="C339" s="142"/>
      <c r="D339" s="410"/>
      <c r="E339" s="414"/>
      <c r="F339" s="146"/>
      <c r="G339" s="144"/>
      <c r="H339" s="144"/>
      <c r="I339" s="144"/>
      <c r="J339" s="144"/>
      <c r="K339" s="144"/>
      <c r="L339" s="144"/>
      <c r="M339" s="144"/>
      <c r="N339" s="144"/>
      <c r="O339" s="144"/>
      <c r="P339" s="144"/>
      <c r="Q339" s="144"/>
      <c r="R339" s="144"/>
      <c r="S339" s="144"/>
      <c r="T339" s="144"/>
      <c r="U339" s="144"/>
      <c r="V339" s="144"/>
      <c r="W339" s="144"/>
      <c r="X339" s="144"/>
      <c r="Y339" s="144"/>
      <c r="Z339" s="144"/>
      <c r="AA339" s="49"/>
      <c r="AB339" s="259"/>
      <c r="AC339" s="139"/>
      <c r="AD339" s="140"/>
    </row>
    <row r="340" spans="1:30" s="389" customFormat="1" ht="13.2" customHeight="1">
      <c r="A340" s="414"/>
      <c r="B340" s="142"/>
      <c r="C340" s="142"/>
      <c r="D340" s="410"/>
      <c r="E340" s="414"/>
      <c r="F340" s="146"/>
      <c r="G340" s="1540" t="s">
        <v>1427</v>
      </c>
      <c r="H340" s="1540"/>
      <c r="I340" s="1540"/>
      <c r="J340" s="1540"/>
      <c r="K340" s="1540"/>
      <c r="L340" s="1540"/>
      <c r="M340" s="1540"/>
      <c r="N340" s="1540"/>
      <c r="O340" s="1540"/>
      <c r="P340" s="1540"/>
      <c r="Q340" s="1540"/>
      <c r="R340" s="1540"/>
      <c r="S340" s="1540"/>
      <c r="T340" s="1540"/>
      <c r="U340" s="1540"/>
      <c r="V340" s="1540"/>
      <c r="W340" s="1540"/>
      <c r="X340" s="1540"/>
      <c r="Y340" s="1540"/>
      <c r="Z340" s="1540"/>
      <c r="AA340" s="422"/>
      <c r="AB340" s="259"/>
      <c r="AC340" s="139"/>
      <c r="AD340" s="140"/>
    </row>
    <row r="341" spans="1:30" s="389" customFormat="1">
      <c r="A341" s="414"/>
      <c r="B341" s="142"/>
      <c r="C341" s="142"/>
      <c r="D341" s="410"/>
      <c r="E341" s="414"/>
      <c r="F341" s="146"/>
      <c r="G341" s="1540"/>
      <c r="H341" s="1540"/>
      <c r="I341" s="1540"/>
      <c r="J341" s="1540"/>
      <c r="K341" s="1540"/>
      <c r="L341" s="1540"/>
      <c r="M341" s="1540"/>
      <c r="N341" s="1540"/>
      <c r="O341" s="1540"/>
      <c r="P341" s="1540"/>
      <c r="Q341" s="1540"/>
      <c r="R341" s="1540"/>
      <c r="S341" s="1540"/>
      <c r="T341" s="1540"/>
      <c r="U341" s="1540"/>
      <c r="V341" s="1540"/>
      <c r="W341" s="1540"/>
      <c r="X341" s="1540"/>
      <c r="Y341" s="1540"/>
      <c r="Z341" s="1540"/>
      <c r="AA341" s="422"/>
      <c r="AB341" s="259"/>
      <c r="AC341" s="139"/>
      <c r="AD341" s="140"/>
    </row>
    <row r="342" spans="1:30" s="389" customFormat="1">
      <c r="A342" s="414"/>
      <c r="B342" s="142"/>
      <c r="C342" s="142"/>
      <c r="D342" s="410"/>
      <c r="E342" s="414"/>
      <c r="F342" s="143" t="s">
        <v>1428</v>
      </c>
      <c r="G342" s="560"/>
      <c r="H342" s="560"/>
      <c r="I342" s="560"/>
      <c r="J342" s="560"/>
      <c r="K342" s="560"/>
      <c r="L342" s="560"/>
      <c r="M342" s="560"/>
      <c r="N342" s="559"/>
      <c r="O342" s="559"/>
      <c r="P342" s="559"/>
      <c r="Q342" s="559"/>
      <c r="R342" s="559"/>
      <c r="S342" s="559"/>
      <c r="T342" s="559"/>
      <c r="U342" s="559"/>
      <c r="V342" s="559"/>
      <c r="W342" s="559"/>
      <c r="X342" s="559"/>
      <c r="Y342" s="559"/>
      <c r="Z342" s="559"/>
      <c r="AA342" s="422"/>
      <c r="AB342" s="259"/>
      <c r="AC342" s="139"/>
      <c r="AD342" s="140"/>
    </row>
    <row r="343" spans="1:30" s="389" customFormat="1">
      <c r="A343" s="414"/>
      <c r="B343" s="142"/>
      <c r="C343" s="142"/>
      <c r="D343" s="410"/>
      <c r="E343" s="414"/>
      <c r="F343" s="146"/>
      <c r="G343" s="1672"/>
      <c r="H343" s="1673"/>
      <c r="I343" s="1673"/>
      <c r="J343" s="1673"/>
      <c r="K343" s="1673"/>
      <c r="L343" s="1673"/>
      <c r="M343" s="1673"/>
      <c r="N343" s="1673"/>
      <c r="O343" s="1673"/>
      <c r="P343" s="1673"/>
      <c r="Q343" s="1673"/>
      <c r="R343" s="1673"/>
      <c r="S343" s="1673"/>
      <c r="T343" s="1673"/>
      <c r="U343" s="1673"/>
      <c r="V343" s="1673"/>
      <c r="W343" s="1673"/>
      <c r="X343" s="1673"/>
      <c r="Y343" s="1673"/>
      <c r="Z343" s="1674"/>
      <c r="AA343" s="422"/>
      <c r="AB343" s="259"/>
      <c r="AC343" s="139"/>
      <c r="AD343" s="140"/>
    </row>
    <row r="344" spans="1:30" s="389" customFormat="1" ht="24.6" customHeight="1">
      <c r="A344" s="414"/>
      <c r="B344" s="142"/>
      <c r="C344" s="142"/>
      <c r="D344" s="410"/>
      <c r="E344" s="414"/>
      <c r="F344" s="146"/>
      <c r="G344" s="1675"/>
      <c r="H344" s="1676"/>
      <c r="I344" s="1676"/>
      <c r="J344" s="1676"/>
      <c r="K344" s="1676"/>
      <c r="L344" s="1676"/>
      <c r="M344" s="1676"/>
      <c r="N344" s="1676"/>
      <c r="O344" s="1676"/>
      <c r="P344" s="1676"/>
      <c r="Q344" s="1676"/>
      <c r="R344" s="1676"/>
      <c r="S344" s="1676"/>
      <c r="T344" s="1676"/>
      <c r="U344" s="1676"/>
      <c r="V344" s="1676"/>
      <c r="W344" s="1676"/>
      <c r="X344" s="1676"/>
      <c r="Y344" s="1676"/>
      <c r="Z344" s="1677"/>
      <c r="AA344" s="49"/>
      <c r="AB344" s="259"/>
      <c r="AC344" s="139"/>
      <c r="AD344" s="140"/>
    </row>
    <row r="345" spans="1:30" s="389" customFormat="1" ht="13.5" customHeight="1">
      <c r="A345" s="414"/>
      <c r="B345" s="142"/>
      <c r="C345" s="142"/>
      <c r="D345" s="410"/>
      <c r="E345" s="414"/>
      <c r="F345" s="146"/>
      <c r="G345" s="1678" t="s">
        <v>1142</v>
      </c>
      <c r="H345" s="1678"/>
      <c r="I345" s="1678"/>
      <c r="J345" s="1678"/>
      <c r="K345" s="1678"/>
      <c r="L345" s="1678"/>
      <c r="M345" s="1678"/>
      <c r="N345" s="1678"/>
      <c r="O345" s="1678"/>
      <c r="P345" s="1678"/>
      <c r="Q345" s="1678"/>
      <c r="R345" s="1678"/>
      <c r="S345" s="1678"/>
      <c r="T345" s="1678"/>
      <c r="U345" s="1678"/>
      <c r="V345" s="1678"/>
      <c r="W345" s="1678"/>
      <c r="X345" s="1678"/>
      <c r="Y345" s="1678"/>
      <c r="Z345" s="1678"/>
      <c r="AA345" s="49"/>
      <c r="AB345" s="259"/>
      <c r="AC345" s="139"/>
      <c r="AD345" s="140"/>
    </row>
    <row r="346" spans="1:30" s="389" customFormat="1">
      <c r="A346" s="414"/>
      <c r="B346" s="142"/>
      <c r="C346" s="142"/>
      <c r="D346" s="410"/>
      <c r="E346" s="414"/>
      <c r="F346" s="146"/>
      <c r="G346" s="1541"/>
      <c r="H346" s="1541"/>
      <c r="I346" s="1541"/>
      <c r="J346" s="1541"/>
      <c r="K346" s="1541"/>
      <c r="L346" s="1541"/>
      <c r="M346" s="1541"/>
      <c r="N346" s="1541"/>
      <c r="O346" s="1541"/>
      <c r="P346" s="1541"/>
      <c r="Q346" s="1541"/>
      <c r="R346" s="1541"/>
      <c r="S346" s="1541"/>
      <c r="T346" s="1541"/>
      <c r="U346" s="1541"/>
      <c r="V346" s="1541"/>
      <c r="W346" s="1541"/>
      <c r="X346" s="1541"/>
      <c r="Y346" s="1541"/>
      <c r="Z346" s="1541"/>
      <c r="AA346" s="49"/>
      <c r="AB346" s="259"/>
      <c r="AC346" s="139"/>
      <c r="AD346" s="140"/>
    </row>
    <row r="347" spans="1:30" s="389" customFormat="1">
      <c r="A347" s="414"/>
      <c r="B347" s="142"/>
      <c r="C347" s="142"/>
      <c r="D347" s="410"/>
      <c r="E347" s="414"/>
      <c r="F347" s="146"/>
      <c r="G347" s="1491"/>
      <c r="H347" s="1492"/>
      <c r="I347" s="1492"/>
      <c r="J347" s="1492"/>
      <c r="K347" s="1492"/>
      <c r="L347" s="1492"/>
      <c r="M347" s="1492"/>
      <c r="N347" s="1492"/>
      <c r="O347" s="1492"/>
      <c r="P347" s="1492"/>
      <c r="Q347" s="1492"/>
      <c r="R347" s="1492"/>
      <c r="S347" s="1492"/>
      <c r="T347" s="1492"/>
      <c r="U347" s="1492"/>
      <c r="V347" s="1492"/>
      <c r="W347" s="1492"/>
      <c r="X347" s="1492"/>
      <c r="Y347" s="1492"/>
      <c r="Z347" s="1493"/>
      <c r="AA347" s="49"/>
      <c r="AB347" s="259"/>
      <c r="AC347" s="139"/>
      <c r="AD347" s="140"/>
    </row>
    <row r="348" spans="1:30" s="389" customFormat="1" ht="20.399999999999999" customHeight="1">
      <c r="A348" s="414"/>
      <c r="B348" s="142"/>
      <c r="C348" s="142"/>
      <c r="D348" s="410"/>
      <c r="E348" s="414"/>
      <c r="F348" s="146"/>
      <c r="G348" s="1497"/>
      <c r="H348" s="1498"/>
      <c r="I348" s="1498"/>
      <c r="J348" s="1498"/>
      <c r="K348" s="1498"/>
      <c r="L348" s="1498"/>
      <c r="M348" s="1498"/>
      <c r="N348" s="1498"/>
      <c r="O348" s="1498"/>
      <c r="P348" s="1498"/>
      <c r="Q348" s="1498"/>
      <c r="R348" s="1498"/>
      <c r="S348" s="1498"/>
      <c r="T348" s="1498"/>
      <c r="U348" s="1498"/>
      <c r="V348" s="1498"/>
      <c r="W348" s="1498"/>
      <c r="X348" s="1498"/>
      <c r="Y348" s="1498"/>
      <c r="Z348" s="1499"/>
      <c r="AA348" s="49"/>
      <c r="AB348" s="259"/>
      <c r="AC348" s="139"/>
      <c r="AD348" s="140"/>
    </row>
    <row r="349" spans="1:30" s="389" customFormat="1" ht="3" customHeight="1">
      <c r="A349" s="414"/>
      <c r="B349" s="142"/>
      <c r="C349" s="142"/>
      <c r="D349" s="410"/>
      <c r="E349" s="414"/>
      <c r="F349" s="146"/>
      <c r="G349" s="260"/>
      <c r="H349" s="260"/>
      <c r="I349" s="260"/>
      <c r="J349" s="260"/>
      <c r="K349" s="260"/>
      <c r="L349" s="260"/>
      <c r="M349" s="260"/>
      <c r="N349" s="260"/>
      <c r="O349" s="260"/>
      <c r="P349" s="260"/>
      <c r="Q349" s="260"/>
      <c r="R349" s="260"/>
      <c r="S349" s="260"/>
      <c r="T349" s="260"/>
      <c r="U349" s="260"/>
      <c r="V349" s="260"/>
      <c r="W349" s="260"/>
      <c r="X349" s="260"/>
      <c r="Y349" s="260"/>
      <c r="Z349" s="260"/>
      <c r="AA349" s="49"/>
      <c r="AB349" s="259"/>
      <c r="AC349" s="139"/>
      <c r="AD349" s="140"/>
    </row>
    <row r="350" spans="1:30" s="319" customFormat="1" ht="15.75" customHeight="1">
      <c r="A350" s="317"/>
      <c r="B350" s="142">
        <v>17</v>
      </c>
      <c r="C350" s="814" t="s">
        <v>1139</v>
      </c>
      <c r="D350" s="410" t="s">
        <v>351</v>
      </c>
      <c r="E350" s="822" t="s">
        <v>1402</v>
      </c>
      <c r="F350" s="351"/>
      <c r="G350" s="1661" t="s">
        <v>1138</v>
      </c>
      <c r="H350" s="1661"/>
      <c r="I350" s="1661"/>
      <c r="J350" s="1661"/>
      <c r="K350" s="1661"/>
      <c r="L350" s="1661"/>
      <c r="M350" s="1644"/>
      <c r="N350" s="738" t="s">
        <v>155</v>
      </c>
      <c r="O350" s="739"/>
      <c r="P350" s="739"/>
      <c r="Q350" s="739"/>
      <c r="R350" s="739"/>
      <c r="S350" s="739"/>
      <c r="T350" s="739"/>
      <c r="U350" s="739"/>
      <c r="V350" s="1517"/>
      <c r="W350" s="318"/>
      <c r="X350" s="318"/>
      <c r="Y350" s="318"/>
      <c r="Z350" s="310"/>
      <c r="AA350" s="352"/>
      <c r="AB350" s="1063" t="s">
        <v>548</v>
      </c>
      <c r="AC350" s="1064"/>
      <c r="AD350" s="1065"/>
    </row>
    <row r="351" spans="1:30" s="319" customFormat="1" ht="15.75" customHeight="1">
      <c r="A351" s="317"/>
      <c r="B351" s="347"/>
      <c r="C351" s="814"/>
      <c r="D351" s="361"/>
      <c r="E351" s="1637"/>
      <c r="F351" s="351"/>
      <c r="G351" s="1661"/>
      <c r="H351" s="1661"/>
      <c r="I351" s="1661"/>
      <c r="J351" s="1661"/>
      <c r="K351" s="1661"/>
      <c r="L351" s="1661"/>
      <c r="M351" s="1644"/>
      <c r="N351" s="742"/>
      <c r="O351" s="743"/>
      <c r="P351" s="743"/>
      <c r="Q351" s="743"/>
      <c r="R351" s="743"/>
      <c r="S351" s="743"/>
      <c r="T351" s="743"/>
      <c r="U351" s="743"/>
      <c r="V351" s="1518"/>
      <c r="W351" s="318"/>
      <c r="X351" s="318"/>
      <c r="Y351" s="318"/>
      <c r="Z351" s="310"/>
      <c r="AA351" s="352"/>
      <c r="AB351" s="1063"/>
      <c r="AC351" s="1064"/>
      <c r="AD351" s="1065"/>
    </row>
    <row r="352" spans="1:30" s="319" customFormat="1" ht="15.75" customHeight="1">
      <c r="A352" s="317"/>
      <c r="B352" s="347"/>
      <c r="C352" s="347"/>
      <c r="D352" s="361"/>
      <c r="E352" s="1637"/>
      <c r="F352" s="351"/>
      <c r="G352" s="310" t="s">
        <v>1035</v>
      </c>
      <c r="H352" s="692" t="s">
        <v>1140</v>
      </c>
      <c r="I352" s="692"/>
      <c r="J352" s="692"/>
      <c r="K352" s="692"/>
      <c r="L352" s="692"/>
      <c r="M352" s="692"/>
      <c r="N352" s="692"/>
      <c r="O352" s="692"/>
      <c r="P352" s="692"/>
      <c r="Q352" s="692"/>
      <c r="R352" s="692"/>
      <c r="S352" s="692"/>
      <c r="T352" s="692"/>
      <c r="U352" s="692"/>
      <c r="V352" s="692"/>
      <c r="W352" s="692"/>
      <c r="X352" s="692"/>
      <c r="Y352" s="692"/>
      <c r="Z352" s="310"/>
      <c r="AA352" s="352"/>
      <c r="AB352" s="312"/>
      <c r="AC352" s="313"/>
      <c r="AD352" s="314"/>
    </row>
    <row r="353" spans="1:30" s="389" customFormat="1" ht="15.75" customHeight="1">
      <c r="A353" s="414"/>
      <c r="B353" s="142"/>
      <c r="C353" s="142"/>
      <c r="D353" s="410"/>
      <c r="E353" s="1637"/>
      <c r="F353" s="146"/>
      <c r="G353" s="1491"/>
      <c r="H353" s="1679"/>
      <c r="I353" s="1679"/>
      <c r="J353" s="1679"/>
      <c r="K353" s="1679"/>
      <c r="L353" s="1679"/>
      <c r="M353" s="1679"/>
      <c r="N353" s="1679"/>
      <c r="O353" s="1679"/>
      <c r="P353" s="1679"/>
      <c r="Q353" s="1679"/>
      <c r="R353" s="1679"/>
      <c r="S353" s="1679"/>
      <c r="T353" s="1679"/>
      <c r="U353" s="1679"/>
      <c r="V353" s="1679"/>
      <c r="W353" s="1679"/>
      <c r="X353" s="1679"/>
      <c r="Y353" s="1680"/>
      <c r="Z353" s="138"/>
      <c r="AA353" s="203"/>
      <c r="AB353" s="259"/>
      <c r="AC353" s="139"/>
      <c r="AD353" s="140"/>
    </row>
    <row r="354" spans="1:30" s="389" customFormat="1" ht="2.25" customHeight="1">
      <c r="A354" s="414"/>
      <c r="B354" s="142"/>
      <c r="C354" s="142"/>
      <c r="D354" s="410"/>
      <c r="E354" s="322"/>
      <c r="F354" s="146"/>
      <c r="G354" s="1681"/>
      <c r="H354" s="1682"/>
      <c r="I354" s="1682"/>
      <c r="J354" s="1682"/>
      <c r="K354" s="1682"/>
      <c r="L354" s="1682"/>
      <c r="M354" s="1682"/>
      <c r="N354" s="1682"/>
      <c r="O354" s="1682"/>
      <c r="P354" s="1682"/>
      <c r="Q354" s="1682"/>
      <c r="R354" s="1682"/>
      <c r="S354" s="1682"/>
      <c r="T354" s="1682"/>
      <c r="U354" s="1682"/>
      <c r="V354" s="1682"/>
      <c r="W354" s="1682"/>
      <c r="X354" s="1682"/>
      <c r="Y354" s="1683"/>
      <c r="Z354" s="138"/>
      <c r="AA354" s="203"/>
      <c r="AB354" s="259"/>
      <c r="AC354" s="139"/>
      <c r="AD354" s="140"/>
    </row>
    <row r="355" spans="1:30" s="389" customFormat="1" ht="15.75" customHeight="1">
      <c r="A355" s="414"/>
      <c r="B355" s="142"/>
      <c r="C355" s="142"/>
      <c r="D355" s="410"/>
      <c r="E355" s="322"/>
      <c r="F355" s="146"/>
      <c r="G355" s="1681"/>
      <c r="H355" s="1682"/>
      <c r="I355" s="1682"/>
      <c r="J355" s="1682"/>
      <c r="K355" s="1682"/>
      <c r="L355" s="1682"/>
      <c r="M355" s="1682"/>
      <c r="N355" s="1682"/>
      <c r="O355" s="1682"/>
      <c r="P355" s="1682"/>
      <c r="Q355" s="1682"/>
      <c r="R355" s="1682"/>
      <c r="S355" s="1682"/>
      <c r="T355" s="1682"/>
      <c r="U355" s="1682"/>
      <c r="V355" s="1682"/>
      <c r="W355" s="1682"/>
      <c r="X355" s="1682"/>
      <c r="Y355" s="1683"/>
      <c r="Z355" s="138"/>
      <c r="AA355" s="203"/>
      <c r="AB355" s="259"/>
      <c r="AC355" s="139"/>
      <c r="AD355" s="140"/>
    </row>
    <row r="356" spans="1:30" s="389" customFormat="1" ht="11.4" customHeight="1">
      <c r="A356" s="414"/>
      <c r="B356" s="142"/>
      <c r="C356" s="142"/>
      <c r="D356" s="410"/>
      <c r="E356" s="322"/>
      <c r="F356" s="146"/>
      <c r="G356" s="1684"/>
      <c r="H356" s="1685"/>
      <c r="I356" s="1685"/>
      <c r="J356" s="1685"/>
      <c r="K356" s="1685"/>
      <c r="L356" s="1685"/>
      <c r="M356" s="1685"/>
      <c r="N356" s="1685"/>
      <c r="O356" s="1685"/>
      <c r="P356" s="1685"/>
      <c r="Q356" s="1685"/>
      <c r="R356" s="1685"/>
      <c r="S356" s="1685"/>
      <c r="T356" s="1685"/>
      <c r="U356" s="1685"/>
      <c r="V356" s="1685"/>
      <c r="W356" s="1685"/>
      <c r="X356" s="1685"/>
      <c r="Y356" s="1686"/>
      <c r="Z356" s="138"/>
      <c r="AA356" s="203"/>
      <c r="AB356" s="259"/>
      <c r="AC356" s="139"/>
      <c r="AD356" s="140"/>
    </row>
    <row r="357" spans="1:30" s="389" customFormat="1" ht="4.2" customHeight="1">
      <c r="A357" s="257"/>
      <c r="B357" s="348"/>
      <c r="C357" s="348"/>
      <c r="D357" s="304"/>
      <c r="E357" s="257"/>
      <c r="F357" s="300"/>
      <c r="G357" s="535"/>
      <c r="H357" s="535"/>
      <c r="I357" s="535"/>
      <c r="J357" s="535"/>
      <c r="K357" s="535"/>
      <c r="L357" s="535"/>
      <c r="M357" s="535"/>
      <c r="N357" s="535"/>
      <c r="O357" s="535"/>
      <c r="P357" s="535"/>
      <c r="Q357" s="535"/>
      <c r="R357" s="535"/>
      <c r="S357" s="535"/>
      <c r="T357" s="535"/>
      <c r="U357" s="535"/>
      <c r="V357" s="535"/>
      <c r="W357" s="535"/>
      <c r="X357" s="535"/>
      <c r="Y357" s="535"/>
      <c r="Z357" s="535"/>
      <c r="AA357" s="332"/>
      <c r="AB357" s="221"/>
      <c r="AC357" s="222"/>
      <c r="AD357" s="223"/>
    </row>
    <row r="358" spans="1:30" s="389" customFormat="1" ht="6" customHeight="1">
      <c r="A358" s="414"/>
      <c r="B358" s="142"/>
      <c r="C358" s="142"/>
      <c r="D358" s="410"/>
      <c r="E358" s="414"/>
      <c r="F358" s="146"/>
      <c r="G358" s="260"/>
      <c r="H358" s="260"/>
      <c r="I358" s="260"/>
      <c r="J358" s="260"/>
      <c r="K358" s="260"/>
      <c r="L358" s="260"/>
      <c r="M358" s="260"/>
      <c r="N358" s="260"/>
      <c r="O358" s="260"/>
      <c r="P358" s="260"/>
      <c r="Q358" s="260"/>
      <c r="R358" s="260"/>
      <c r="S358" s="260"/>
      <c r="T358" s="260"/>
      <c r="U358" s="260"/>
      <c r="V358" s="260"/>
      <c r="W358" s="260"/>
      <c r="X358" s="260"/>
      <c r="Y358" s="260"/>
      <c r="Z358" s="260"/>
      <c r="AA358" s="49"/>
      <c r="AB358" s="259"/>
      <c r="AC358" s="139"/>
      <c r="AD358" s="140"/>
    </row>
    <row r="359" spans="1:30" s="389" customFormat="1" ht="13.5" customHeight="1">
      <c r="A359" s="414"/>
      <c r="B359" s="814">
        <v>18</v>
      </c>
      <c r="C359" s="814" t="s">
        <v>1143</v>
      </c>
      <c r="D359" s="410" t="s">
        <v>438</v>
      </c>
      <c r="E359" s="822" t="s">
        <v>1144</v>
      </c>
      <c r="F359" s="146"/>
      <c r="G359" s="737" t="s">
        <v>71</v>
      </c>
      <c r="H359" s="737"/>
      <c r="I359" s="737"/>
      <c r="J359" s="737"/>
      <c r="K359" s="737"/>
      <c r="L359" s="737"/>
      <c r="M359" s="817"/>
      <c r="N359" s="738" t="s">
        <v>154</v>
      </c>
      <c r="O359" s="739"/>
      <c r="P359" s="739"/>
      <c r="Q359" s="739"/>
      <c r="R359" s="739"/>
      <c r="S359" s="739"/>
      <c r="T359" s="739"/>
      <c r="U359" s="739"/>
      <c r="V359" s="1517"/>
      <c r="W359" s="138"/>
      <c r="X359" s="138"/>
      <c r="Y359" s="138"/>
      <c r="Z359" s="138"/>
      <c r="AA359" s="203"/>
      <c r="AB359" s="1063" t="s">
        <v>548</v>
      </c>
      <c r="AC359" s="1064"/>
      <c r="AD359" s="1065"/>
    </row>
    <row r="360" spans="1:30" s="389" customFormat="1">
      <c r="A360" s="414"/>
      <c r="B360" s="1687"/>
      <c r="C360" s="814"/>
      <c r="D360" s="410"/>
      <c r="E360" s="822"/>
      <c r="F360" s="146"/>
      <c r="G360" s="737"/>
      <c r="H360" s="737"/>
      <c r="I360" s="737"/>
      <c r="J360" s="737"/>
      <c r="K360" s="737"/>
      <c r="L360" s="737"/>
      <c r="M360" s="817"/>
      <c r="N360" s="742"/>
      <c r="O360" s="743"/>
      <c r="P360" s="743"/>
      <c r="Q360" s="743"/>
      <c r="R360" s="743"/>
      <c r="S360" s="743"/>
      <c r="T360" s="743"/>
      <c r="U360" s="743"/>
      <c r="V360" s="1518"/>
      <c r="W360" s="138"/>
      <c r="X360" s="138"/>
      <c r="Y360" s="138"/>
      <c r="Z360" s="138"/>
      <c r="AA360" s="203"/>
      <c r="AB360" s="1063"/>
      <c r="AC360" s="1064"/>
      <c r="AD360" s="1065"/>
    </row>
    <row r="361" spans="1:30" s="389" customFormat="1">
      <c r="A361" s="414"/>
      <c r="B361" s="142"/>
      <c r="C361" s="814"/>
      <c r="D361" s="410"/>
      <c r="E361" s="822"/>
      <c r="F361" s="146"/>
      <c r="G361" s="3" t="s">
        <v>194</v>
      </c>
      <c r="H361" s="3"/>
      <c r="I361" s="3"/>
      <c r="J361" s="3"/>
      <c r="K361" s="3"/>
      <c r="L361" s="3"/>
      <c r="M361" s="3"/>
      <c r="N361" s="3"/>
      <c r="O361" s="3"/>
      <c r="P361" s="3"/>
      <c r="Q361" s="3"/>
      <c r="R361" s="3"/>
      <c r="S361" s="3"/>
      <c r="T361" s="3"/>
      <c r="U361" s="3"/>
      <c r="V361" s="3"/>
      <c r="W361" s="3"/>
      <c r="X361" s="3"/>
      <c r="Y361" s="3"/>
      <c r="Z361" s="3"/>
      <c r="AA361" s="203"/>
      <c r="AB361" s="259"/>
      <c r="AC361" s="139"/>
      <c r="AD361" s="140"/>
    </row>
    <row r="362" spans="1:30" s="389" customFormat="1" ht="14.25" customHeight="1">
      <c r="A362" s="414"/>
      <c r="B362" s="142"/>
      <c r="C362" s="814"/>
      <c r="D362" s="410"/>
      <c r="E362" s="822"/>
      <c r="F362" s="146"/>
      <c r="G362" s="1491"/>
      <c r="H362" s="1492"/>
      <c r="I362" s="1492"/>
      <c r="J362" s="1492"/>
      <c r="K362" s="1492"/>
      <c r="L362" s="1492"/>
      <c r="M362" s="1492"/>
      <c r="N362" s="1492"/>
      <c r="O362" s="1492"/>
      <c r="P362" s="1492"/>
      <c r="Q362" s="1492"/>
      <c r="R362" s="1492"/>
      <c r="S362" s="1492"/>
      <c r="T362" s="1492"/>
      <c r="U362" s="1492"/>
      <c r="V362" s="1492"/>
      <c r="W362" s="1492"/>
      <c r="X362" s="1492"/>
      <c r="Y362" s="1492"/>
      <c r="Z362" s="1493"/>
      <c r="AA362" s="203"/>
      <c r="AB362" s="259"/>
      <c r="AC362" s="139"/>
      <c r="AD362" s="140"/>
    </row>
    <row r="363" spans="1:30" s="389" customFormat="1" ht="15.75" customHeight="1">
      <c r="A363" s="414"/>
      <c r="B363" s="142"/>
      <c r="C363" s="814"/>
      <c r="D363" s="410"/>
      <c r="E363" s="822"/>
      <c r="F363" s="146"/>
      <c r="G363" s="1497"/>
      <c r="H363" s="1498"/>
      <c r="I363" s="1498"/>
      <c r="J363" s="1498"/>
      <c r="K363" s="1498"/>
      <c r="L363" s="1498"/>
      <c r="M363" s="1498"/>
      <c r="N363" s="1498"/>
      <c r="O363" s="1498"/>
      <c r="P363" s="1498"/>
      <c r="Q363" s="1498"/>
      <c r="R363" s="1498"/>
      <c r="S363" s="1498"/>
      <c r="T363" s="1498"/>
      <c r="U363" s="1498"/>
      <c r="V363" s="1498"/>
      <c r="W363" s="1498"/>
      <c r="X363" s="1498"/>
      <c r="Y363" s="1498"/>
      <c r="Z363" s="1499"/>
      <c r="AA363" s="203"/>
      <c r="AB363" s="259"/>
      <c r="AC363" s="139"/>
      <c r="AD363" s="140"/>
    </row>
    <row r="364" spans="1:30" s="389" customFormat="1">
      <c r="A364" s="414"/>
      <c r="B364" s="142"/>
      <c r="C364" s="142"/>
      <c r="D364" s="410"/>
      <c r="E364" s="414"/>
      <c r="F364" s="146"/>
      <c r="G364" s="3" t="s">
        <v>195</v>
      </c>
      <c r="H364" s="3"/>
      <c r="I364" s="3"/>
      <c r="J364" s="3"/>
      <c r="K364" s="3"/>
      <c r="L364" s="3"/>
      <c r="M364" s="3"/>
      <c r="N364" s="3"/>
      <c r="O364" s="3"/>
      <c r="P364" s="3"/>
      <c r="Q364" s="204"/>
      <c r="R364" s="3" t="s">
        <v>1395</v>
      </c>
      <c r="S364" s="521"/>
      <c r="T364" s="521"/>
      <c r="U364" s="521"/>
      <c r="V364" s="521"/>
      <c r="W364" s="788" t="s">
        <v>198</v>
      </c>
      <c r="X364" s="789"/>
      <c r="Y364" s="789"/>
      <c r="Z364" s="790"/>
      <c r="AA364" s="203"/>
      <c r="AB364" s="259"/>
      <c r="AC364" s="139"/>
      <c r="AD364" s="140"/>
    </row>
    <row r="365" spans="1:30" s="389" customFormat="1">
      <c r="A365" s="414"/>
      <c r="B365" s="142"/>
      <c r="C365" s="142"/>
      <c r="D365" s="410"/>
      <c r="E365" s="414"/>
      <c r="F365" s="146"/>
      <c r="G365" s="3"/>
      <c r="H365" s="663" t="s">
        <v>11</v>
      </c>
      <c r="I365" s="664"/>
      <c r="J365" s="664"/>
      <c r="K365" s="665"/>
      <c r="L365" s="959"/>
      <c r="M365" s="960"/>
      <c r="N365" s="960"/>
      <c r="O365" s="960"/>
      <c r="P365" s="255" t="s">
        <v>5</v>
      </c>
      <c r="Q365" s="204"/>
      <c r="R365" s="204"/>
      <c r="S365" s="204"/>
      <c r="T365" s="204"/>
      <c r="U365" s="204"/>
      <c r="V365" s="204"/>
      <c r="W365" s="204"/>
      <c r="X365" s="204"/>
      <c r="Y365" s="204"/>
      <c r="Z365" s="204"/>
      <c r="AA365" s="203"/>
      <c r="AB365" s="259"/>
      <c r="AC365" s="139"/>
      <c r="AD365" s="140"/>
    </row>
    <row r="366" spans="1:30" s="389" customFormat="1">
      <c r="A366" s="414"/>
      <c r="B366" s="142"/>
      <c r="C366" s="142"/>
      <c r="D366" s="410"/>
      <c r="E366" s="414"/>
      <c r="F366" s="146"/>
      <c r="G366" s="6"/>
      <c r="H366" s="663" t="s">
        <v>4</v>
      </c>
      <c r="I366" s="664"/>
      <c r="J366" s="664"/>
      <c r="K366" s="665"/>
      <c r="L366" s="959"/>
      <c r="M366" s="960"/>
      <c r="N366" s="960"/>
      <c r="O366" s="960"/>
      <c r="P366" s="255" t="s">
        <v>5</v>
      </c>
      <c r="Q366" s="204"/>
      <c r="R366" s="204"/>
      <c r="S366" s="204"/>
      <c r="T366" s="204"/>
      <c r="U366" s="204"/>
      <c r="V366" s="204"/>
      <c r="W366" s="204"/>
      <c r="X366" s="204"/>
      <c r="Y366" s="204"/>
      <c r="Z366" s="204"/>
      <c r="AA366" s="203"/>
      <c r="AB366" s="259"/>
      <c r="AC366" s="139"/>
      <c r="AD366" s="140"/>
    </row>
    <row r="367" spans="1:30" s="389" customFormat="1" ht="13.5" customHeight="1">
      <c r="A367" s="414"/>
      <c r="B367" s="142"/>
      <c r="C367" s="142"/>
      <c r="D367" s="410"/>
      <c r="E367" s="414"/>
      <c r="F367" s="146"/>
      <c r="G367" s="138"/>
      <c r="H367" s="138"/>
      <c r="I367" s="138"/>
      <c r="J367" s="138"/>
      <c r="K367" s="138"/>
      <c r="L367" s="138"/>
      <c r="M367" s="138"/>
      <c r="N367" s="138"/>
      <c r="O367" s="138"/>
      <c r="P367" s="138"/>
      <c r="Q367" s="138"/>
      <c r="R367" s="138"/>
      <c r="S367" s="138"/>
      <c r="T367" s="138"/>
      <c r="U367" s="138"/>
      <c r="V367" s="138"/>
      <c r="W367" s="138"/>
      <c r="X367" s="138"/>
      <c r="Y367" s="138"/>
      <c r="Z367" s="138"/>
      <c r="AA367" s="203"/>
      <c r="AB367" s="259"/>
      <c r="AC367" s="139"/>
      <c r="AD367" s="140"/>
    </row>
    <row r="368" spans="1:30" s="389" customFormat="1" ht="2.4" customHeight="1">
      <c r="A368" s="414"/>
      <c r="B368" s="514"/>
      <c r="C368" s="514"/>
      <c r="D368" s="536"/>
      <c r="E368" s="537"/>
      <c r="F368" s="538"/>
      <c r="G368" s="530"/>
      <c r="H368" s="530"/>
      <c r="I368" s="530"/>
      <c r="J368" s="530"/>
      <c r="K368" s="530"/>
      <c r="L368" s="530"/>
      <c r="M368" s="530"/>
      <c r="N368" s="530"/>
      <c r="O368" s="530"/>
      <c r="P368" s="530"/>
      <c r="Q368" s="530"/>
      <c r="R368" s="530"/>
      <c r="S368" s="530"/>
      <c r="T368" s="530"/>
      <c r="U368" s="530"/>
      <c r="V368" s="530"/>
      <c r="W368" s="530"/>
      <c r="X368" s="530"/>
      <c r="Y368" s="530"/>
      <c r="Z368" s="530"/>
      <c r="AA368" s="539"/>
      <c r="AB368" s="540"/>
      <c r="AC368" s="541"/>
      <c r="AD368" s="542"/>
    </row>
    <row r="369" spans="1:30" s="389" customFormat="1" ht="7.5" customHeight="1">
      <c r="A369" s="414"/>
      <c r="B369" s="514"/>
      <c r="C369" s="514"/>
      <c r="D369" s="536"/>
      <c r="E369" s="537"/>
      <c r="F369" s="538"/>
      <c r="G369" s="530"/>
      <c r="H369" s="530"/>
      <c r="I369" s="530"/>
      <c r="J369" s="530"/>
      <c r="K369" s="530"/>
      <c r="L369" s="530"/>
      <c r="M369" s="530"/>
      <c r="N369" s="530"/>
      <c r="O369" s="530"/>
      <c r="P369" s="530"/>
      <c r="Q369" s="530"/>
      <c r="R369" s="530"/>
      <c r="S369" s="530"/>
      <c r="T369" s="530"/>
      <c r="U369" s="530"/>
      <c r="V369" s="530"/>
      <c r="W369" s="530"/>
      <c r="X369" s="530"/>
      <c r="Y369" s="530"/>
      <c r="Z369" s="530"/>
      <c r="AA369" s="539"/>
      <c r="AB369" s="540"/>
      <c r="AC369" s="541"/>
      <c r="AD369" s="542"/>
    </row>
    <row r="370" spans="1:30" s="389" customFormat="1" ht="13.5" customHeight="1">
      <c r="A370" s="822" t="s">
        <v>1145</v>
      </c>
      <c r="B370" s="142">
        <v>19</v>
      </c>
      <c r="C370" s="814" t="s">
        <v>1146</v>
      </c>
      <c r="D370" s="410" t="s">
        <v>350</v>
      </c>
      <c r="E370" s="822" t="s">
        <v>1377</v>
      </c>
      <c r="F370" s="146"/>
      <c r="G370" s="1661" t="s">
        <v>1138</v>
      </c>
      <c r="H370" s="1661"/>
      <c r="I370" s="1661"/>
      <c r="J370" s="1661"/>
      <c r="K370" s="1661"/>
      <c r="L370" s="1661"/>
      <c r="M370" s="1644"/>
      <c r="N370" s="738" t="s">
        <v>155</v>
      </c>
      <c r="O370" s="739"/>
      <c r="P370" s="739"/>
      <c r="Q370" s="739"/>
      <c r="R370" s="739"/>
      <c r="S370" s="739"/>
      <c r="T370" s="739"/>
      <c r="U370" s="739"/>
      <c r="V370" s="1517"/>
      <c r="W370" s="144"/>
      <c r="X370" s="144"/>
      <c r="Y370" s="144"/>
      <c r="Z370" s="144"/>
      <c r="AA370" s="203"/>
      <c r="AB370" s="1063" t="s">
        <v>548</v>
      </c>
      <c r="AC370" s="1064"/>
      <c r="AD370" s="1065"/>
    </row>
    <row r="371" spans="1:30" s="389" customFormat="1">
      <c r="A371" s="1660"/>
      <c r="B371" s="142"/>
      <c r="C371" s="884"/>
      <c r="D371" s="410"/>
      <c r="E371" s="1637"/>
      <c r="F371" s="146"/>
      <c r="G371" s="1661"/>
      <c r="H371" s="1661"/>
      <c r="I371" s="1661"/>
      <c r="J371" s="1661"/>
      <c r="K371" s="1661"/>
      <c r="L371" s="1661"/>
      <c r="M371" s="1644"/>
      <c r="N371" s="742"/>
      <c r="O371" s="743"/>
      <c r="P371" s="743"/>
      <c r="Q371" s="743"/>
      <c r="R371" s="743"/>
      <c r="S371" s="743"/>
      <c r="T371" s="743"/>
      <c r="U371" s="743"/>
      <c r="V371" s="1518"/>
      <c r="W371" s="144"/>
      <c r="X371" s="144"/>
      <c r="Y371" s="144"/>
      <c r="Z371" s="144"/>
      <c r="AA371" s="203"/>
      <c r="AB371" s="1063"/>
      <c r="AC371" s="1064"/>
      <c r="AD371" s="1065"/>
    </row>
    <row r="372" spans="1:30" s="389" customFormat="1">
      <c r="A372" s="1660"/>
      <c r="B372" s="142"/>
      <c r="C372" s="884"/>
      <c r="D372" s="410"/>
      <c r="E372" s="1637"/>
      <c r="F372" s="146"/>
      <c r="G372" s="144"/>
      <c r="H372" s="144"/>
      <c r="I372" s="144"/>
      <c r="J372" s="144"/>
      <c r="K372" s="144"/>
      <c r="L372" s="144"/>
      <c r="M372" s="144"/>
      <c r="N372" s="144"/>
      <c r="O372" s="144"/>
      <c r="P372" s="144"/>
      <c r="Q372" s="144"/>
      <c r="R372" s="144"/>
      <c r="S372" s="144"/>
      <c r="T372" s="144"/>
      <c r="U372" s="144"/>
      <c r="V372" s="144"/>
      <c r="W372" s="144"/>
      <c r="X372" s="144"/>
      <c r="Y372" s="144"/>
      <c r="Z372" s="144"/>
      <c r="AA372" s="203"/>
      <c r="AB372" s="259"/>
      <c r="AC372" s="139"/>
      <c r="AD372" s="140"/>
    </row>
    <row r="373" spans="1:30" s="389" customFormat="1" ht="14.25" customHeight="1">
      <c r="A373" s="414"/>
      <c r="B373" s="142"/>
      <c r="C373" s="884"/>
      <c r="D373" s="410"/>
      <c r="E373" s="1637"/>
      <c r="F373" s="146"/>
      <c r="G373" s="1515" t="s">
        <v>1147</v>
      </c>
      <c r="H373" s="1515"/>
      <c r="I373" s="1515"/>
      <c r="J373" s="1515"/>
      <c r="K373" s="1515"/>
      <c r="L373" s="1515"/>
      <c r="M373" s="1515"/>
      <c r="N373" s="1515"/>
      <c r="O373" s="1515"/>
      <c r="P373" s="1671"/>
      <c r="Q373" s="788" t="s">
        <v>198</v>
      </c>
      <c r="R373" s="789"/>
      <c r="S373" s="789"/>
      <c r="T373" s="790"/>
      <c r="U373" s="144"/>
      <c r="V373" s="144"/>
      <c r="W373" s="144"/>
      <c r="X373" s="144"/>
      <c r="Y373" s="144"/>
      <c r="Z373" s="144"/>
      <c r="AA373" s="203"/>
      <c r="AB373" s="259"/>
      <c r="AC373" s="139"/>
      <c r="AD373" s="140"/>
    </row>
    <row r="374" spans="1:30" s="389" customFormat="1" ht="6.75" customHeight="1">
      <c r="A374" s="414"/>
      <c r="B374" s="142"/>
      <c r="C374" s="24"/>
      <c r="D374" s="410"/>
      <c r="E374" s="1637"/>
      <c r="F374" s="146"/>
      <c r="G374" s="204"/>
      <c r="H374" s="204"/>
      <c r="I374" s="204"/>
      <c r="J374" s="204"/>
      <c r="K374" s="204"/>
      <c r="L374" s="204"/>
      <c r="M374" s="204"/>
      <c r="N374" s="204"/>
      <c r="O374" s="204"/>
      <c r="P374" s="204"/>
      <c r="Q374" s="204"/>
      <c r="R374" s="204"/>
      <c r="S374" s="204"/>
      <c r="T374" s="204"/>
      <c r="U374" s="204"/>
      <c r="V374" s="144"/>
      <c r="W374" s="144"/>
      <c r="X374" s="144"/>
      <c r="Y374" s="144"/>
      <c r="Z374" s="144"/>
      <c r="AA374" s="203"/>
      <c r="AB374" s="259"/>
      <c r="AC374" s="139"/>
      <c r="AD374" s="140"/>
    </row>
    <row r="375" spans="1:30" s="389" customFormat="1">
      <c r="A375" s="414"/>
      <c r="B375" s="142"/>
      <c r="C375" s="142"/>
      <c r="D375" s="410"/>
      <c r="E375" s="1637"/>
      <c r="F375" s="146"/>
      <c r="H375" s="1665" t="s">
        <v>711</v>
      </c>
      <c r="I375" s="1666"/>
      <c r="J375" s="1666"/>
      <c r="K375" s="1666"/>
      <c r="L375" s="1667"/>
      <c r="M375" s="1668"/>
      <c r="N375" s="1669"/>
      <c r="O375" s="1669"/>
      <c r="P375" s="1669"/>
      <c r="Q375" s="1669"/>
      <c r="R375" s="1669"/>
      <c r="S375" s="1669"/>
      <c r="T375" s="1669"/>
      <c r="U375" s="1669"/>
      <c r="V375" s="1669"/>
      <c r="W375" s="1669"/>
      <c r="X375" s="1669"/>
      <c r="Y375" s="1670"/>
      <c r="Z375" s="144"/>
      <c r="AA375" s="203"/>
      <c r="AB375" s="259"/>
      <c r="AC375" s="139"/>
      <c r="AD375" s="140"/>
    </row>
    <row r="376" spans="1:30" s="389" customFormat="1">
      <c r="A376" s="414"/>
      <c r="B376" s="142"/>
      <c r="C376" s="142"/>
      <c r="D376" s="410"/>
      <c r="E376" s="1637"/>
      <c r="F376" s="146"/>
      <c r="G376" s="1515" t="s">
        <v>1148</v>
      </c>
      <c r="H376" s="1515"/>
      <c r="I376" s="1515"/>
      <c r="J376" s="1515"/>
      <c r="K376" s="1515"/>
      <c r="L376" s="1515"/>
      <c r="M376" s="1515"/>
      <c r="N376" s="1515"/>
      <c r="O376" s="1515"/>
      <c r="P376" s="1515"/>
      <c r="Q376" s="1515"/>
      <c r="R376" s="1515"/>
      <c r="S376" s="1515"/>
      <c r="T376" s="1515"/>
      <c r="U376" s="1515"/>
      <c r="V376" s="1515"/>
      <c r="W376" s="1515"/>
      <c r="X376" s="1515"/>
      <c r="Y376" s="144"/>
      <c r="Z376" s="144"/>
      <c r="AA376" s="203"/>
      <c r="AB376" s="259"/>
      <c r="AC376" s="139"/>
      <c r="AD376" s="140"/>
    </row>
    <row r="377" spans="1:30" s="389" customFormat="1">
      <c r="A377" s="414"/>
      <c r="B377" s="142"/>
      <c r="C377" s="142"/>
      <c r="D377" s="410"/>
      <c r="E377" s="1637"/>
      <c r="F377" s="146"/>
      <c r="G377" s="144"/>
      <c r="H377" s="1662" t="s">
        <v>1149</v>
      </c>
      <c r="I377" s="1663"/>
      <c r="J377" s="1663"/>
      <c r="K377" s="1663"/>
      <c r="L377" s="1663"/>
      <c r="M377" s="1663"/>
      <c r="N377" s="1663"/>
      <c r="O377" s="1663"/>
      <c r="P377" s="1663"/>
      <c r="Q377" s="1663"/>
      <c r="R377" s="1664"/>
      <c r="S377" s="1116" t="s">
        <v>203</v>
      </c>
      <c r="T377" s="1116"/>
      <c r="U377" s="1116"/>
      <c r="V377" s="1116"/>
      <c r="W377" s="1116"/>
      <c r="X377" s="144"/>
      <c r="Y377" s="144"/>
      <c r="Z377" s="144"/>
      <c r="AA377" s="203"/>
      <c r="AB377" s="259"/>
      <c r="AC377" s="139"/>
      <c r="AD377" s="140"/>
    </row>
    <row r="378" spans="1:30" s="389" customFormat="1">
      <c r="A378" s="414"/>
      <c r="B378" s="142"/>
      <c r="C378" s="142"/>
      <c r="D378" s="410"/>
      <c r="E378" s="1637"/>
      <c r="F378" s="146"/>
      <c r="H378" s="1662" t="s">
        <v>1150</v>
      </c>
      <c r="I378" s="1663"/>
      <c r="J378" s="1663"/>
      <c r="K378" s="1663"/>
      <c r="L378" s="1663"/>
      <c r="M378" s="1663"/>
      <c r="N378" s="1663"/>
      <c r="O378" s="1663"/>
      <c r="P378" s="1663"/>
      <c r="Q378" s="1663"/>
      <c r="R378" s="1664"/>
      <c r="S378" s="1659" t="s">
        <v>198</v>
      </c>
      <c r="T378" s="1659"/>
      <c r="U378" s="1659"/>
      <c r="V378" s="1659"/>
      <c r="W378" s="1659"/>
      <c r="X378" s="144"/>
      <c r="Y378" s="144"/>
      <c r="Z378" s="144"/>
      <c r="AA378" s="203"/>
      <c r="AB378" s="259"/>
      <c r="AC378" s="139"/>
      <c r="AD378" s="140"/>
    </row>
    <row r="379" spans="1:30" s="389" customFormat="1">
      <c r="A379" s="414"/>
      <c r="B379" s="142"/>
      <c r="C379" s="142"/>
      <c r="D379" s="410"/>
      <c r="E379" s="414"/>
      <c r="F379" s="146"/>
      <c r="G379" s="144"/>
      <c r="H379" s="1662" t="s">
        <v>1151</v>
      </c>
      <c r="I379" s="1663"/>
      <c r="J379" s="1663"/>
      <c r="K379" s="1663"/>
      <c r="L379" s="1663"/>
      <c r="M379" s="1663"/>
      <c r="N379" s="1663"/>
      <c r="O379" s="1663"/>
      <c r="P379" s="1663"/>
      <c r="Q379" s="1663"/>
      <c r="R379" s="1664"/>
      <c r="S379" s="1659" t="s">
        <v>198</v>
      </c>
      <c r="T379" s="1659"/>
      <c r="U379" s="1659"/>
      <c r="V379" s="1659"/>
      <c r="W379" s="1659"/>
      <c r="X379" s="144"/>
      <c r="Y379" s="144"/>
      <c r="Z379" s="144"/>
      <c r="AA379" s="203"/>
      <c r="AB379" s="259"/>
      <c r="AC379" s="139"/>
      <c r="AD379" s="140"/>
    </row>
    <row r="380" spans="1:30" s="389" customFormat="1">
      <c r="A380" s="414"/>
      <c r="B380" s="142"/>
      <c r="C380" s="142"/>
      <c r="D380" s="410"/>
      <c r="E380" s="414"/>
      <c r="F380" s="146"/>
      <c r="G380" s="144"/>
      <c r="H380" s="1656" t="s">
        <v>1152</v>
      </c>
      <c r="I380" s="1657"/>
      <c r="J380" s="1657"/>
      <c r="K380" s="1657"/>
      <c r="L380" s="1657"/>
      <c r="M380" s="1657"/>
      <c r="N380" s="1657"/>
      <c r="O380" s="1657"/>
      <c r="P380" s="1657"/>
      <c r="Q380" s="1657"/>
      <c r="R380" s="1658"/>
      <c r="S380" s="1659" t="s">
        <v>198</v>
      </c>
      <c r="T380" s="1659"/>
      <c r="U380" s="1659"/>
      <c r="V380" s="1659"/>
      <c r="W380" s="1659"/>
      <c r="X380" s="144"/>
      <c r="Y380" s="144"/>
      <c r="Z380" s="144"/>
      <c r="AA380" s="203"/>
      <c r="AB380" s="259"/>
      <c r="AC380" s="139"/>
      <c r="AD380" s="140"/>
    </row>
    <row r="381" spans="1:30" s="389" customFormat="1">
      <c r="A381" s="414"/>
      <c r="B381" s="142"/>
      <c r="C381" s="142"/>
      <c r="D381" s="410"/>
      <c r="E381" s="414"/>
      <c r="F381" s="146"/>
      <c r="W381" s="319"/>
      <c r="X381" s="138"/>
      <c r="Y381" s="138"/>
      <c r="Z381" s="138"/>
      <c r="AA381" s="203"/>
      <c r="AB381" s="259"/>
      <c r="AC381" s="139"/>
      <c r="AD381" s="140"/>
    </row>
    <row r="382" spans="1:30" s="389" customFormat="1">
      <c r="A382" s="414"/>
      <c r="B382" s="142"/>
      <c r="C382" s="142"/>
      <c r="D382" s="410"/>
      <c r="E382" s="414"/>
      <c r="F382" s="146"/>
      <c r="G382" s="3" t="s">
        <v>712</v>
      </c>
      <c r="H382" s="204"/>
      <c r="I382" s="204"/>
      <c r="J382" s="204"/>
      <c r="K382" s="204"/>
      <c r="L382" s="788" t="s">
        <v>198</v>
      </c>
      <c r="M382" s="789"/>
      <c r="N382" s="789"/>
      <c r="O382" s="790"/>
      <c r="P382" s="204"/>
      <c r="Q382" s="204"/>
      <c r="R382" s="204"/>
      <c r="S382" s="204"/>
      <c r="T382" s="204"/>
      <c r="U382" s="204"/>
      <c r="V382" s="204"/>
      <c r="W382" s="204"/>
      <c r="X382" s="204"/>
      <c r="Y382" s="204"/>
      <c r="Z382" s="204"/>
      <c r="AA382" s="203"/>
      <c r="AB382" s="259"/>
      <c r="AC382" s="139"/>
      <c r="AD382" s="140"/>
    </row>
    <row r="383" spans="1:30" s="389" customFormat="1">
      <c r="A383" s="414"/>
      <c r="B383" s="142"/>
      <c r="C383" s="142"/>
      <c r="D383" s="410"/>
      <c r="E383" s="414"/>
      <c r="F383" s="146"/>
      <c r="G383" s="3" t="s">
        <v>1415</v>
      </c>
      <c r="H383" s="23"/>
      <c r="I383" s="23"/>
      <c r="J383" s="23"/>
      <c r="K383" s="23"/>
      <c r="L383" s="23"/>
      <c r="M383" s="23"/>
      <c r="N383" s="23"/>
      <c r="O383" s="23"/>
      <c r="P383" s="23"/>
      <c r="Q383" s="23"/>
      <c r="R383" s="23"/>
      <c r="S383" s="23"/>
      <c r="T383" s="23"/>
      <c r="U383" s="23"/>
      <c r="V383" s="23"/>
      <c r="W383" s="23"/>
      <c r="X383" s="23"/>
      <c r="Y383" s="23"/>
      <c r="Z383" s="23"/>
      <c r="AA383" s="203"/>
      <c r="AB383" s="259"/>
      <c r="AC383" s="139"/>
      <c r="AD383" s="140"/>
    </row>
    <row r="384" spans="1:30" s="389" customFormat="1" ht="13.8" customHeight="1">
      <c r="A384" s="414"/>
      <c r="B384" s="142"/>
      <c r="C384" s="142"/>
      <c r="D384" s="410"/>
      <c r="E384" s="414"/>
      <c r="F384" s="146"/>
      <c r="G384" s="138"/>
      <c r="H384" s="1003" t="s">
        <v>284</v>
      </c>
      <c r="I384" s="1011"/>
      <c r="J384" s="1011"/>
      <c r="K384" s="1011"/>
      <c r="L384" s="1011"/>
      <c r="M384" s="1011"/>
      <c r="N384" s="1011"/>
      <c r="O384" s="1011"/>
      <c r="P384" s="1011"/>
      <c r="Q384" s="1011"/>
      <c r="R384" s="1011"/>
      <c r="S384" s="1011"/>
      <c r="T384" s="1011"/>
      <c r="U384" s="1011"/>
      <c r="V384" s="1239"/>
      <c r="W384" s="788" t="s">
        <v>198</v>
      </c>
      <c r="X384" s="789"/>
      <c r="Y384" s="789"/>
      <c r="Z384" s="790"/>
      <c r="AA384" s="203"/>
      <c r="AB384" s="259"/>
      <c r="AC384" s="139"/>
      <c r="AD384" s="140"/>
    </row>
    <row r="385" spans="1:30" s="389" customFormat="1" ht="13.8" customHeight="1">
      <c r="A385" s="414"/>
      <c r="B385" s="142"/>
      <c r="C385" s="142"/>
      <c r="D385" s="410"/>
      <c r="E385" s="414"/>
      <c r="F385" s="146"/>
      <c r="H385" s="1320" t="s">
        <v>1404</v>
      </c>
      <c r="I385" s="1321"/>
      <c r="J385" s="1321"/>
      <c r="K385" s="1321"/>
      <c r="L385" s="1321"/>
      <c r="M385" s="1321"/>
      <c r="N385" s="1321"/>
      <c r="O385" s="1321"/>
      <c r="P385" s="1321"/>
      <c r="Q385" s="1321"/>
      <c r="R385" s="1321"/>
      <c r="S385" s="1321"/>
      <c r="T385" s="1321"/>
      <c r="U385" s="1321"/>
      <c r="V385" s="1322"/>
      <c r="W385" s="788" t="s">
        <v>198</v>
      </c>
      <c r="X385" s="789"/>
      <c r="Y385" s="789"/>
      <c r="Z385" s="790"/>
      <c r="AA385" s="203"/>
      <c r="AB385" s="259"/>
      <c r="AC385" s="139"/>
      <c r="AD385" s="140"/>
    </row>
    <row r="386" spans="1:30" s="389" customFormat="1">
      <c r="A386" s="414"/>
      <c r="B386" s="142"/>
      <c r="C386" s="142"/>
      <c r="D386" s="410"/>
      <c r="E386" s="414"/>
      <c r="F386" s="146"/>
      <c r="H386" s="1003" t="s">
        <v>1394</v>
      </c>
      <c r="I386" s="1011"/>
      <c r="J386" s="1011"/>
      <c r="K386" s="1011"/>
      <c r="L386" s="1011"/>
      <c r="M386" s="1011"/>
      <c r="N386" s="1011"/>
      <c r="O386" s="1011"/>
      <c r="P386" s="1011"/>
      <c r="Q386" s="1011"/>
      <c r="R386" s="1011"/>
      <c r="S386" s="1011"/>
      <c r="T386" s="1011"/>
      <c r="U386" s="1011"/>
      <c r="V386" s="1239"/>
      <c r="W386" s="788" t="s">
        <v>198</v>
      </c>
      <c r="X386" s="789"/>
      <c r="Y386" s="789"/>
      <c r="Z386" s="790"/>
      <c r="AA386" s="203"/>
      <c r="AB386" s="259"/>
      <c r="AC386" s="139"/>
      <c r="AD386" s="140"/>
    </row>
    <row r="387" spans="1:30" s="389" customFormat="1">
      <c r="A387" s="414"/>
      <c r="B387" s="142"/>
      <c r="C387" s="142"/>
      <c r="D387" s="410"/>
      <c r="E387" s="414"/>
      <c r="F387" s="146"/>
      <c r="G387" s="389" t="s">
        <v>1414</v>
      </c>
      <c r="AA387" s="203"/>
      <c r="AB387" s="259"/>
      <c r="AC387" s="139"/>
      <c r="AD387" s="140"/>
    </row>
    <row r="388" spans="1:30" s="389" customFormat="1">
      <c r="A388" s="414"/>
      <c r="B388" s="142"/>
      <c r="C388" s="142"/>
      <c r="D388" s="410"/>
      <c r="E388" s="414"/>
      <c r="F388" s="146"/>
      <c r="G388" s="138"/>
      <c r="H388" s="1500"/>
      <c r="I388" s="1597"/>
      <c r="J388" s="1597"/>
      <c r="K388" s="1597"/>
      <c r="L388" s="1597"/>
      <c r="M388" s="1597"/>
      <c r="N388" s="1597"/>
      <c r="O388" s="1597"/>
      <c r="P388" s="1597"/>
      <c r="Q388" s="1597"/>
      <c r="R388" s="1597"/>
      <c r="S388" s="1597"/>
      <c r="T388" s="1597"/>
      <c r="U388" s="1597"/>
      <c r="V388" s="1597"/>
      <c r="W388" s="1597"/>
      <c r="X388" s="1597"/>
      <c r="Y388" s="1598"/>
      <c r="AA388" s="203"/>
      <c r="AB388" s="259"/>
      <c r="AC388" s="139"/>
      <c r="AD388" s="140"/>
    </row>
    <row r="389" spans="1:30" s="389" customFormat="1" ht="13.2" customHeight="1">
      <c r="A389" s="414"/>
      <c r="B389" s="142"/>
      <c r="C389" s="142"/>
      <c r="D389" s="410"/>
      <c r="E389" s="414"/>
      <c r="F389" s="146"/>
      <c r="G389" s="138"/>
      <c r="H389" s="1503"/>
      <c r="I389" s="1599"/>
      <c r="J389" s="1599"/>
      <c r="K389" s="1599"/>
      <c r="L389" s="1599"/>
      <c r="M389" s="1599"/>
      <c r="N389" s="1599"/>
      <c r="O389" s="1599"/>
      <c r="P389" s="1599"/>
      <c r="Q389" s="1599"/>
      <c r="R389" s="1599"/>
      <c r="S389" s="1599"/>
      <c r="T389" s="1599"/>
      <c r="U389" s="1599"/>
      <c r="V389" s="1599"/>
      <c r="W389" s="1599"/>
      <c r="X389" s="1599"/>
      <c r="Y389" s="1600"/>
      <c r="AA389" s="203"/>
      <c r="AB389" s="259"/>
      <c r="AC389" s="139"/>
      <c r="AD389" s="140"/>
    </row>
    <row r="390" spans="1:30" s="389" customFormat="1" ht="11.25" customHeight="1">
      <c r="A390" s="414"/>
      <c r="B390" s="142"/>
      <c r="C390" s="142"/>
      <c r="D390" s="410"/>
      <c r="E390" s="414"/>
      <c r="F390" s="146"/>
      <c r="G390" s="3"/>
      <c r="H390" s="1503"/>
      <c r="I390" s="1599"/>
      <c r="J390" s="1599"/>
      <c r="K390" s="1599"/>
      <c r="L390" s="1599"/>
      <c r="M390" s="1599"/>
      <c r="N390" s="1599"/>
      <c r="O390" s="1599"/>
      <c r="P390" s="1599"/>
      <c r="Q390" s="1599"/>
      <c r="R390" s="1599"/>
      <c r="S390" s="1599"/>
      <c r="T390" s="1599"/>
      <c r="U390" s="1599"/>
      <c r="V390" s="1599"/>
      <c r="W390" s="1599"/>
      <c r="X390" s="1599"/>
      <c r="Y390" s="1600"/>
      <c r="AA390" s="203"/>
      <c r="AB390" s="259"/>
      <c r="AC390" s="139"/>
      <c r="AD390" s="140"/>
    </row>
    <row r="391" spans="1:30" s="389" customFormat="1" ht="13.8" customHeight="1">
      <c r="A391" s="414"/>
      <c r="B391" s="142"/>
      <c r="C391" s="142"/>
      <c r="D391" s="410"/>
      <c r="E391" s="414"/>
      <c r="H391" s="1503"/>
      <c r="I391" s="1599"/>
      <c r="J391" s="1599"/>
      <c r="K391" s="1599"/>
      <c r="L391" s="1599"/>
      <c r="M391" s="1599"/>
      <c r="N391" s="1599"/>
      <c r="O391" s="1599"/>
      <c r="P391" s="1599"/>
      <c r="Q391" s="1599"/>
      <c r="R391" s="1599"/>
      <c r="S391" s="1599"/>
      <c r="T391" s="1599"/>
      <c r="U391" s="1599"/>
      <c r="V391" s="1599"/>
      <c r="W391" s="1599"/>
      <c r="X391" s="1599"/>
      <c r="Y391" s="1600"/>
      <c r="AA391" s="203"/>
      <c r="AB391" s="259"/>
      <c r="AC391" s="139"/>
      <c r="AD391" s="140"/>
    </row>
    <row r="392" spans="1:30" s="389" customFormat="1" ht="11.25" customHeight="1">
      <c r="A392" s="414"/>
      <c r="B392" s="142"/>
      <c r="C392" s="142"/>
      <c r="D392" s="410"/>
      <c r="E392" s="414"/>
      <c r="H392" s="1601"/>
      <c r="I392" s="1602"/>
      <c r="J392" s="1602"/>
      <c r="K392" s="1602"/>
      <c r="L392" s="1602"/>
      <c r="M392" s="1602"/>
      <c r="N392" s="1602"/>
      <c r="O392" s="1602"/>
      <c r="P392" s="1602"/>
      <c r="Q392" s="1602"/>
      <c r="R392" s="1602"/>
      <c r="S392" s="1602"/>
      <c r="T392" s="1602"/>
      <c r="U392" s="1602"/>
      <c r="V392" s="1602"/>
      <c r="W392" s="1602"/>
      <c r="X392" s="1602"/>
      <c r="Y392" s="1603"/>
      <c r="Z392" s="3"/>
      <c r="AA392" s="203"/>
      <c r="AB392" s="259"/>
      <c r="AC392" s="139"/>
      <c r="AD392" s="140"/>
    </row>
    <row r="393" spans="1:30" s="389" customFormat="1" ht="11.25" customHeight="1">
      <c r="A393" s="414"/>
      <c r="B393" s="142"/>
      <c r="C393" s="142"/>
      <c r="D393" s="410"/>
      <c r="E393" s="414"/>
      <c r="Z393" s="138"/>
      <c r="AA393" s="203"/>
      <c r="AB393" s="259"/>
      <c r="AC393" s="139"/>
      <c r="AD393" s="140"/>
    </row>
    <row r="394" spans="1:30" s="389" customFormat="1" ht="11.25" customHeight="1">
      <c r="A394" s="414"/>
      <c r="B394" s="142"/>
      <c r="C394" s="142"/>
      <c r="D394" s="410"/>
      <c r="E394" s="414"/>
      <c r="F394" s="146"/>
      <c r="G394" s="138"/>
      <c r="H394" s="528"/>
      <c r="I394" s="528"/>
      <c r="J394" s="528"/>
      <c r="K394" s="528"/>
      <c r="L394" s="528"/>
      <c r="M394" s="528"/>
      <c r="N394" s="528"/>
      <c r="O394" s="528"/>
      <c r="P394" s="528"/>
      <c r="Q394" s="528"/>
      <c r="R394" s="528"/>
      <c r="S394" s="528"/>
      <c r="T394" s="528"/>
      <c r="U394" s="528"/>
      <c r="V394" s="528"/>
      <c r="W394" s="528"/>
      <c r="X394" s="528"/>
      <c r="Y394" s="528"/>
      <c r="Z394" s="138"/>
      <c r="AA394" s="203"/>
      <c r="AB394" s="259"/>
      <c r="AC394" s="139"/>
      <c r="AD394" s="140"/>
    </row>
    <row r="395" spans="1:30" s="389" customFormat="1" ht="11.25" customHeight="1">
      <c r="A395" s="414"/>
      <c r="B395" s="142"/>
      <c r="C395" s="142"/>
      <c r="D395" s="410"/>
      <c r="E395" s="414"/>
      <c r="F395" s="146"/>
      <c r="G395" s="138"/>
      <c r="H395" s="528"/>
      <c r="I395" s="528"/>
      <c r="J395" s="528"/>
      <c r="K395" s="528"/>
      <c r="L395" s="528"/>
      <c r="M395" s="528"/>
      <c r="N395" s="528"/>
      <c r="O395" s="528"/>
      <c r="P395" s="528"/>
      <c r="Q395" s="528"/>
      <c r="R395" s="528"/>
      <c r="S395" s="528"/>
      <c r="T395" s="528"/>
      <c r="U395" s="528"/>
      <c r="V395" s="528"/>
      <c r="W395" s="528"/>
      <c r="X395" s="528"/>
      <c r="Y395" s="528"/>
      <c r="Z395" s="138"/>
      <c r="AA395" s="203"/>
      <c r="AB395" s="259"/>
      <c r="AC395" s="139"/>
      <c r="AD395" s="140"/>
    </row>
    <row r="396" spans="1:30" s="389" customFormat="1" ht="11.25" customHeight="1">
      <c r="A396" s="414"/>
      <c r="B396" s="142"/>
      <c r="C396" s="142"/>
      <c r="D396" s="410"/>
      <c r="E396" s="414"/>
      <c r="F396" s="146"/>
      <c r="G396" s="138"/>
      <c r="H396" s="528"/>
      <c r="I396" s="528"/>
      <c r="J396" s="528"/>
      <c r="K396" s="528"/>
      <c r="L396" s="528"/>
      <c r="M396" s="528"/>
      <c r="N396" s="528"/>
      <c r="O396" s="528"/>
      <c r="P396" s="528"/>
      <c r="Q396" s="528"/>
      <c r="R396" s="528"/>
      <c r="S396" s="528"/>
      <c r="T396" s="528"/>
      <c r="U396" s="528"/>
      <c r="V396" s="528"/>
      <c r="W396" s="528"/>
      <c r="X396" s="528"/>
      <c r="Y396" s="528"/>
      <c r="Z396" s="138"/>
      <c r="AA396" s="203"/>
      <c r="AB396" s="259"/>
      <c r="AC396" s="139"/>
      <c r="AD396" s="140"/>
    </row>
    <row r="397" spans="1:30" s="389" customFormat="1" ht="11.25" customHeight="1">
      <c r="A397" s="414"/>
      <c r="B397" s="142"/>
      <c r="C397" s="142"/>
      <c r="D397" s="410"/>
      <c r="E397" s="414"/>
      <c r="F397" s="146"/>
      <c r="G397" s="138"/>
      <c r="H397" s="528"/>
      <c r="I397" s="528"/>
      <c r="J397" s="528"/>
      <c r="K397" s="528"/>
      <c r="L397" s="528"/>
      <c r="M397" s="528"/>
      <c r="N397" s="528"/>
      <c r="O397" s="528"/>
      <c r="P397" s="528"/>
      <c r="Q397" s="528"/>
      <c r="R397" s="528"/>
      <c r="S397" s="528"/>
      <c r="T397" s="528"/>
      <c r="U397" s="528"/>
      <c r="V397" s="528"/>
      <c r="W397" s="528"/>
      <c r="X397" s="528"/>
      <c r="Y397" s="528"/>
      <c r="Z397" s="138"/>
      <c r="AA397" s="203"/>
      <c r="AB397" s="259"/>
      <c r="AC397" s="139"/>
      <c r="AD397" s="140"/>
    </row>
    <row r="398" spans="1:30" s="389" customFormat="1" ht="11.25" customHeight="1">
      <c r="A398" s="414"/>
      <c r="B398" s="142"/>
      <c r="C398" s="142"/>
      <c r="D398" s="410"/>
      <c r="E398" s="414"/>
      <c r="F398" s="146"/>
      <c r="G398" s="138"/>
      <c r="H398" s="528"/>
      <c r="I398" s="528"/>
      <c r="J398" s="528"/>
      <c r="K398" s="528"/>
      <c r="L398" s="528"/>
      <c r="M398" s="528"/>
      <c r="N398" s="528"/>
      <c r="O398" s="528"/>
      <c r="P398" s="528"/>
      <c r="Q398" s="528"/>
      <c r="R398" s="528"/>
      <c r="S398" s="528"/>
      <c r="T398" s="528"/>
      <c r="U398" s="528"/>
      <c r="V398" s="528"/>
      <c r="W398" s="528"/>
      <c r="X398" s="528"/>
      <c r="Y398" s="528"/>
      <c r="Z398" s="138"/>
      <c r="AA398" s="203"/>
      <c r="AB398" s="259"/>
      <c r="AC398" s="139"/>
      <c r="AD398" s="140"/>
    </row>
    <row r="399" spans="1:30" s="389" customFormat="1" ht="11.25" customHeight="1">
      <c r="A399" s="414"/>
      <c r="B399" s="142"/>
      <c r="C399" s="142"/>
      <c r="D399" s="410"/>
      <c r="E399" s="414"/>
      <c r="F399" s="146"/>
      <c r="G399" s="138"/>
      <c r="H399" s="528"/>
      <c r="I399" s="528"/>
      <c r="J399" s="528"/>
      <c r="K399" s="528"/>
      <c r="L399" s="528"/>
      <c r="M399" s="528"/>
      <c r="N399" s="528"/>
      <c r="O399" s="528"/>
      <c r="P399" s="528"/>
      <c r="Q399" s="528"/>
      <c r="R399" s="528"/>
      <c r="S399" s="528"/>
      <c r="T399" s="528"/>
      <c r="U399" s="528"/>
      <c r="V399" s="528"/>
      <c r="W399" s="528"/>
      <c r="X399" s="528"/>
      <c r="Y399" s="528"/>
      <c r="Z399" s="138"/>
      <c r="AA399" s="203"/>
      <c r="AB399" s="259"/>
      <c r="AC399" s="139"/>
      <c r="AD399" s="140"/>
    </row>
    <row r="400" spans="1:30" s="389" customFormat="1" ht="11.25" customHeight="1">
      <c r="A400" s="414"/>
      <c r="B400" s="142"/>
      <c r="C400" s="142"/>
      <c r="D400" s="410"/>
      <c r="E400" s="414"/>
      <c r="F400" s="146"/>
      <c r="G400" s="138"/>
      <c r="H400" s="528"/>
      <c r="I400" s="528"/>
      <c r="J400" s="528"/>
      <c r="K400" s="528"/>
      <c r="L400" s="528"/>
      <c r="M400" s="528"/>
      <c r="N400" s="528"/>
      <c r="O400" s="528"/>
      <c r="P400" s="528"/>
      <c r="Q400" s="528"/>
      <c r="R400" s="528"/>
      <c r="S400" s="528"/>
      <c r="T400" s="528"/>
      <c r="U400" s="528"/>
      <c r="V400" s="528"/>
      <c r="W400" s="528"/>
      <c r="X400" s="528"/>
      <c r="Y400" s="528"/>
      <c r="Z400" s="138"/>
      <c r="AA400" s="203"/>
      <c r="AB400" s="259"/>
      <c r="AC400" s="139"/>
      <c r="AD400" s="140"/>
    </row>
    <row r="401" spans="1:30" s="389" customFormat="1" ht="11.25" customHeight="1">
      <c r="A401" s="414"/>
      <c r="B401" s="142"/>
      <c r="C401" s="142"/>
      <c r="D401" s="410"/>
      <c r="E401" s="414"/>
      <c r="F401" s="146"/>
      <c r="G401" s="138"/>
      <c r="H401" s="528"/>
      <c r="I401" s="528"/>
      <c r="J401" s="528"/>
      <c r="K401" s="528"/>
      <c r="L401" s="528"/>
      <c r="M401" s="528"/>
      <c r="N401" s="528"/>
      <c r="O401" s="528"/>
      <c r="P401" s="528"/>
      <c r="Q401" s="528"/>
      <c r="R401" s="528"/>
      <c r="S401" s="528"/>
      <c r="T401" s="528"/>
      <c r="U401" s="528"/>
      <c r="V401" s="528"/>
      <c r="W401" s="528"/>
      <c r="X401" s="528"/>
      <c r="Y401" s="528"/>
      <c r="Z401" s="138"/>
      <c r="AA401" s="203"/>
      <c r="AB401" s="259"/>
      <c r="AC401" s="139"/>
      <c r="AD401" s="140"/>
    </row>
    <row r="402" spans="1:30" s="389" customFormat="1" ht="11.25" customHeight="1">
      <c r="A402" s="414"/>
      <c r="B402" s="142"/>
      <c r="C402" s="142"/>
      <c r="D402" s="410"/>
      <c r="E402" s="414"/>
      <c r="F402" s="146"/>
      <c r="G402" s="138"/>
      <c r="H402" s="528"/>
      <c r="I402" s="528"/>
      <c r="J402" s="528"/>
      <c r="K402" s="528"/>
      <c r="L402" s="528"/>
      <c r="M402" s="528"/>
      <c r="N402" s="528"/>
      <c r="O402" s="528"/>
      <c r="P402" s="528"/>
      <c r="Q402" s="528"/>
      <c r="R402" s="528"/>
      <c r="S402" s="528"/>
      <c r="T402" s="528"/>
      <c r="U402" s="528"/>
      <c r="V402" s="528"/>
      <c r="W402" s="528"/>
      <c r="X402" s="528"/>
      <c r="Y402" s="528"/>
      <c r="Z402" s="138"/>
      <c r="AA402" s="203"/>
      <c r="AB402" s="259"/>
      <c r="AC402" s="139"/>
      <c r="AD402" s="140"/>
    </row>
    <row r="403" spans="1:30" s="389" customFormat="1" ht="19.2" customHeight="1">
      <c r="A403" s="257"/>
      <c r="B403" s="348"/>
      <c r="C403" s="348"/>
      <c r="D403" s="304"/>
      <c r="E403" s="257"/>
      <c r="F403" s="300"/>
      <c r="G403" s="220"/>
      <c r="H403" s="520"/>
      <c r="I403" s="520"/>
      <c r="J403" s="520"/>
      <c r="K403" s="520"/>
      <c r="L403" s="520"/>
      <c r="M403" s="520"/>
      <c r="N403" s="520"/>
      <c r="O403" s="520"/>
      <c r="P403" s="520"/>
      <c r="Q403" s="520"/>
      <c r="R403" s="520"/>
      <c r="S403" s="520"/>
      <c r="T403" s="520"/>
      <c r="U403" s="520"/>
      <c r="V403" s="520"/>
      <c r="W403" s="520"/>
      <c r="X403" s="520"/>
      <c r="Y403" s="520"/>
      <c r="Z403" s="220"/>
      <c r="AA403" s="301"/>
      <c r="AB403" s="221"/>
      <c r="AC403" s="222"/>
      <c r="AD403" s="223"/>
    </row>
    <row r="404" spans="1:30" s="389" customFormat="1" ht="3.6" customHeight="1">
      <c r="A404" s="414"/>
      <c r="B404" s="142"/>
      <c r="C404" s="142"/>
      <c r="D404" s="410"/>
      <c r="E404" s="414"/>
      <c r="F404" s="146"/>
      <c r="G404" s="138"/>
      <c r="H404" s="138"/>
      <c r="I404" s="138"/>
      <c r="J404" s="138"/>
      <c r="K404" s="138"/>
      <c r="L404" s="138"/>
      <c r="M404" s="138"/>
      <c r="N404" s="138"/>
      <c r="O404" s="138"/>
      <c r="P404" s="138"/>
      <c r="Q404" s="138"/>
      <c r="R404" s="138"/>
      <c r="S404" s="138"/>
      <c r="T404" s="138"/>
      <c r="U404" s="138"/>
      <c r="V404" s="138"/>
      <c r="W404" s="138"/>
      <c r="X404" s="138"/>
      <c r="Y404" s="138"/>
      <c r="Z404" s="138"/>
      <c r="AA404" s="203"/>
      <c r="AB404" s="259"/>
      <c r="AC404" s="139"/>
      <c r="AD404" s="140"/>
    </row>
    <row r="405" spans="1:30" ht="13.5" customHeight="1">
      <c r="A405" s="417"/>
      <c r="B405" s="349">
        <v>20</v>
      </c>
      <c r="C405" s="953" t="s">
        <v>1153</v>
      </c>
      <c r="D405" s="410" t="s">
        <v>350</v>
      </c>
      <c r="E405" s="805" t="s">
        <v>1375</v>
      </c>
      <c r="F405" s="18"/>
      <c r="G405" s="3" t="s">
        <v>882</v>
      </c>
      <c r="H405" s="1409" t="s">
        <v>1154</v>
      </c>
      <c r="I405" s="1409"/>
      <c r="J405" s="1409"/>
      <c r="K405" s="1409"/>
      <c r="L405" s="1409"/>
      <c r="M405" s="1409"/>
      <c r="N405" s="1409"/>
      <c r="O405" s="1409"/>
      <c r="P405" s="1409"/>
      <c r="Q405" s="1409"/>
      <c r="R405" s="1409"/>
      <c r="S405" s="1409"/>
      <c r="T405" s="788" t="s">
        <v>198</v>
      </c>
      <c r="U405" s="789"/>
      <c r="V405" s="789"/>
      <c r="W405" s="790"/>
      <c r="X405" s="138"/>
      <c r="AA405" s="128"/>
      <c r="AB405" s="1632" t="s">
        <v>548</v>
      </c>
      <c r="AC405" s="1633"/>
      <c r="AD405" s="1634"/>
    </row>
    <row r="406" spans="1:30" ht="3.75" customHeight="1">
      <c r="A406" s="417"/>
      <c r="B406" s="349"/>
      <c r="C406" s="1531"/>
      <c r="D406" s="410"/>
      <c r="E406" s="805"/>
      <c r="F406" s="18"/>
      <c r="G406" s="1587"/>
      <c r="H406" s="1587"/>
      <c r="I406" s="1587"/>
      <c r="J406" s="1587"/>
      <c r="K406" s="1587"/>
      <c r="L406" s="1587"/>
      <c r="M406" s="1587"/>
      <c r="N406" s="1468"/>
      <c r="O406" s="1468"/>
      <c r="P406" s="1468"/>
      <c r="Q406" s="1468"/>
      <c r="R406" s="1468"/>
      <c r="S406" s="1468"/>
      <c r="T406" s="1468"/>
      <c r="U406" s="1468"/>
      <c r="V406" s="1468"/>
      <c r="W406" s="1468"/>
      <c r="X406" s="1468"/>
      <c r="Y406" s="1468"/>
      <c r="Z406" s="1468"/>
      <c r="AA406" s="128"/>
      <c r="AB406" s="1632"/>
      <c r="AC406" s="1633"/>
      <c r="AD406" s="1634"/>
    </row>
    <row r="407" spans="1:30" ht="3.75" customHeight="1">
      <c r="A407" s="417"/>
      <c r="B407" s="349"/>
      <c r="C407" s="1635"/>
      <c r="D407" s="410"/>
      <c r="E407" s="805"/>
      <c r="F407" s="18"/>
      <c r="G407" s="1587"/>
      <c r="H407" s="1587"/>
      <c r="I407" s="1587"/>
      <c r="J407" s="1587"/>
      <c r="K407" s="1587"/>
      <c r="L407" s="1587"/>
      <c r="M407" s="1587"/>
      <c r="N407" s="1468"/>
      <c r="O407" s="1468"/>
      <c r="P407" s="1468"/>
      <c r="Q407" s="1468"/>
      <c r="R407" s="1468"/>
      <c r="S407" s="1468"/>
      <c r="T407" s="1468"/>
      <c r="U407" s="1468"/>
      <c r="V407" s="1468"/>
      <c r="W407" s="1468"/>
      <c r="X407" s="1468"/>
      <c r="Y407" s="1468"/>
      <c r="Z407" s="1468"/>
      <c r="AA407" s="128"/>
      <c r="AB407" s="1632"/>
      <c r="AC407" s="1633"/>
      <c r="AD407" s="1634"/>
    </row>
    <row r="408" spans="1:30" ht="17.25" customHeight="1">
      <c r="A408" s="417"/>
      <c r="B408" s="349"/>
      <c r="C408" s="1635"/>
      <c r="D408" s="410"/>
      <c r="E408" s="805"/>
      <c r="F408" s="18"/>
      <c r="G408" s="32"/>
      <c r="H408" s="1032" t="s">
        <v>1155</v>
      </c>
      <c r="I408" s="1032"/>
      <c r="J408" s="1032"/>
      <c r="K408" s="1032"/>
      <c r="L408" s="1032"/>
      <c r="M408" s="1032"/>
      <c r="N408" s="1032"/>
      <c r="O408" s="1032"/>
      <c r="P408" s="1032"/>
      <c r="Q408" s="1032"/>
      <c r="R408" s="1032"/>
      <c r="S408" s="1032"/>
      <c r="T408" s="1032"/>
      <c r="U408" s="1032"/>
      <c r="V408" s="1032"/>
      <c r="W408" s="1032"/>
      <c r="X408" s="1032"/>
      <c r="Y408" s="1032"/>
      <c r="Z408" s="1032"/>
      <c r="AA408" s="1033"/>
      <c r="AB408" s="155"/>
      <c r="AC408" s="156"/>
      <c r="AD408" s="157"/>
    </row>
    <row r="409" spans="1:30" ht="13.5" customHeight="1">
      <c r="A409" s="417"/>
      <c r="B409" s="349"/>
      <c r="C409" s="413"/>
      <c r="D409" s="410"/>
      <c r="E409" s="805"/>
      <c r="F409" s="18"/>
      <c r="H409" s="908" t="s">
        <v>1156</v>
      </c>
      <c r="I409" s="908"/>
      <c r="J409" s="908"/>
      <c r="K409" s="908"/>
      <c r="L409" s="908"/>
      <c r="M409" s="908"/>
      <c r="N409" s="908"/>
      <c r="O409" s="908"/>
      <c r="P409" s="908"/>
      <c r="Q409" s="908"/>
      <c r="R409" s="908"/>
      <c r="S409" s="908"/>
      <c r="T409" s="908"/>
      <c r="U409" s="792" t="s">
        <v>198</v>
      </c>
      <c r="V409" s="792"/>
      <c r="W409" s="792"/>
      <c r="X409" s="792"/>
      <c r="AA409" s="128"/>
      <c r="AB409" s="155"/>
      <c r="AC409" s="156"/>
      <c r="AD409" s="157"/>
    </row>
    <row r="410" spans="1:30" ht="13.5" customHeight="1">
      <c r="A410" s="417"/>
      <c r="B410" s="349"/>
      <c r="C410" s="413"/>
      <c r="D410" s="410"/>
      <c r="E410" s="805"/>
      <c r="F410" s="18"/>
      <c r="G410" s="32"/>
      <c r="H410" s="908" t="s">
        <v>1157</v>
      </c>
      <c r="I410" s="908"/>
      <c r="J410" s="908"/>
      <c r="K410" s="908"/>
      <c r="L410" s="908"/>
      <c r="M410" s="908"/>
      <c r="N410" s="908"/>
      <c r="O410" s="908"/>
      <c r="P410" s="908"/>
      <c r="Q410" s="908"/>
      <c r="R410" s="908"/>
      <c r="S410" s="908"/>
      <c r="T410" s="908"/>
      <c r="U410" s="792" t="s">
        <v>198</v>
      </c>
      <c r="V410" s="792"/>
      <c r="W410" s="792"/>
      <c r="X410" s="792"/>
      <c r="AA410" s="128"/>
      <c r="AB410" s="155"/>
      <c r="AC410" s="156"/>
      <c r="AD410" s="157"/>
    </row>
    <row r="411" spans="1:30" ht="13.8" customHeight="1">
      <c r="A411" s="417"/>
      <c r="B411" s="349"/>
      <c r="C411" s="413"/>
      <c r="D411" s="410"/>
      <c r="E411" s="805"/>
      <c r="F411" s="18"/>
      <c r="G411" s="32"/>
      <c r="H411" s="908" t="s">
        <v>1158</v>
      </c>
      <c r="I411" s="908"/>
      <c r="J411" s="908"/>
      <c r="K411" s="908"/>
      <c r="L411" s="908"/>
      <c r="M411" s="908"/>
      <c r="N411" s="908"/>
      <c r="O411" s="908"/>
      <c r="P411" s="908"/>
      <c r="Q411" s="908"/>
      <c r="R411" s="908"/>
      <c r="S411" s="908"/>
      <c r="T411" s="908"/>
      <c r="U411" s="792" t="s">
        <v>198</v>
      </c>
      <c r="V411" s="792"/>
      <c r="W411" s="792"/>
      <c r="X411" s="792"/>
      <c r="AA411" s="128"/>
      <c r="AB411" s="155"/>
      <c r="AC411" s="156"/>
      <c r="AD411" s="157"/>
    </row>
    <row r="412" spans="1:30" ht="7.5" customHeight="1">
      <c r="A412" s="417"/>
      <c r="B412" s="349"/>
      <c r="C412" s="413"/>
      <c r="D412" s="410"/>
      <c r="E412" s="805"/>
      <c r="F412" s="18"/>
      <c r="G412" s="32"/>
      <c r="H412" s="32"/>
      <c r="I412" s="32"/>
      <c r="J412" s="32"/>
      <c r="K412" s="32"/>
      <c r="L412" s="32"/>
      <c r="M412" s="32"/>
      <c r="N412" s="323"/>
      <c r="O412" s="323"/>
      <c r="P412" s="323"/>
      <c r="Q412" s="323"/>
      <c r="R412" s="323"/>
      <c r="S412" s="323"/>
      <c r="T412" s="323"/>
      <c r="U412" s="323"/>
      <c r="V412" s="323"/>
      <c r="AA412" s="128"/>
      <c r="AB412" s="155"/>
      <c r="AC412" s="156"/>
      <c r="AD412" s="157"/>
    </row>
    <row r="413" spans="1:30" ht="13.5" customHeight="1">
      <c r="A413" s="417"/>
      <c r="B413" s="349"/>
      <c r="C413" s="413"/>
      <c r="D413" s="410"/>
      <c r="E413" s="1660"/>
      <c r="F413" s="328"/>
      <c r="G413" s="799" t="s">
        <v>1424</v>
      </c>
      <c r="H413" s="1409"/>
      <c r="I413" s="1409"/>
      <c r="J413" s="1409"/>
      <c r="K413" s="1409"/>
      <c r="L413" s="1409"/>
      <c r="M413" s="1409"/>
      <c r="N413" s="1409"/>
      <c r="O413" s="1409"/>
      <c r="P413" s="1409"/>
      <c r="Q413" s="1409"/>
      <c r="R413" s="1409"/>
      <c r="S413" s="325"/>
      <c r="T413" s="788" t="s">
        <v>198</v>
      </c>
      <c r="U413" s="789"/>
      <c r="V413" s="789"/>
      <c r="W413" s="790"/>
      <c r="X413" s="324"/>
      <c r="Y413" s="324"/>
      <c r="Z413" s="324"/>
      <c r="AA413" s="355"/>
      <c r="AB413" s="1632" t="s">
        <v>1159</v>
      </c>
      <c r="AC413" s="1645"/>
      <c r="AD413" s="1646"/>
    </row>
    <row r="414" spans="1:30" ht="13.5" customHeight="1">
      <c r="A414" s="417"/>
      <c r="B414" s="349"/>
      <c r="C414" s="413"/>
      <c r="D414" s="410"/>
      <c r="E414" s="1648" t="s">
        <v>1376</v>
      </c>
      <c r="F414" s="18"/>
      <c r="H414" s="3" t="s">
        <v>1405</v>
      </c>
      <c r="U414" s="323"/>
      <c r="V414" s="323"/>
      <c r="AA414" s="128"/>
      <c r="AB414" s="1647"/>
      <c r="AC414" s="1645"/>
      <c r="AD414" s="1646"/>
    </row>
    <row r="415" spans="1:30" ht="12.6" customHeight="1">
      <c r="A415" s="417"/>
      <c r="B415" s="349"/>
      <c r="C415" s="413"/>
      <c r="D415" s="410"/>
      <c r="E415" s="1648"/>
      <c r="F415" s="18"/>
      <c r="G415" s="391"/>
      <c r="H415" s="1145" t="s">
        <v>1273</v>
      </c>
      <c r="I415" s="1649"/>
      <c r="J415" s="1650"/>
      <c r="K415" s="1500"/>
      <c r="L415" s="1501"/>
      <c r="M415" s="1501"/>
      <c r="N415" s="1501"/>
      <c r="O415" s="1501"/>
      <c r="P415" s="1501"/>
      <c r="Q415" s="1501"/>
      <c r="R415" s="1501"/>
      <c r="S415" s="1501"/>
      <c r="T415" s="1501"/>
      <c r="U415" s="1501"/>
      <c r="V415" s="1501"/>
      <c r="W415" s="1501"/>
      <c r="X415" s="1501"/>
      <c r="Y415" s="1502"/>
      <c r="Z415" s="138"/>
      <c r="AA415" s="128"/>
      <c r="AB415" s="393"/>
      <c r="AC415" s="394"/>
      <c r="AD415" s="395"/>
    </row>
    <row r="416" spans="1:30" ht="12.6" customHeight="1">
      <c r="A416" s="417"/>
      <c r="B416" s="349"/>
      <c r="C416" s="413"/>
      <c r="D416" s="410"/>
      <c r="E416" s="481"/>
      <c r="F416" s="18"/>
      <c r="G416" s="391"/>
      <c r="H416" s="1131"/>
      <c r="I416" s="1651"/>
      <c r="J416" s="1652"/>
      <c r="K416" s="1503"/>
      <c r="L416" s="1504"/>
      <c r="M416" s="1504"/>
      <c r="N416" s="1504"/>
      <c r="O416" s="1504"/>
      <c r="P416" s="1504"/>
      <c r="Q416" s="1504"/>
      <c r="R416" s="1504"/>
      <c r="S416" s="1504"/>
      <c r="T416" s="1504"/>
      <c r="U416" s="1504"/>
      <c r="V416" s="1504"/>
      <c r="W416" s="1504"/>
      <c r="X416" s="1504"/>
      <c r="Y416" s="1505"/>
      <c r="Z416" s="138"/>
      <c r="AA416" s="128"/>
      <c r="AB416" s="393"/>
      <c r="AC416" s="394"/>
      <c r="AD416" s="395"/>
    </row>
    <row r="417" spans="1:31" ht="13.5" customHeight="1">
      <c r="A417" s="417"/>
      <c r="B417" s="349"/>
      <c r="C417" s="413"/>
      <c r="D417" s="410"/>
      <c r="E417" s="481"/>
      <c r="F417" s="18"/>
      <c r="G417" s="391"/>
      <c r="H417" s="1653"/>
      <c r="I417" s="1654"/>
      <c r="J417" s="1655"/>
      <c r="K417" s="1506"/>
      <c r="L417" s="1507"/>
      <c r="M417" s="1507"/>
      <c r="N417" s="1507"/>
      <c r="O417" s="1507"/>
      <c r="P417" s="1507"/>
      <c r="Q417" s="1507"/>
      <c r="R417" s="1507"/>
      <c r="S417" s="1507"/>
      <c r="T417" s="1507"/>
      <c r="U417" s="1507"/>
      <c r="V417" s="1507"/>
      <c r="W417" s="1507"/>
      <c r="X417" s="1507"/>
      <c r="Y417" s="1508"/>
      <c r="Z417" s="138"/>
      <c r="AA417" s="128"/>
      <c r="AB417" s="393"/>
      <c r="AC417" s="394"/>
      <c r="AD417" s="395"/>
    </row>
    <row r="418" spans="1:31" ht="13.5" customHeight="1">
      <c r="A418" s="417"/>
      <c r="B418" s="349"/>
      <c r="C418" s="413"/>
      <c r="D418" s="410"/>
      <c r="E418" s="481"/>
      <c r="F418" s="18"/>
      <c r="G418" s="391"/>
      <c r="H418" s="1145" t="s">
        <v>1274</v>
      </c>
      <c r="I418" s="1649"/>
      <c r="J418" s="1650"/>
      <c r="K418" s="1500"/>
      <c r="L418" s="1501"/>
      <c r="M418" s="1501"/>
      <c r="N418" s="1501"/>
      <c r="O418" s="1501"/>
      <c r="P418" s="1501"/>
      <c r="Q418" s="1501"/>
      <c r="R418" s="1501"/>
      <c r="S418" s="1501"/>
      <c r="T418" s="1501"/>
      <c r="U418" s="1501"/>
      <c r="V418" s="1501"/>
      <c r="W418" s="1501"/>
      <c r="X418" s="1501"/>
      <c r="Y418" s="1502"/>
      <c r="Z418" s="138"/>
      <c r="AA418" s="128"/>
      <c r="AB418" s="393"/>
      <c r="AC418" s="394"/>
      <c r="AD418" s="395"/>
    </row>
    <row r="419" spans="1:31" ht="13.5" customHeight="1">
      <c r="A419" s="417"/>
      <c r="B419" s="349"/>
      <c r="C419" s="413"/>
      <c r="D419" s="410"/>
      <c r="E419" s="481"/>
      <c r="F419" s="18"/>
      <c r="G419" s="391"/>
      <c r="H419" s="1131"/>
      <c r="I419" s="1651"/>
      <c r="J419" s="1652"/>
      <c r="K419" s="1503"/>
      <c r="L419" s="1504"/>
      <c r="M419" s="1504"/>
      <c r="N419" s="1504"/>
      <c r="O419" s="1504"/>
      <c r="P419" s="1504"/>
      <c r="Q419" s="1504"/>
      <c r="R419" s="1504"/>
      <c r="S419" s="1504"/>
      <c r="T419" s="1504"/>
      <c r="U419" s="1504"/>
      <c r="V419" s="1504"/>
      <c r="W419" s="1504"/>
      <c r="X419" s="1504"/>
      <c r="Y419" s="1505"/>
      <c r="Z419" s="138"/>
      <c r="AA419" s="128"/>
      <c r="AB419" s="393"/>
      <c r="AC419" s="394"/>
      <c r="AD419" s="395"/>
    </row>
    <row r="420" spans="1:31" ht="13.5" customHeight="1">
      <c r="A420" s="417"/>
      <c r="B420" s="349"/>
      <c r="C420" s="413"/>
      <c r="D420" s="410"/>
      <c r="E420" s="481"/>
      <c r="F420" s="18"/>
      <c r="G420" s="391"/>
      <c r="H420" s="1653"/>
      <c r="I420" s="1654"/>
      <c r="J420" s="1655"/>
      <c r="K420" s="1506"/>
      <c r="L420" s="1507"/>
      <c r="M420" s="1507"/>
      <c r="N420" s="1507"/>
      <c r="O420" s="1507"/>
      <c r="P420" s="1507"/>
      <c r="Q420" s="1507"/>
      <c r="R420" s="1507"/>
      <c r="S420" s="1507"/>
      <c r="T420" s="1507"/>
      <c r="U420" s="1507"/>
      <c r="V420" s="1507"/>
      <c r="W420" s="1507"/>
      <c r="X420" s="1507"/>
      <c r="Y420" s="1508"/>
      <c r="Z420" s="138"/>
      <c r="AA420" s="128"/>
      <c r="AB420" s="393"/>
      <c r="AC420" s="394"/>
      <c r="AD420" s="395"/>
    </row>
    <row r="421" spans="1:31" ht="1.8" customHeight="1">
      <c r="A421" s="417"/>
      <c r="B421" s="349"/>
      <c r="C421" s="413"/>
      <c r="D421" s="410"/>
      <c r="E421" s="481"/>
      <c r="F421" s="18"/>
      <c r="G421" s="391"/>
      <c r="H421" s="391"/>
      <c r="I421" s="391"/>
      <c r="J421" s="391"/>
      <c r="K421" s="391"/>
      <c r="L421" s="391"/>
      <c r="M421" s="391"/>
      <c r="N421" s="99"/>
      <c r="O421" s="99"/>
      <c r="P421" s="99"/>
      <c r="Q421" s="99"/>
      <c r="R421" s="99"/>
      <c r="S421" s="99"/>
      <c r="T421" s="99"/>
      <c r="U421" s="99"/>
      <c r="V421" s="99"/>
      <c r="W421" s="99"/>
      <c r="X421" s="99"/>
      <c r="Y421" s="99"/>
      <c r="Z421" s="99"/>
      <c r="AA421" s="128"/>
      <c r="AB421" s="393"/>
      <c r="AC421" s="394"/>
      <c r="AD421" s="395"/>
    </row>
    <row r="422" spans="1:31" ht="13.5" customHeight="1">
      <c r="A422" s="417"/>
      <c r="B422" s="350"/>
      <c r="C422" s="359"/>
      <c r="D422" s="360"/>
      <c r="E422" s="326"/>
      <c r="F422" s="328"/>
      <c r="G422" s="3" t="s">
        <v>882</v>
      </c>
      <c r="H422" s="1643" t="s">
        <v>1160</v>
      </c>
      <c r="I422" s="1643"/>
      <c r="J422" s="1643"/>
      <c r="K422" s="1643"/>
      <c r="L422" s="1643"/>
      <c r="M422" s="1643"/>
      <c r="N422" s="1643"/>
      <c r="O422" s="1643"/>
      <c r="P422" s="1643"/>
      <c r="Q422" s="1643"/>
      <c r="R422" s="1643"/>
      <c r="S422" s="1643"/>
      <c r="T422" s="1643"/>
      <c r="U422" s="327"/>
      <c r="V422" s="323"/>
      <c r="AA422" s="128"/>
      <c r="AB422" s="1632" t="s">
        <v>548</v>
      </c>
      <c r="AC422" s="1633"/>
      <c r="AD422" s="1634"/>
    </row>
    <row r="423" spans="1:31">
      <c r="A423" s="414"/>
      <c r="B423" s="142"/>
      <c r="C423" s="142"/>
      <c r="D423" s="417"/>
      <c r="E423" s="326"/>
      <c r="F423" s="328"/>
      <c r="H423" s="835"/>
      <c r="I423" s="835"/>
      <c r="J423" s="835"/>
      <c r="K423" s="835"/>
      <c r="L423" s="835"/>
      <c r="M423" s="835"/>
      <c r="N423" s="835"/>
      <c r="O423" s="852" t="s">
        <v>1161</v>
      </c>
      <c r="P423" s="853"/>
      <c r="Q423" s="853"/>
      <c r="R423" s="853"/>
      <c r="S423" s="853"/>
      <c r="T423" s="854"/>
      <c r="U423" s="663" t="s">
        <v>226</v>
      </c>
      <c r="V423" s="664"/>
      <c r="W423" s="664"/>
      <c r="X423" s="665"/>
      <c r="AA423" s="128"/>
      <c r="AB423" s="1632"/>
      <c r="AC423" s="1633"/>
      <c r="AD423" s="1634"/>
      <c r="AE423" s="64"/>
    </row>
    <row r="424" spans="1:31">
      <c r="A424" s="414"/>
      <c r="B424" s="142"/>
      <c r="C424" s="142"/>
      <c r="D424" s="417"/>
      <c r="E424" s="414"/>
      <c r="F424" s="251"/>
      <c r="H424" s="642" t="s">
        <v>102</v>
      </c>
      <c r="I424" s="642"/>
      <c r="J424" s="642"/>
      <c r="K424" s="642" t="s">
        <v>11</v>
      </c>
      <c r="L424" s="642"/>
      <c r="M424" s="642"/>
      <c r="N424" s="642"/>
      <c r="O424" s="792" t="s">
        <v>160</v>
      </c>
      <c r="P424" s="792"/>
      <c r="Q424" s="792"/>
      <c r="R424" s="792"/>
      <c r="S424" s="792"/>
      <c r="T424" s="792"/>
      <c r="U424" s="788" t="s">
        <v>198</v>
      </c>
      <c r="V424" s="789"/>
      <c r="W424" s="789"/>
      <c r="X424" s="790"/>
      <c r="AA424" s="128"/>
      <c r="AB424" s="1632"/>
      <c r="AC424" s="1633"/>
      <c r="AD424" s="1634"/>
      <c r="AE424" s="64"/>
    </row>
    <row r="425" spans="1:31">
      <c r="A425" s="414"/>
      <c r="B425" s="142"/>
      <c r="C425" s="142"/>
      <c r="D425" s="417"/>
      <c r="E425" s="414"/>
      <c r="F425" s="251"/>
      <c r="H425" s="642"/>
      <c r="I425" s="642"/>
      <c r="J425" s="642"/>
      <c r="K425" s="642" t="s">
        <v>77</v>
      </c>
      <c r="L425" s="642"/>
      <c r="M425" s="642"/>
      <c r="N425" s="642"/>
      <c r="O425" s="792" t="s">
        <v>160</v>
      </c>
      <c r="P425" s="792"/>
      <c r="Q425" s="792"/>
      <c r="R425" s="792"/>
      <c r="S425" s="792"/>
      <c r="T425" s="792"/>
      <c r="U425" s="788" t="s">
        <v>198</v>
      </c>
      <c r="V425" s="789"/>
      <c r="W425" s="789"/>
      <c r="X425" s="790"/>
      <c r="AA425" s="128"/>
      <c r="AB425" s="1632"/>
      <c r="AC425" s="1633"/>
      <c r="AD425" s="1634"/>
      <c r="AE425" s="64"/>
    </row>
    <row r="426" spans="1:31">
      <c r="A426" s="414"/>
      <c r="B426" s="142"/>
      <c r="C426" s="142"/>
      <c r="D426" s="417"/>
      <c r="E426" s="414"/>
      <c r="F426" s="251"/>
      <c r="H426" s="642" t="s">
        <v>103</v>
      </c>
      <c r="I426" s="642"/>
      <c r="J426" s="642"/>
      <c r="K426" s="642" t="s">
        <v>11</v>
      </c>
      <c r="L426" s="642"/>
      <c r="M426" s="642"/>
      <c r="N426" s="642"/>
      <c r="O426" s="792" t="s">
        <v>160</v>
      </c>
      <c r="P426" s="792"/>
      <c r="Q426" s="792"/>
      <c r="R426" s="792"/>
      <c r="S426" s="792"/>
      <c r="T426" s="792"/>
      <c r="U426" s="788" t="s">
        <v>198</v>
      </c>
      <c r="V426" s="789"/>
      <c r="W426" s="789"/>
      <c r="X426" s="790"/>
      <c r="AA426" s="128"/>
      <c r="AB426" s="1632"/>
      <c r="AC426" s="1633"/>
      <c r="AD426" s="1634"/>
      <c r="AE426" s="64"/>
    </row>
    <row r="427" spans="1:31">
      <c r="A427" s="414"/>
      <c r="B427" s="142"/>
      <c r="C427" s="142"/>
      <c r="D427" s="417"/>
      <c r="E427" s="414"/>
      <c r="F427" s="251"/>
      <c r="H427" s="642"/>
      <c r="I427" s="642"/>
      <c r="J427" s="642"/>
      <c r="K427" s="642" t="s">
        <v>77</v>
      </c>
      <c r="L427" s="642"/>
      <c r="M427" s="642"/>
      <c r="N427" s="642"/>
      <c r="O427" s="792" t="s">
        <v>160</v>
      </c>
      <c r="P427" s="792"/>
      <c r="Q427" s="792"/>
      <c r="R427" s="792"/>
      <c r="S427" s="792"/>
      <c r="T427" s="792"/>
      <c r="U427" s="788" t="s">
        <v>198</v>
      </c>
      <c r="V427" s="789"/>
      <c r="W427" s="789"/>
      <c r="X427" s="790"/>
      <c r="AA427" s="128"/>
      <c r="AB427" s="1632"/>
      <c r="AC427" s="1633"/>
      <c r="AD427" s="1634"/>
      <c r="AE427" s="64"/>
    </row>
    <row r="428" spans="1:31" ht="3.6" customHeight="1">
      <c r="A428" s="414"/>
      <c r="B428" s="142"/>
      <c r="C428" s="142"/>
      <c r="D428" s="417"/>
      <c r="E428" s="414"/>
      <c r="F428" s="251"/>
      <c r="AA428" s="128"/>
      <c r="AB428" s="1632"/>
      <c r="AC428" s="1633"/>
      <c r="AD428" s="1634"/>
      <c r="AE428" s="64"/>
    </row>
    <row r="429" spans="1:31" ht="12.75" customHeight="1">
      <c r="A429" s="414"/>
      <c r="B429" s="142"/>
      <c r="C429" s="142"/>
      <c r="D429" s="417"/>
      <c r="E429" s="414"/>
      <c r="F429" s="251"/>
      <c r="G429" s="1409" t="s">
        <v>1162</v>
      </c>
      <c r="H429" s="1468"/>
      <c r="I429" s="1468"/>
      <c r="J429" s="1468"/>
      <c r="K429" s="1468"/>
      <c r="L429" s="1468"/>
      <c r="M429" s="1468"/>
      <c r="N429" s="1468"/>
      <c r="O429" s="1468"/>
      <c r="P429" s="1468"/>
      <c r="Q429" s="1468"/>
      <c r="R429" s="1468"/>
      <c r="S429" s="1458"/>
      <c r="T429" s="788" t="s">
        <v>198</v>
      </c>
      <c r="U429" s="789"/>
      <c r="V429" s="789"/>
      <c r="W429" s="790"/>
      <c r="AA429" s="128"/>
      <c r="AB429" s="1632"/>
      <c r="AC429" s="1633"/>
      <c r="AD429" s="1634"/>
      <c r="AE429" s="64"/>
    </row>
    <row r="430" spans="1:31" ht="18" customHeight="1">
      <c r="A430" s="414"/>
      <c r="B430" s="142"/>
      <c r="C430" s="142"/>
      <c r="D430" s="417"/>
      <c r="E430" s="414"/>
      <c r="F430" s="251"/>
      <c r="H430"/>
      <c r="I430"/>
      <c r="J430"/>
      <c r="K430"/>
      <c r="L430"/>
      <c r="M430"/>
      <c r="N430" s="369"/>
      <c r="O430" s="369"/>
      <c r="P430" s="369"/>
      <c r="Q430" s="369"/>
      <c r="R430" s="369"/>
      <c r="S430" s="369"/>
      <c r="T430" s="258"/>
      <c r="U430" s="258"/>
      <c r="V430" s="258"/>
      <c r="W430" s="99"/>
      <c r="AA430" s="128"/>
      <c r="AB430" s="393"/>
      <c r="AC430" s="394"/>
      <c r="AD430" s="395"/>
      <c r="AE430" s="63"/>
    </row>
    <row r="431" spans="1:31" s="389" customFormat="1" ht="13.5" customHeight="1">
      <c r="A431" s="414"/>
      <c r="B431" s="142">
        <v>21</v>
      </c>
      <c r="C431" s="814" t="s">
        <v>574</v>
      </c>
      <c r="D431" s="410" t="s">
        <v>438</v>
      </c>
      <c r="E431" s="805" t="s">
        <v>1373</v>
      </c>
      <c r="F431" s="146"/>
      <c r="G431" s="737" t="s">
        <v>1138</v>
      </c>
      <c r="H431" s="737"/>
      <c r="I431" s="737"/>
      <c r="J431" s="737"/>
      <c r="K431" s="737"/>
      <c r="L431" s="737"/>
      <c r="M431" s="737"/>
      <c r="N431" s="696" t="s">
        <v>154</v>
      </c>
      <c r="O431" s="696"/>
      <c r="P431" s="696"/>
      <c r="Q431" s="696"/>
      <c r="R431" s="696"/>
      <c r="S431" s="696"/>
      <c r="T431" s="1127"/>
      <c r="U431" s="1127"/>
      <c r="V431" s="1127"/>
      <c r="W431" s="138"/>
      <c r="X431" s="138"/>
      <c r="Y431" s="138"/>
      <c r="Z431" s="138"/>
      <c r="AA431" s="203"/>
      <c r="AB431" s="1063" t="s">
        <v>548</v>
      </c>
      <c r="AC431" s="1064"/>
      <c r="AD431" s="1065"/>
    </row>
    <row r="432" spans="1:31" s="389" customFormat="1">
      <c r="A432" s="414"/>
      <c r="B432" s="142"/>
      <c r="C432" s="814"/>
      <c r="D432" s="410"/>
      <c r="E432" s="805"/>
      <c r="F432" s="146"/>
      <c r="G432" s="737"/>
      <c r="H432" s="737"/>
      <c r="I432" s="737"/>
      <c r="J432" s="737"/>
      <c r="K432" s="737"/>
      <c r="L432" s="737"/>
      <c r="M432" s="737"/>
      <c r="N432" s="696"/>
      <c r="O432" s="696"/>
      <c r="P432" s="696"/>
      <c r="Q432" s="696"/>
      <c r="R432" s="696"/>
      <c r="S432" s="696"/>
      <c r="T432" s="696"/>
      <c r="U432" s="696"/>
      <c r="V432" s="696"/>
      <c r="W432" s="138"/>
      <c r="X432" s="138"/>
      <c r="Y432" s="138"/>
      <c r="Z432" s="138"/>
      <c r="AA432" s="203"/>
      <c r="AB432" s="1063"/>
      <c r="AC432" s="1064"/>
      <c r="AD432" s="1065"/>
    </row>
    <row r="433" spans="1:30" s="389" customFormat="1">
      <c r="A433" s="414"/>
      <c r="B433" s="142"/>
      <c r="C433" s="142"/>
      <c r="D433" s="410"/>
      <c r="E433" s="805"/>
      <c r="F433" s="146"/>
      <c r="G433" s="3"/>
      <c r="H433" s="3"/>
      <c r="I433" s="3"/>
      <c r="J433" s="3"/>
      <c r="K433" s="3"/>
      <c r="L433" s="3"/>
      <c r="M433" s="3"/>
      <c r="N433" s="138"/>
      <c r="O433" s="138"/>
      <c r="P433" s="138"/>
      <c r="Q433" s="138"/>
      <c r="R433" s="138"/>
      <c r="S433" s="138"/>
      <c r="T433" s="138"/>
      <c r="U433" s="138"/>
      <c r="V433" s="138"/>
      <c r="W433" s="138"/>
      <c r="X433" s="138"/>
      <c r="Y433" s="138"/>
      <c r="Z433" s="138"/>
      <c r="AA433" s="203"/>
      <c r="AB433" s="259"/>
      <c r="AC433" s="139"/>
      <c r="AD433" s="140"/>
    </row>
    <row r="434" spans="1:30" s="389" customFormat="1" ht="13.5" customHeight="1">
      <c r="A434" s="414"/>
      <c r="B434" s="142"/>
      <c r="C434" s="142"/>
      <c r="D434" s="410"/>
      <c r="E434" s="805"/>
      <c r="F434" s="146"/>
      <c r="G434" s="1409" t="s">
        <v>702</v>
      </c>
      <c r="H434" s="1409"/>
      <c r="I434" s="1409"/>
      <c r="J434" s="1409"/>
      <c r="K434" s="1409"/>
      <c r="L434" s="1409"/>
      <c r="M434" s="1644"/>
      <c r="N434" s="774" t="s">
        <v>198</v>
      </c>
      <c r="O434" s="775"/>
      <c r="P434" s="775"/>
      <c r="Q434" s="775"/>
      <c r="R434" s="775"/>
      <c r="S434" s="775"/>
      <c r="T434" s="775"/>
      <c r="U434" s="775"/>
      <c r="V434" s="920"/>
      <c r="W434" s="138"/>
      <c r="X434" s="138"/>
      <c r="Y434" s="138"/>
      <c r="Z434" s="138"/>
      <c r="AA434" s="203"/>
      <c r="AB434" s="259"/>
      <c r="AC434" s="139"/>
      <c r="AD434" s="140"/>
    </row>
    <row r="435" spans="1:30" s="389" customFormat="1">
      <c r="A435" s="414"/>
      <c r="B435" s="142"/>
      <c r="C435" s="142"/>
      <c r="D435" s="410"/>
      <c r="E435" s="805"/>
      <c r="F435" s="146"/>
      <c r="G435" s="1409"/>
      <c r="H435" s="1409"/>
      <c r="I435" s="1409"/>
      <c r="J435" s="1409"/>
      <c r="K435" s="1409"/>
      <c r="L435" s="1409"/>
      <c r="M435" s="1644"/>
      <c r="N435" s="776"/>
      <c r="O435" s="777"/>
      <c r="P435" s="777"/>
      <c r="Q435" s="777"/>
      <c r="R435" s="777"/>
      <c r="S435" s="777"/>
      <c r="T435" s="777"/>
      <c r="U435" s="777"/>
      <c r="V435" s="921"/>
      <c r="W435" s="138"/>
      <c r="X435" s="138"/>
      <c r="Y435" s="138"/>
      <c r="Z435" s="138"/>
      <c r="AA435" s="203"/>
      <c r="AB435" s="259"/>
      <c r="AC435" s="139"/>
      <c r="AD435" s="140"/>
    </row>
    <row r="436" spans="1:30" s="389" customFormat="1" ht="3" customHeight="1">
      <c r="A436" s="414"/>
      <c r="B436" s="142"/>
      <c r="C436" s="142"/>
      <c r="D436" s="410"/>
      <c r="E436" s="805"/>
      <c r="F436" s="146"/>
      <c r="G436" s="3"/>
      <c r="H436" s="3"/>
      <c r="I436" s="3"/>
      <c r="J436" s="3"/>
      <c r="K436" s="3"/>
      <c r="L436" s="3"/>
      <c r="M436" s="3"/>
      <c r="N436" s="3"/>
      <c r="O436" s="3"/>
      <c r="P436" s="3"/>
      <c r="Q436" s="3"/>
      <c r="R436" s="3"/>
      <c r="S436" s="3"/>
      <c r="T436" s="3"/>
      <c r="U436" s="3"/>
      <c r="V436" s="3"/>
      <c r="W436" s="3"/>
      <c r="X436" s="3"/>
      <c r="Y436" s="3"/>
      <c r="Z436" s="138"/>
      <c r="AA436" s="203"/>
      <c r="AB436" s="259"/>
      <c r="AC436" s="139"/>
      <c r="AD436" s="140"/>
    </row>
    <row r="437" spans="1:30" s="389" customFormat="1">
      <c r="A437" s="414"/>
      <c r="B437" s="142"/>
      <c r="C437" s="142"/>
      <c r="D437" s="410"/>
      <c r="E437" s="805"/>
      <c r="F437" s="146"/>
      <c r="G437" s="3" t="s">
        <v>1425</v>
      </c>
      <c r="H437" s="3"/>
      <c r="I437" s="3"/>
      <c r="J437" s="3"/>
      <c r="K437" s="3"/>
      <c r="L437" s="3"/>
      <c r="M437" s="3"/>
      <c r="N437" s="3"/>
      <c r="O437" s="3"/>
      <c r="P437" s="3"/>
      <c r="Q437" s="3"/>
      <c r="R437" s="3"/>
      <c r="S437" s="3"/>
      <c r="T437" s="3"/>
      <c r="U437" s="3"/>
      <c r="V437" s="3"/>
      <c r="W437" s="3"/>
      <c r="X437" s="3"/>
      <c r="Y437" s="138"/>
      <c r="Z437" s="138"/>
      <c r="AA437" s="203"/>
      <c r="AB437" s="259"/>
      <c r="AC437" s="139"/>
      <c r="AD437" s="140"/>
    </row>
    <row r="438" spans="1:30" s="389" customFormat="1">
      <c r="A438" s="414"/>
      <c r="B438" s="142"/>
      <c r="C438" s="142"/>
      <c r="D438" s="410"/>
      <c r="E438" s="805"/>
      <c r="F438" s="146"/>
      <c r="G438" s="3"/>
      <c r="H438" s="908" t="s">
        <v>293</v>
      </c>
      <c r="I438" s="908"/>
      <c r="J438" s="908"/>
      <c r="K438" s="908"/>
      <c r="L438" s="908"/>
      <c r="M438" s="908"/>
      <c r="N438" s="908"/>
      <c r="O438" s="908"/>
      <c r="P438" s="908"/>
      <c r="Q438" s="908"/>
      <c r="R438" s="908"/>
      <c r="S438" s="908"/>
      <c r="T438" s="908"/>
      <c r="U438" s="792" t="s">
        <v>198</v>
      </c>
      <c r="V438" s="792"/>
      <c r="W438" s="792"/>
      <c r="X438" s="792"/>
      <c r="Y438" s="3"/>
      <c r="Z438" s="138"/>
      <c r="AA438" s="203"/>
      <c r="AB438" s="259"/>
      <c r="AC438" s="139"/>
      <c r="AD438" s="140"/>
    </row>
    <row r="439" spans="1:30" s="389" customFormat="1">
      <c r="A439" s="414"/>
      <c r="B439" s="142"/>
      <c r="C439" s="142"/>
      <c r="D439" s="410"/>
      <c r="E439" s="805"/>
      <c r="F439" s="146"/>
      <c r="G439" s="3"/>
      <c r="H439" s="908" t="s">
        <v>296</v>
      </c>
      <c r="I439" s="908"/>
      <c r="J439" s="908"/>
      <c r="K439" s="908"/>
      <c r="L439" s="908"/>
      <c r="M439" s="908"/>
      <c r="N439" s="908"/>
      <c r="O439" s="908"/>
      <c r="P439" s="908"/>
      <c r="Q439" s="908"/>
      <c r="R439" s="908"/>
      <c r="S439" s="908"/>
      <c r="T439" s="908"/>
      <c r="U439" s="792" t="s">
        <v>198</v>
      </c>
      <c r="V439" s="792"/>
      <c r="W439" s="792"/>
      <c r="X439" s="792"/>
      <c r="Y439" s="3"/>
      <c r="Z439" s="138"/>
      <c r="AA439" s="203"/>
      <c r="AB439" s="259"/>
      <c r="AC439" s="139"/>
      <c r="AD439" s="140"/>
    </row>
    <row r="440" spans="1:30" s="389" customFormat="1">
      <c r="A440" s="414"/>
      <c r="B440" s="142"/>
      <c r="C440" s="142"/>
      <c r="D440" s="410"/>
      <c r="E440" s="805"/>
      <c r="F440" s="146"/>
      <c r="G440" s="3"/>
      <c r="H440" s="1003" t="s">
        <v>294</v>
      </c>
      <c r="I440" s="1011"/>
      <c r="J440" s="1011"/>
      <c r="K440" s="1011"/>
      <c r="L440" s="1011"/>
      <c r="M440" s="1011"/>
      <c r="N440" s="1011"/>
      <c r="O440" s="1011"/>
      <c r="P440" s="1011"/>
      <c r="Q440" s="1011"/>
      <c r="R440" s="1011"/>
      <c r="S440" s="1011"/>
      <c r="T440" s="1239"/>
      <c r="U440" s="788" t="s">
        <v>198</v>
      </c>
      <c r="V440" s="789"/>
      <c r="W440" s="789"/>
      <c r="X440" s="790"/>
      <c r="Y440" s="3"/>
      <c r="Z440" s="138"/>
      <c r="AA440" s="203"/>
      <c r="AB440" s="259"/>
      <c r="AC440" s="139"/>
      <c r="AD440" s="140"/>
    </row>
    <row r="441" spans="1:30" s="389" customFormat="1">
      <c r="A441" s="414"/>
      <c r="B441" s="142"/>
      <c r="C441" s="142"/>
      <c r="D441" s="410"/>
      <c r="E441" s="805"/>
      <c r="F441" s="146"/>
      <c r="G441" s="138"/>
      <c r="H441" s="1003" t="s">
        <v>295</v>
      </c>
      <c r="I441" s="1011"/>
      <c r="J441" s="1011"/>
      <c r="K441" s="1011"/>
      <c r="L441" s="1011"/>
      <c r="M441" s="1011"/>
      <c r="N441" s="1011"/>
      <c r="O441" s="1011"/>
      <c r="P441" s="1011"/>
      <c r="Q441" s="1011"/>
      <c r="R441" s="1011"/>
      <c r="S441" s="1011"/>
      <c r="T441" s="1239"/>
      <c r="U441" s="788" t="s">
        <v>198</v>
      </c>
      <c r="V441" s="789"/>
      <c r="W441" s="789"/>
      <c r="X441" s="790"/>
      <c r="Y441" s="3"/>
      <c r="Z441" s="138"/>
      <c r="AA441" s="203"/>
      <c r="AB441" s="259"/>
      <c r="AC441" s="139"/>
      <c r="AD441" s="140"/>
    </row>
    <row r="442" spans="1:30" s="389" customFormat="1">
      <c r="A442" s="414"/>
      <c r="B442" s="142"/>
      <c r="C442" s="142"/>
      <c r="D442" s="410"/>
      <c r="E442" s="805"/>
      <c r="F442" s="146"/>
      <c r="G442" s="3"/>
      <c r="H442" s="1003" t="s">
        <v>730</v>
      </c>
      <c r="I442" s="1011"/>
      <c r="J442" s="1011"/>
      <c r="K442" s="1011"/>
      <c r="L442" s="1011"/>
      <c r="M442" s="1011"/>
      <c r="N442" s="1011"/>
      <c r="O442" s="1011"/>
      <c r="P442" s="1011"/>
      <c r="Q442" s="1011"/>
      <c r="R442" s="1011"/>
      <c r="S442" s="1011"/>
      <c r="T442" s="1239"/>
      <c r="U442" s="788" t="s">
        <v>198</v>
      </c>
      <c r="V442" s="789"/>
      <c r="W442" s="789"/>
      <c r="X442" s="790"/>
      <c r="Y442" s="3"/>
      <c r="Z442" s="138"/>
      <c r="AA442" s="203"/>
      <c r="AB442" s="259"/>
      <c r="AC442" s="139"/>
      <c r="AD442" s="140"/>
    </row>
    <row r="443" spans="1:30" s="389" customFormat="1">
      <c r="A443" s="414"/>
      <c r="B443" s="142"/>
      <c r="C443" s="142"/>
      <c r="D443" s="410"/>
      <c r="E443" s="805"/>
      <c r="F443" s="146"/>
      <c r="G443" s="3"/>
      <c r="H443" s="3"/>
      <c r="Y443" s="3"/>
      <c r="Z443" s="138"/>
      <c r="AA443" s="203"/>
      <c r="AB443" s="259"/>
      <c r="AC443" s="139"/>
      <c r="AD443" s="140"/>
    </row>
    <row r="444" spans="1:30" s="389" customFormat="1">
      <c r="A444" s="414"/>
      <c r="B444" s="142"/>
      <c r="C444" s="142"/>
      <c r="D444" s="410"/>
      <c r="E444" s="805"/>
      <c r="F444" s="146"/>
      <c r="G444" s="1409" t="s">
        <v>1044</v>
      </c>
      <c r="H444" s="1409"/>
      <c r="I444" s="1409"/>
      <c r="J444" s="1409"/>
      <c r="K444" s="1409"/>
      <c r="L444" s="1409"/>
      <c r="M444" s="1409"/>
      <c r="N444" s="1409"/>
      <c r="O444" s="1409"/>
      <c r="P444" s="1409"/>
      <c r="Q444" s="1409"/>
      <c r="R444" s="1409"/>
      <c r="S444" s="1409"/>
      <c r="T444" s="3"/>
      <c r="U444" s="792" t="s">
        <v>198</v>
      </c>
      <c r="V444" s="792"/>
      <c r="W444" s="792"/>
      <c r="X444" s="792"/>
      <c r="Y444" s="3"/>
      <c r="Z444" s="138"/>
      <c r="AA444" s="203"/>
      <c r="AB444" s="259"/>
      <c r="AC444" s="139"/>
      <c r="AD444" s="140"/>
    </row>
    <row r="445" spans="1:30" s="389" customFormat="1" ht="13.8" customHeight="1">
      <c r="A445" s="414"/>
      <c r="B445" s="142"/>
      <c r="C445" s="142"/>
      <c r="D445" s="410"/>
      <c r="E445" s="805" t="s">
        <v>1374</v>
      </c>
      <c r="F445" s="146"/>
      <c r="G445" s="3"/>
      <c r="H445" s="3"/>
      <c r="I445" s="3"/>
      <c r="J445" s="3"/>
      <c r="K445" s="3"/>
      <c r="L445" s="3"/>
      <c r="M445" s="3"/>
      <c r="N445" s="3"/>
      <c r="O445" s="3"/>
      <c r="P445" s="3"/>
      <c r="Q445" s="3"/>
      <c r="R445" s="3"/>
      <c r="S445" s="3"/>
      <c r="T445" s="3"/>
      <c r="U445" s="3"/>
      <c r="V445" s="3"/>
      <c r="W445" s="99"/>
      <c r="X445" s="99"/>
      <c r="Y445" s="3"/>
      <c r="Z445" s="138"/>
      <c r="AA445" s="203"/>
      <c r="AB445" s="259"/>
      <c r="AC445" s="139"/>
      <c r="AD445" s="140"/>
    </row>
    <row r="446" spans="1:30" s="389" customFormat="1">
      <c r="A446" s="414"/>
      <c r="B446" s="142"/>
      <c r="C446" s="142"/>
      <c r="D446" s="410"/>
      <c r="E446" s="805"/>
      <c r="F446" s="146"/>
      <c r="G446" s="1409" t="s">
        <v>703</v>
      </c>
      <c r="H446" s="1409"/>
      <c r="I446" s="1409"/>
      <c r="J446" s="1409"/>
      <c r="K446" s="1409"/>
      <c r="L446" s="1409"/>
      <c r="M446" s="1409"/>
      <c r="N446" s="1409"/>
      <c r="O446" s="1409"/>
      <c r="P446" s="1409"/>
      <c r="Q446" s="1409"/>
      <c r="R446" s="1409"/>
      <c r="S446" s="1409"/>
      <c r="T446" s="99"/>
      <c r="U446" s="792" t="s">
        <v>198</v>
      </c>
      <c r="V446" s="792"/>
      <c r="W446" s="792"/>
      <c r="X446" s="792"/>
      <c r="Y446" s="3"/>
      <c r="Z446" s="138"/>
      <c r="AA446" s="203"/>
      <c r="AB446" s="259"/>
      <c r="AC446" s="139"/>
      <c r="AD446" s="140"/>
    </row>
    <row r="447" spans="1:30" s="389" customFormat="1">
      <c r="A447" s="414"/>
      <c r="B447" s="142"/>
      <c r="C447" s="142"/>
      <c r="D447" s="410"/>
      <c r="E447" s="805"/>
      <c r="F447" s="146"/>
      <c r="G447" s="204"/>
      <c r="H447" s="3"/>
      <c r="I447" s="3"/>
      <c r="J447" s="3"/>
      <c r="K447" s="3"/>
      <c r="L447" s="3"/>
      <c r="M447" s="3"/>
      <c r="N447" s="3"/>
      <c r="O447" s="3"/>
      <c r="P447" s="3"/>
      <c r="Q447" s="3"/>
      <c r="R447" s="3"/>
      <c r="S447" s="3"/>
      <c r="T447" s="3"/>
      <c r="U447" s="3"/>
      <c r="V447" s="3"/>
      <c r="W447" s="3"/>
      <c r="X447" s="3"/>
      <c r="Y447" s="3"/>
      <c r="Z447" s="138"/>
      <c r="AA447" s="203"/>
      <c r="AB447" s="259"/>
      <c r="AC447" s="139"/>
      <c r="AD447" s="140"/>
    </row>
    <row r="448" spans="1:30" s="389" customFormat="1" ht="13.2" customHeight="1">
      <c r="A448" s="414"/>
      <c r="B448" s="142"/>
      <c r="C448" s="142"/>
      <c r="D448" s="410"/>
      <c r="E448" s="805"/>
      <c r="F448" s="146"/>
      <c r="G448" s="6"/>
      <c r="H448" s="3"/>
      <c r="I448" s="3"/>
      <c r="J448" s="3"/>
      <c r="K448" s="3"/>
      <c r="L448" s="3"/>
      <c r="M448" s="3"/>
      <c r="N448" s="3"/>
      <c r="O448" s="3"/>
      <c r="P448" s="3"/>
      <c r="Q448" s="3"/>
      <c r="R448" s="3"/>
      <c r="S448" s="3"/>
      <c r="T448" s="3"/>
      <c r="U448" s="3"/>
      <c r="V448" s="3"/>
      <c r="W448" s="3"/>
      <c r="X448" s="3"/>
      <c r="Y448" s="3"/>
      <c r="Z448" s="138"/>
      <c r="AA448" s="203"/>
      <c r="AB448" s="259"/>
      <c r="AC448" s="139"/>
      <c r="AD448" s="140"/>
    </row>
    <row r="449" spans="1:30" s="389" customFormat="1">
      <c r="A449" s="414"/>
      <c r="B449" s="142"/>
      <c r="C449" s="142"/>
      <c r="D449" s="410"/>
      <c r="E449" s="805"/>
      <c r="F449" s="146"/>
      <c r="G449" s="6"/>
      <c r="H449" s="3"/>
      <c r="I449" s="3"/>
      <c r="J449" s="3"/>
      <c r="K449" s="3"/>
      <c r="L449" s="3"/>
      <c r="M449" s="3"/>
      <c r="N449" s="3"/>
      <c r="O449" s="3"/>
      <c r="P449" s="3"/>
      <c r="Q449" s="3"/>
      <c r="R449" s="3"/>
      <c r="S449" s="3"/>
      <c r="T449" s="3"/>
      <c r="U449" s="3"/>
      <c r="V449" s="3"/>
      <c r="W449" s="3"/>
      <c r="X449" s="3"/>
      <c r="Y449" s="3"/>
      <c r="Z449" s="138"/>
      <c r="AA449" s="203"/>
      <c r="AB449" s="259"/>
      <c r="AC449" s="139"/>
      <c r="AD449" s="140"/>
    </row>
    <row r="450" spans="1:30">
      <c r="A450" s="141"/>
      <c r="B450" s="212"/>
      <c r="C450" s="212"/>
      <c r="D450" s="149"/>
      <c r="E450" s="805"/>
      <c r="F450" s="148"/>
      <c r="G450" s="6"/>
      <c r="Z450" s="99"/>
      <c r="AA450" s="231"/>
      <c r="AB450" s="68"/>
      <c r="AC450" s="69"/>
      <c r="AD450" s="70"/>
    </row>
    <row r="451" spans="1:30" ht="3" customHeight="1">
      <c r="A451" s="224"/>
      <c r="B451" s="305"/>
      <c r="C451" s="305"/>
      <c r="D451" s="363"/>
      <c r="E451" s="1580"/>
      <c r="F451" s="357"/>
      <c r="G451" s="330"/>
      <c r="H451" s="23"/>
      <c r="I451" s="23"/>
      <c r="J451" s="23"/>
      <c r="K451" s="23"/>
      <c r="L451" s="23"/>
      <c r="M451" s="23"/>
      <c r="N451" s="23"/>
      <c r="O451" s="23"/>
      <c r="P451" s="23"/>
      <c r="Q451" s="23"/>
      <c r="R451" s="23"/>
      <c r="S451" s="23"/>
      <c r="T451" s="23"/>
      <c r="U451" s="23"/>
      <c r="V451" s="23"/>
      <c r="W451" s="23"/>
      <c r="X451" s="23"/>
      <c r="Y451" s="23"/>
      <c r="Z451" s="258"/>
      <c r="AA451" s="377"/>
      <c r="AB451" s="225"/>
      <c r="AC451" s="226"/>
      <c r="AD451" s="227"/>
    </row>
    <row r="452" spans="1:30" ht="7.5" customHeight="1">
      <c r="A452" s="417"/>
      <c r="B452" s="350"/>
      <c r="C452" s="359"/>
      <c r="D452" s="360"/>
      <c r="E452" s="414"/>
      <c r="F452" s="18"/>
      <c r="G452" s="204"/>
      <c r="H452" s="204"/>
      <c r="I452" s="204"/>
      <c r="J452" s="204"/>
      <c r="K452" s="204"/>
      <c r="L452" s="204"/>
      <c r="M452" s="204"/>
      <c r="N452" s="204"/>
      <c r="O452" s="204"/>
      <c r="P452" s="204"/>
      <c r="Q452" s="204"/>
      <c r="R452" s="204"/>
      <c r="S452" s="204"/>
      <c r="T452" s="204"/>
      <c r="U452" s="204"/>
      <c r="V452" s="204"/>
      <c r="W452" s="204"/>
      <c r="X452" s="204"/>
      <c r="Y452" s="204"/>
      <c r="Z452" s="204"/>
      <c r="AA452" s="128"/>
      <c r="AB452" s="155"/>
      <c r="AC452" s="156"/>
      <c r="AD452" s="157"/>
    </row>
    <row r="453" spans="1:30" ht="13.5" customHeight="1">
      <c r="A453" s="417"/>
      <c r="B453" s="349">
        <v>22</v>
      </c>
      <c r="C453" s="953" t="s">
        <v>1163</v>
      </c>
      <c r="D453" s="410" t="s">
        <v>350</v>
      </c>
      <c r="E453" s="805" t="s">
        <v>1372</v>
      </c>
      <c r="F453" s="18"/>
      <c r="G453" s="737" t="s">
        <v>71</v>
      </c>
      <c r="H453" s="737"/>
      <c r="I453" s="737"/>
      <c r="J453" s="737"/>
      <c r="K453" s="737"/>
      <c r="L453" s="737"/>
      <c r="M453" s="737"/>
      <c r="N453" s="738" t="s">
        <v>1385</v>
      </c>
      <c r="O453" s="739"/>
      <c r="P453" s="739"/>
      <c r="Q453" s="739"/>
      <c r="R453" s="739"/>
      <c r="S453" s="739"/>
      <c r="T453" s="739"/>
      <c r="U453" s="739"/>
      <c r="V453" s="739"/>
      <c r="W453" s="739"/>
      <c r="X453" s="739"/>
      <c r="Y453" s="739"/>
      <c r="Z453" s="1517"/>
      <c r="AA453" s="356"/>
      <c r="AB453" s="1632" t="s">
        <v>1159</v>
      </c>
      <c r="AC453" s="1633"/>
      <c r="AD453" s="1634"/>
    </row>
    <row r="454" spans="1:30" ht="13.5" customHeight="1">
      <c r="A454" s="417"/>
      <c r="B454" s="142"/>
      <c r="C454" s="953"/>
      <c r="D454" s="410"/>
      <c r="E454" s="1636"/>
      <c r="F454" s="18"/>
      <c r="G454" s="737"/>
      <c r="H454" s="737"/>
      <c r="I454" s="737"/>
      <c r="J454" s="737"/>
      <c r="K454" s="737"/>
      <c r="L454" s="737"/>
      <c r="M454" s="737"/>
      <c r="N454" s="742"/>
      <c r="O454" s="743"/>
      <c r="P454" s="743"/>
      <c r="Q454" s="743"/>
      <c r="R454" s="743"/>
      <c r="S454" s="743"/>
      <c r="T454" s="743"/>
      <c r="U454" s="743"/>
      <c r="V454" s="743"/>
      <c r="W454" s="743"/>
      <c r="X454" s="743"/>
      <c r="Y454" s="743"/>
      <c r="Z454" s="1518"/>
      <c r="AA454" s="128"/>
      <c r="AB454" s="1632"/>
      <c r="AC454" s="1633"/>
      <c r="AD454" s="1634"/>
    </row>
    <row r="455" spans="1:30">
      <c r="A455" s="417"/>
      <c r="B455" s="142"/>
      <c r="C455" s="1635"/>
      <c r="D455" s="410"/>
      <c r="E455" s="1637"/>
      <c r="F455" s="18"/>
      <c r="G455" s="3" t="s">
        <v>882</v>
      </c>
      <c r="H455" s="1643" t="s">
        <v>1036</v>
      </c>
      <c r="I455" s="1643"/>
      <c r="J455" s="1643"/>
      <c r="K455" s="1643"/>
      <c r="L455" s="1643"/>
      <c r="M455" s="1643"/>
      <c r="N455" s="1643"/>
      <c r="O455" s="1643"/>
      <c r="P455" s="1643"/>
      <c r="Q455" s="1643"/>
      <c r="R455" s="1643"/>
      <c r="S455" s="1643"/>
      <c r="T455" s="427"/>
      <c r="U455" s="427"/>
      <c r="V455" s="427"/>
      <c r="W455" s="138"/>
      <c r="X455" s="138"/>
      <c r="Y455" s="212"/>
      <c r="Z455" s="212"/>
      <c r="AA455" s="128"/>
      <c r="AB455" s="1632"/>
      <c r="AC455" s="1633"/>
      <c r="AD455" s="1634"/>
    </row>
    <row r="456" spans="1:30">
      <c r="A456" s="417"/>
      <c r="B456" s="142"/>
      <c r="C456" s="1635"/>
      <c r="D456" s="410"/>
      <c r="E456" s="1637"/>
      <c r="F456" s="18"/>
      <c r="H456" s="908" t="s">
        <v>1406</v>
      </c>
      <c r="I456" s="908"/>
      <c r="J456" s="908"/>
      <c r="K456" s="908"/>
      <c r="L456" s="908"/>
      <c r="M456" s="908"/>
      <c r="N456" s="908"/>
      <c r="O456" s="908"/>
      <c r="P456" s="908"/>
      <c r="Q456" s="908"/>
      <c r="R456" s="908"/>
      <c r="S456" s="908"/>
      <c r="T456" s="908"/>
      <c r="U456" s="792" t="s">
        <v>198</v>
      </c>
      <c r="V456" s="792"/>
      <c r="W456" s="792"/>
      <c r="X456" s="792"/>
      <c r="Y456" s="212"/>
      <c r="Z456" s="212"/>
      <c r="AA456" s="128"/>
      <c r="AB456" s="393"/>
      <c r="AC456" s="394"/>
      <c r="AD456" s="395"/>
    </row>
    <row r="457" spans="1:30">
      <c r="A457" s="417"/>
      <c r="B457" s="142"/>
      <c r="C457" s="1635"/>
      <c r="D457" s="410"/>
      <c r="E457" s="1637"/>
      <c r="F457" s="18"/>
      <c r="G457" s="138"/>
      <c r="H457" s="908" t="s">
        <v>1037</v>
      </c>
      <c r="I457" s="908"/>
      <c r="J457" s="908"/>
      <c r="K457" s="908"/>
      <c r="L457" s="908"/>
      <c r="M457" s="908"/>
      <c r="N457" s="908"/>
      <c r="O457" s="908"/>
      <c r="P457" s="908"/>
      <c r="Q457" s="908"/>
      <c r="R457" s="908"/>
      <c r="S457" s="908"/>
      <c r="T457" s="908"/>
      <c r="U457" s="792" t="s">
        <v>198</v>
      </c>
      <c r="V457" s="792"/>
      <c r="W457" s="792"/>
      <c r="X457" s="792"/>
      <c r="Y457" s="212"/>
      <c r="Z457" s="212"/>
      <c r="AA457" s="128"/>
      <c r="AB457" s="393"/>
      <c r="AC457" s="394"/>
      <c r="AD457" s="395"/>
    </row>
    <row r="458" spans="1:30">
      <c r="A458" s="417"/>
      <c r="B458" s="142"/>
      <c r="C458" s="1635"/>
      <c r="D458" s="410"/>
      <c r="E458" s="1637"/>
      <c r="F458" s="18"/>
      <c r="H458" s="908" t="s">
        <v>1038</v>
      </c>
      <c r="I458" s="908"/>
      <c r="J458" s="908"/>
      <c r="K458" s="908"/>
      <c r="L458" s="908"/>
      <c r="M458" s="908"/>
      <c r="N458" s="908"/>
      <c r="O458" s="908"/>
      <c r="P458" s="908"/>
      <c r="Q458" s="908"/>
      <c r="R458" s="908"/>
      <c r="S458" s="908"/>
      <c r="T458" s="908"/>
      <c r="U458" s="792" t="s">
        <v>198</v>
      </c>
      <c r="V458" s="792"/>
      <c r="W458" s="792"/>
      <c r="X458" s="792"/>
      <c r="Y458" s="212"/>
      <c r="Z458" s="212"/>
      <c r="AA458" s="128"/>
      <c r="AB458" s="393"/>
      <c r="AC458" s="394"/>
      <c r="AD458" s="395"/>
    </row>
    <row r="459" spans="1:30">
      <c r="A459" s="417"/>
      <c r="B459" s="142"/>
      <c r="C459" s="1635"/>
      <c r="D459" s="410"/>
      <c r="E459" s="1637"/>
      <c r="F459" s="18"/>
      <c r="G459" s="3" t="s">
        <v>1165</v>
      </c>
      <c r="AA459" s="128"/>
      <c r="AB459" s="155"/>
      <c r="AC459" s="156"/>
      <c r="AD459" s="157"/>
    </row>
    <row r="460" spans="1:30" ht="13.5" customHeight="1">
      <c r="A460" s="417"/>
      <c r="B460" s="142"/>
      <c r="C460" s="413"/>
      <c r="D460" s="410"/>
      <c r="E460" s="1637"/>
      <c r="F460" s="18"/>
      <c r="G460" s="32"/>
      <c r="H460" s="32"/>
      <c r="I460" s="788"/>
      <c r="J460" s="790"/>
      <c r="K460" s="1638" t="s">
        <v>1166</v>
      </c>
      <c r="L460" s="1639"/>
      <c r="M460" s="1639"/>
      <c r="N460" s="1639"/>
      <c r="O460" s="1639"/>
      <c r="P460" s="1639"/>
      <c r="Q460" s="1639"/>
      <c r="R460" s="1639"/>
      <c r="S460" s="1639"/>
      <c r="T460" s="1639"/>
      <c r="U460" s="1639"/>
      <c r="V460" s="1639"/>
      <c r="W460" s="1639"/>
      <c r="X460" s="1639"/>
      <c r="Y460" s="1639"/>
      <c r="Z460" s="1640"/>
      <c r="AA460" s="128"/>
      <c r="AB460" s="155"/>
      <c r="AC460" s="156"/>
      <c r="AD460" s="157"/>
    </row>
    <row r="461" spans="1:30">
      <c r="A461" s="417"/>
      <c r="B461" s="142"/>
      <c r="C461" s="413"/>
      <c r="D461" s="410"/>
      <c r="E461" s="1637"/>
      <c r="F461" s="18"/>
      <c r="G461" s="32"/>
      <c r="H461" s="32"/>
      <c r="I461" s="774"/>
      <c r="J461" s="920"/>
      <c r="K461" s="1641" t="s">
        <v>321</v>
      </c>
      <c r="L461" s="1528"/>
      <c r="M461" s="1528"/>
      <c r="N461" s="1528"/>
      <c r="O461" s="1528"/>
      <c r="P461" s="1528"/>
      <c r="Q461" s="1528"/>
      <c r="R461" s="1528"/>
      <c r="S461" s="1528"/>
      <c r="T461" s="1528"/>
      <c r="U461" s="1528"/>
      <c r="V461" s="1528"/>
      <c r="W461" s="1528"/>
      <c r="X461" s="1528"/>
      <c r="Y461" s="1528"/>
      <c r="Z461" s="1529"/>
      <c r="AA461" s="128"/>
      <c r="AB461" s="155"/>
      <c r="AC461" s="156"/>
      <c r="AD461" s="157"/>
    </row>
    <row r="462" spans="1:30">
      <c r="A462" s="417"/>
      <c r="B462" s="142"/>
      <c r="C462" s="413"/>
      <c r="D462" s="410"/>
      <c r="E462" s="1637"/>
      <c r="F462" s="18"/>
      <c r="G462" s="32"/>
      <c r="H462" s="32"/>
      <c r="I462" s="776"/>
      <c r="J462" s="921"/>
      <c r="K462" s="331" t="s">
        <v>1167</v>
      </c>
      <c r="L462" s="1642"/>
      <c r="M462" s="1642"/>
      <c r="N462" s="1642"/>
      <c r="O462" s="1642"/>
      <c r="P462" s="1642"/>
      <c r="Q462" s="1642"/>
      <c r="R462" s="1642"/>
      <c r="S462" s="1642"/>
      <c r="T462" s="1642"/>
      <c r="U462" s="1642"/>
      <c r="V462" s="1642"/>
      <c r="W462" s="1642"/>
      <c r="X462" s="1642"/>
      <c r="Y462" s="1642"/>
      <c r="Z462" s="332" t="s">
        <v>1168</v>
      </c>
      <c r="AA462" s="128"/>
      <c r="AB462" s="155"/>
      <c r="AC462" s="156"/>
      <c r="AD462" s="157"/>
    </row>
    <row r="463" spans="1:30">
      <c r="A463" s="417"/>
      <c r="B463" s="142"/>
      <c r="C463" s="413"/>
      <c r="D463" s="410"/>
      <c r="E463" s="1637"/>
      <c r="F463" s="18"/>
      <c r="G463" s="32"/>
      <c r="H463" s="32"/>
      <c r="I463" s="333"/>
      <c r="J463" s="427"/>
      <c r="K463" s="392"/>
      <c r="L463" s="334"/>
      <c r="M463" s="334"/>
      <c r="N463" s="334"/>
      <c r="O463" s="334"/>
      <c r="P463" s="334"/>
      <c r="Q463" s="334"/>
      <c r="R463" s="334"/>
      <c r="S463" s="334"/>
      <c r="T463" s="334"/>
      <c r="U463" s="334"/>
      <c r="V463" s="334"/>
      <c r="W463" s="334"/>
      <c r="X463" s="392"/>
      <c r="AA463" s="128"/>
      <c r="AB463" s="155"/>
      <c r="AC463" s="156"/>
      <c r="AD463" s="157"/>
    </row>
    <row r="464" spans="1:30">
      <c r="A464" s="417"/>
      <c r="B464" s="142"/>
      <c r="C464" s="413"/>
      <c r="D464" s="410"/>
      <c r="E464" s="1637"/>
      <c r="F464" s="18"/>
      <c r="G464" s="3" t="s">
        <v>1169</v>
      </c>
      <c r="M464" s="128"/>
      <c r="N464" s="788" t="s">
        <v>198</v>
      </c>
      <c r="O464" s="789"/>
      <c r="P464" s="789"/>
      <c r="Q464" s="790"/>
      <c r="AA464" s="128"/>
      <c r="AB464" s="155"/>
      <c r="AC464" s="156"/>
      <c r="AD464" s="157"/>
    </row>
    <row r="465" spans="1:30">
      <c r="A465" s="417"/>
      <c r="B465" s="142"/>
      <c r="C465" s="413"/>
      <c r="D465" s="410"/>
      <c r="E465" s="1637"/>
      <c r="F465" s="18"/>
      <c r="M465" s="557"/>
      <c r="N465" s="335"/>
      <c r="O465" s="335"/>
      <c r="P465" s="335"/>
      <c r="Q465" s="335"/>
      <c r="AA465" s="128"/>
      <c r="AB465" s="155"/>
      <c r="AC465" s="156"/>
      <c r="AD465" s="157"/>
    </row>
    <row r="466" spans="1:30">
      <c r="A466" s="417"/>
      <c r="B466" s="142"/>
      <c r="C466" s="413"/>
      <c r="D466" s="410"/>
      <c r="E466" s="1637"/>
      <c r="F466" s="18"/>
      <c r="G466" s="3" t="s">
        <v>882</v>
      </c>
      <c r="H466" s="6" t="s">
        <v>1170</v>
      </c>
      <c r="I466" s="6"/>
      <c r="J466" s="6"/>
      <c r="K466" s="6"/>
      <c r="L466" s="6"/>
      <c r="M466" s="6"/>
      <c r="N466" s="330"/>
      <c r="O466" s="330"/>
      <c r="P466" s="330"/>
      <c r="Q466" s="330"/>
      <c r="R466" s="330"/>
      <c r="S466" s="330"/>
      <c r="T466" s="330"/>
      <c r="U466" s="330"/>
      <c r="V466" s="330"/>
      <c r="W466" s="330"/>
      <c r="X466" s="330"/>
      <c r="Y466" s="330"/>
      <c r="Z466" s="330"/>
      <c r="AA466" s="356"/>
      <c r="AB466" s="1632" t="s">
        <v>1159</v>
      </c>
      <c r="AC466" s="1633"/>
      <c r="AD466" s="1634"/>
    </row>
    <row r="467" spans="1:30" ht="13.5" customHeight="1">
      <c r="A467" s="417"/>
      <c r="B467" s="142"/>
      <c r="C467" s="413"/>
      <c r="D467" s="410"/>
      <c r="E467" s="1637"/>
      <c r="F467" s="18"/>
      <c r="G467" s="737" t="s">
        <v>71</v>
      </c>
      <c r="H467" s="737"/>
      <c r="I467" s="737"/>
      <c r="J467" s="737"/>
      <c r="K467" s="737"/>
      <c r="L467" s="737"/>
      <c r="M467" s="817"/>
      <c r="N467" s="696" t="s">
        <v>1164</v>
      </c>
      <c r="O467" s="696"/>
      <c r="P467" s="696"/>
      <c r="Q467" s="696"/>
      <c r="R467" s="696"/>
      <c r="S467" s="696"/>
      <c r="T467" s="696"/>
      <c r="U467" s="696"/>
      <c r="V467" s="696"/>
      <c r="W467" s="696"/>
      <c r="X467" s="696"/>
      <c r="Y467" s="696"/>
      <c r="Z467" s="696"/>
      <c r="AA467" s="128"/>
      <c r="AB467" s="1632"/>
      <c r="AC467" s="1633"/>
      <c r="AD467" s="1634"/>
    </row>
    <row r="468" spans="1:30">
      <c r="A468" s="417"/>
      <c r="B468" s="142"/>
      <c r="C468" s="413"/>
      <c r="D468" s="410"/>
      <c r="E468" s="1637"/>
      <c r="F468" s="18"/>
      <c r="G468" s="737"/>
      <c r="H468" s="737"/>
      <c r="I468" s="737"/>
      <c r="J468" s="737"/>
      <c r="K468" s="737"/>
      <c r="L468" s="737"/>
      <c r="M468" s="817"/>
      <c r="N468" s="696"/>
      <c r="O468" s="696"/>
      <c r="P468" s="696"/>
      <c r="Q468" s="696"/>
      <c r="R468" s="696"/>
      <c r="S468" s="696"/>
      <c r="T468" s="696"/>
      <c r="U468" s="696"/>
      <c r="V468" s="696"/>
      <c r="W468" s="696"/>
      <c r="X468" s="696"/>
      <c r="Y468" s="696"/>
      <c r="Z468" s="696"/>
      <c r="AA468" s="128"/>
      <c r="AB468" s="1632"/>
      <c r="AC468" s="1633"/>
      <c r="AD468" s="1634"/>
    </row>
    <row r="469" spans="1:30" s="389" customFormat="1" ht="6.6" customHeight="1">
      <c r="A469" s="414"/>
      <c r="B469" s="142"/>
      <c r="C469" s="142"/>
      <c r="D469" s="410"/>
      <c r="E469" s="424"/>
      <c r="F469" s="146"/>
      <c r="G469" s="138"/>
      <c r="H469" s="138"/>
      <c r="I469" s="138"/>
      <c r="J469" s="138"/>
      <c r="K469" s="138"/>
      <c r="L469" s="138"/>
      <c r="M469" s="138"/>
      <c r="N469" s="138"/>
      <c r="O469" s="138"/>
      <c r="P469" s="138"/>
      <c r="Q469" s="138"/>
      <c r="R469" s="138"/>
      <c r="S469" s="138"/>
      <c r="T469" s="138"/>
      <c r="U469" s="138"/>
      <c r="V469" s="138"/>
      <c r="W469" s="138"/>
      <c r="X469" s="138"/>
      <c r="Y469" s="138"/>
      <c r="Z469" s="138"/>
      <c r="AA469" s="203"/>
      <c r="AB469" s="259"/>
      <c r="AC469" s="139"/>
      <c r="AD469" s="140"/>
    </row>
    <row r="470" spans="1:30" s="389" customFormat="1" ht="13.2" customHeight="1">
      <c r="A470" s="414"/>
      <c r="B470" s="142"/>
      <c r="C470" s="142"/>
      <c r="D470" s="410"/>
      <c r="E470" s="424"/>
      <c r="F470" s="146"/>
      <c r="G470" s="138"/>
      <c r="H470" s="138"/>
      <c r="I470" s="138"/>
      <c r="J470" s="138"/>
      <c r="K470" s="138"/>
      <c r="L470" s="138"/>
      <c r="M470" s="138"/>
      <c r="N470" s="138"/>
      <c r="O470" s="138"/>
      <c r="P470" s="138"/>
      <c r="Q470" s="138"/>
      <c r="R470" s="138"/>
      <c r="S470" s="138"/>
      <c r="T470" s="138"/>
      <c r="U470" s="138"/>
      <c r="V470" s="138"/>
      <c r="W470" s="138"/>
      <c r="X470" s="138"/>
      <c r="Y470" s="138"/>
      <c r="Z470" s="138"/>
      <c r="AA470" s="203"/>
      <c r="AB470" s="259"/>
      <c r="AC470" s="139"/>
      <c r="AD470" s="140"/>
    </row>
    <row r="471" spans="1:30" s="389" customFormat="1" ht="13.2" customHeight="1">
      <c r="A471" s="414"/>
      <c r="B471" s="142"/>
      <c r="C471" s="142"/>
      <c r="D471" s="410"/>
      <c r="E471" s="424"/>
      <c r="F471" s="146"/>
      <c r="G471" s="138"/>
      <c r="H471" s="138"/>
      <c r="I471" s="138"/>
      <c r="J471" s="138"/>
      <c r="K471" s="138"/>
      <c r="L471" s="138"/>
      <c r="M471" s="138"/>
      <c r="N471" s="138"/>
      <c r="O471" s="138"/>
      <c r="P471" s="138"/>
      <c r="Q471" s="138"/>
      <c r="R471" s="138"/>
      <c r="S471" s="138"/>
      <c r="T471" s="138"/>
      <c r="U471" s="138"/>
      <c r="V471" s="138"/>
      <c r="W471" s="138"/>
      <c r="X471" s="138"/>
      <c r="Y471" s="138"/>
      <c r="Z471" s="138"/>
      <c r="AA471" s="203"/>
      <c r="AB471" s="259"/>
      <c r="AC471" s="139"/>
      <c r="AD471" s="140"/>
    </row>
    <row r="472" spans="1:30" ht="13.5" customHeight="1">
      <c r="A472" s="141"/>
      <c r="B472" s="212">
        <v>23</v>
      </c>
      <c r="C472" s="814" t="s">
        <v>771</v>
      </c>
      <c r="D472" s="149" t="s">
        <v>351</v>
      </c>
      <c r="E472" s="805" t="s">
        <v>1171</v>
      </c>
      <c r="F472" s="148"/>
      <c r="G472" s="737" t="s">
        <v>71</v>
      </c>
      <c r="H472" s="737"/>
      <c r="I472" s="737"/>
      <c r="J472" s="737"/>
      <c r="K472" s="737"/>
      <c r="L472" s="737"/>
      <c r="M472" s="817"/>
      <c r="N472" s="738" t="s">
        <v>154</v>
      </c>
      <c r="O472" s="739"/>
      <c r="P472" s="739"/>
      <c r="Q472" s="739"/>
      <c r="R472" s="739"/>
      <c r="S472" s="739"/>
      <c r="T472" s="739"/>
      <c r="U472" s="739"/>
      <c r="V472" s="1517"/>
      <c r="W472" s="99"/>
      <c r="X472" s="99"/>
      <c r="Y472" s="99"/>
      <c r="Z472" s="99"/>
      <c r="AA472" s="231"/>
      <c r="AB472" s="1063" t="s">
        <v>548</v>
      </c>
      <c r="AC472" s="1064"/>
      <c r="AD472" s="1065"/>
    </row>
    <row r="473" spans="1:30">
      <c r="A473" s="141"/>
      <c r="B473" s="212"/>
      <c r="C473" s="814"/>
      <c r="D473" s="149"/>
      <c r="E473" s="805"/>
      <c r="F473" s="148"/>
      <c r="G473" s="737"/>
      <c r="H473" s="737"/>
      <c r="I473" s="737"/>
      <c r="J473" s="737"/>
      <c r="K473" s="737"/>
      <c r="L473" s="737"/>
      <c r="M473" s="817"/>
      <c r="N473" s="742"/>
      <c r="O473" s="743"/>
      <c r="P473" s="743"/>
      <c r="Q473" s="743"/>
      <c r="R473" s="743"/>
      <c r="S473" s="743"/>
      <c r="T473" s="743"/>
      <c r="U473" s="743"/>
      <c r="V473" s="1518"/>
      <c r="W473" s="99"/>
      <c r="X473" s="99"/>
      <c r="Y473" s="99"/>
      <c r="Z473" s="99"/>
      <c r="AA473" s="231"/>
      <c r="AB473" s="1063"/>
      <c r="AC473" s="1064"/>
      <c r="AD473" s="1065"/>
    </row>
    <row r="474" spans="1:30">
      <c r="A474" s="141"/>
      <c r="B474" s="212"/>
      <c r="C474" s="814"/>
      <c r="D474" s="149"/>
      <c r="E474" s="805"/>
      <c r="F474" s="148"/>
      <c r="G474" s="3" t="s">
        <v>1039</v>
      </c>
      <c r="P474" s="99"/>
      <c r="Q474" s="99"/>
      <c r="R474" s="3" t="s">
        <v>1275</v>
      </c>
      <c r="AA474" s="231"/>
      <c r="AB474" s="68"/>
      <c r="AC474" s="69"/>
      <c r="AD474" s="70"/>
    </row>
    <row r="475" spans="1:30" ht="13.5" customHeight="1">
      <c r="A475" s="141"/>
      <c r="B475" s="212"/>
      <c r="C475" s="814"/>
      <c r="D475" s="149"/>
      <c r="E475" s="805"/>
      <c r="F475" s="148"/>
      <c r="H475" s="788"/>
      <c r="I475" s="790"/>
      <c r="J475" s="1487" t="s">
        <v>1282</v>
      </c>
      <c r="K475" s="1488"/>
      <c r="L475" s="1488"/>
      <c r="M475" s="1488"/>
      <c r="N475" s="1488"/>
      <c r="O475" s="1488"/>
      <c r="P475" s="1489"/>
      <c r="R475" s="788"/>
      <c r="S475" s="790"/>
      <c r="T475" s="1487" t="s">
        <v>1276</v>
      </c>
      <c r="U475" s="1488"/>
      <c r="V475" s="1488"/>
      <c r="W475" s="1488"/>
      <c r="X475" s="1488"/>
      <c r="Y475" s="1488"/>
      <c r="Z475" s="1489"/>
      <c r="AA475" s="480"/>
      <c r="AB475" s="68"/>
      <c r="AC475" s="69"/>
      <c r="AD475" s="70"/>
    </row>
    <row r="476" spans="1:30">
      <c r="A476" s="141"/>
      <c r="B476" s="212"/>
      <c r="C476" s="814"/>
      <c r="D476" s="149"/>
      <c r="E476" s="805"/>
      <c r="F476" s="148"/>
      <c r="G476" s="144"/>
      <c r="H476" s="788"/>
      <c r="I476" s="790"/>
      <c r="J476" s="1487" t="s">
        <v>1040</v>
      </c>
      <c r="K476" s="1488"/>
      <c r="L476" s="1488"/>
      <c r="M476" s="1488"/>
      <c r="N476" s="1488"/>
      <c r="O476" s="1488"/>
      <c r="P476" s="1489"/>
      <c r="Q476" s="144"/>
      <c r="R476" s="788"/>
      <c r="S476" s="790"/>
      <c r="T476" s="1524" t="s">
        <v>1277</v>
      </c>
      <c r="U476" s="1525"/>
      <c r="V476" s="1525"/>
      <c r="W476" s="1525"/>
      <c r="X476" s="1525"/>
      <c r="Y476" s="1525"/>
      <c r="Z476" s="1526"/>
      <c r="AA476" s="480"/>
      <c r="AB476" s="68"/>
      <c r="AC476" s="69"/>
      <c r="AD476" s="70"/>
    </row>
    <row r="477" spans="1:30">
      <c r="A477" s="141"/>
      <c r="B477" s="212"/>
      <c r="C477" s="212"/>
      <c r="D477" s="149"/>
      <c r="E477" s="805"/>
      <c r="F477" s="148"/>
      <c r="G477" s="144"/>
      <c r="H477" s="788"/>
      <c r="I477" s="790"/>
      <c r="J477" s="1487" t="s">
        <v>1172</v>
      </c>
      <c r="K477" s="1488"/>
      <c r="L477" s="1488"/>
      <c r="M477" s="1488"/>
      <c r="N477" s="1488"/>
      <c r="O477" s="1488"/>
      <c r="P477" s="1489"/>
      <c r="Q477" s="144"/>
      <c r="R477" s="774"/>
      <c r="S477" s="775"/>
      <c r="T477" s="1524" t="s">
        <v>321</v>
      </c>
      <c r="U477" s="1525"/>
      <c r="V477" s="1525"/>
      <c r="W477" s="1525"/>
      <c r="X477" s="1525"/>
      <c r="Y477" s="1525"/>
      <c r="Z477" s="1526"/>
      <c r="AA477" s="480"/>
      <c r="AB477" s="68"/>
      <c r="AC477" s="69"/>
      <c r="AD477" s="70"/>
    </row>
    <row r="478" spans="1:30">
      <c r="A478" s="141"/>
      <c r="B478" s="212"/>
      <c r="C478" s="212"/>
      <c r="D478" s="149"/>
      <c r="E478" s="805"/>
      <c r="F478" s="148"/>
      <c r="G478" s="144"/>
      <c r="H478" s="774"/>
      <c r="I478" s="920"/>
      <c r="J478" s="1524" t="s">
        <v>701</v>
      </c>
      <c r="K478" s="1525"/>
      <c r="L478" s="1525"/>
      <c r="M478" s="1525"/>
      <c r="N478" s="1525"/>
      <c r="O478" s="1525"/>
      <c r="P478" s="1526"/>
      <c r="Q478" s="144"/>
      <c r="R478" s="776"/>
      <c r="S478" s="777"/>
      <c r="T478" s="336" t="s">
        <v>1278</v>
      </c>
      <c r="U478" s="1629"/>
      <c r="V478" s="1629"/>
      <c r="W478" s="1629"/>
      <c r="X478" s="1629"/>
      <c r="Y478" s="1629"/>
      <c r="Z478" s="337" t="s">
        <v>1279</v>
      </c>
      <c r="AA478" s="128"/>
      <c r="AB478" s="68"/>
      <c r="AC478" s="69"/>
      <c r="AD478" s="70"/>
    </row>
    <row r="479" spans="1:30">
      <c r="A479" s="141"/>
      <c r="B479" s="212"/>
      <c r="C479" s="212"/>
      <c r="D479" s="149"/>
      <c r="E479" s="805"/>
      <c r="F479" s="148"/>
      <c r="G479" s="144"/>
      <c r="H479" s="1418"/>
      <c r="I479" s="1421"/>
      <c r="J479" s="336" t="s">
        <v>1280</v>
      </c>
      <c r="K479" s="1629"/>
      <c r="L479" s="1629"/>
      <c r="M479" s="1629"/>
      <c r="N479" s="1629"/>
      <c r="O479" s="1629"/>
      <c r="P479" s="337" t="s">
        <v>1281</v>
      </c>
      <c r="Q479" s="144"/>
      <c r="R479" s="1630" t="s">
        <v>1283</v>
      </c>
      <c r="S479" s="1630"/>
      <c r="T479" s="1630"/>
      <c r="U479" s="1630"/>
      <c r="V479" s="1630"/>
      <c r="W479" s="1630"/>
      <c r="X479" s="1630"/>
      <c r="Y479" s="1630"/>
      <c r="Z479" s="1630"/>
      <c r="AA479" s="128"/>
      <c r="AB479" s="68"/>
      <c r="AC479" s="69"/>
      <c r="AD479" s="70"/>
    </row>
    <row r="480" spans="1:30" ht="13.5" customHeight="1">
      <c r="A480" s="141"/>
      <c r="B480" s="212"/>
      <c r="C480" s="212"/>
      <c r="D480" s="149"/>
      <c r="E480" s="805"/>
      <c r="F480" s="148"/>
      <c r="G480" s="144"/>
      <c r="H480" s="1630" t="s">
        <v>1283</v>
      </c>
      <c r="I480" s="1630"/>
      <c r="J480" s="1630"/>
      <c r="K480" s="1630"/>
      <c r="L480" s="1630"/>
      <c r="M480" s="1630"/>
      <c r="N480" s="1630"/>
      <c r="O480" s="1630"/>
      <c r="P480" s="1630"/>
      <c r="Q480" s="144"/>
      <c r="R480" s="1631"/>
      <c r="S480" s="1631"/>
      <c r="T480" s="1631"/>
      <c r="U480" s="1631"/>
      <c r="V480" s="1631"/>
      <c r="W480" s="1631"/>
      <c r="X480" s="1631"/>
      <c r="Y480" s="1631"/>
      <c r="Z480" s="1631"/>
      <c r="AA480" s="128"/>
      <c r="AB480" s="68"/>
      <c r="AC480" s="69"/>
      <c r="AD480" s="70"/>
    </row>
    <row r="481" spans="1:30">
      <c r="A481" s="141"/>
      <c r="B481" s="212"/>
      <c r="C481" s="212"/>
      <c r="D481" s="149"/>
      <c r="E481" s="805"/>
      <c r="F481" s="148"/>
      <c r="G481" s="144"/>
      <c r="H481" s="1631"/>
      <c r="I481" s="1631"/>
      <c r="J481" s="1631"/>
      <c r="K481" s="1631"/>
      <c r="L481" s="1631"/>
      <c r="M481" s="1631"/>
      <c r="N481" s="1631"/>
      <c r="O481" s="1631"/>
      <c r="P481" s="1631"/>
      <c r="Q481" s="144"/>
      <c r="R481" s="144"/>
      <c r="S481" s="144"/>
      <c r="T481" s="144"/>
      <c r="U481" s="144"/>
      <c r="V481" s="144"/>
      <c r="W481" s="144"/>
      <c r="X481" s="144"/>
      <c r="Y481" s="144"/>
      <c r="Z481" s="144"/>
      <c r="AA481" s="128"/>
      <c r="AB481" s="68"/>
      <c r="AC481" s="69"/>
      <c r="AD481" s="70"/>
    </row>
    <row r="482" spans="1:30">
      <c r="A482" s="141"/>
      <c r="B482" s="212"/>
      <c r="C482" s="212"/>
      <c r="D482" s="149"/>
      <c r="E482" s="805"/>
      <c r="F482" s="148"/>
      <c r="G482" s="3" t="s">
        <v>789</v>
      </c>
      <c r="Z482" s="144"/>
      <c r="AA482" s="128"/>
      <c r="AB482" s="68"/>
      <c r="AC482" s="69"/>
      <c r="AD482" s="70"/>
    </row>
    <row r="483" spans="1:30">
      <c r="A483" s="141"/>
      <c r="B483" s="212"/>
      <c r="C483" s="212"/>
      <c r="D483" s="149"/>
      <c r="E483" s="805"/>
      <c r="F483" s="148"/>
      <c r="G483" s="1491"/>
      <c r="H483" s="1492"/>
      <c r="I483" s="1492"/>
      <c r="J483" s="1492"/>
      <c r="K483" s="1492"/>
      <c r="L483" s="1492"/>
      <c r="M483" s="1492"/>
      <c r="N483" s="1492"/>
      <c r="O483" s="1492"/>
      <c r="P483" s="1492"/>
      <c r="Q483" s="1492"/>
      <c r="R483" s="1492"/>
      <c r="S483" s="1492"/>
      <c r="T483" s="1492"/>
      <c r="U483" s="1492"/>
      <c r="V483" s="1492"/>
      <c r="W483" s="1492"/>
      <c r="X483" s="1492"/>
      <c r="Y483" s="1492"/>
      <c r="Z483" s="1493"/>
      <c r="AA483" s="128"/>
      <c r="AB483" s="68"/>
      <c r="AC483" s="69"/>
      <c r="AD483" s="70"/>
    </row>
    <row r="484" spans="1:30">
      <c r="A484" s="141"/>
      <c r="B484" s="212"/>
      <c r="C484" s="212"/>
      <c r="D484" s="149"/>
      <c r="E484" s="805"/>
      <c r="F484" s="148"/>
      <c r="G484" s="1494"/>
      <c r="H484" s="1495"/>
      <c r="I484" s="1495"/>
      <c r="J484" s="1495"/>
      <c r="K484" s="1495"/>
      <c r="L484" s="1495"/>
      <c r="M484" s="1495"/>
      <c r="N484" s="1495"/>
      <c r="O484" s="1495"/>
      <c r="P484" s="1495"/>
      <c r="Q484" s="1495"/>
      <c r="R484" s="1495"/>
      <c r="S484" s="1495"/>
      <c r="T484" s="1495"/>
      <c r="U484" s="1495"/>
      <c r="V484" s="1495"/>
      <c r="W484" s="1495"/>
      <c r="X484" s="1495"/>
      <c r="Y484" s="1495"/>
      <c r="Z484" s="1496"/>
      <c r="AA484" s="31"/>
      <c r="AB484" s="68"/>
      <c r="AC484" s="69"/>
      <c r="AD484" s="70"/>
    </row>
    <row r="485" spans="1:30">
      <c r="A485" s="141"/>
      <c r="B485" s="212"/>
      <c r="C485" s="212"/>
      <c r="D485" s="149"/>
      <c r="E485" s="805"/>
      <c r="F485" s="148"/>
      <c r="G485" s="1497"/>
      <c r="H485" s="1498"/>
      <c r="I485" s="1498"/>
      <c r="J485" s="1498"/>
      <c r="K485" s="1498"/>
      <c r="L485" s="1498"/>
      <c r="M485" s="1498"/>
      <c r="N485" s="1498"/>
      <c r="O485" s="1498"/>
      <c r="P485" s="1498"/>
      <c r="Q485" s="1498"/>
      <c r="R485" s="1498"/>
      <c r="S485" s="1498"/>
      <c r="T485" s="1498"/>
      <c r="U485" s="1498"/>
      <c r="V485" s="1498"/>
      <c r="W485" s="1498"/>
      <c r="X485" s="1498"/>
      <c r="Y485" s="1498"/>
      <c r="Z485" s="1499"/>
      <c r="AA485" s="128"/>
      <c r="AB485" s="68"/>
      <c r="AC485" s="69"/>
      <c r="AD485" s="70"/>
    </row>
    <row r="486" spans="1:30">
      <c r="A486" s="141"/>
      <c r="B486" s="212"/>
      <c r="C486" s="212"/>
      <c r="D486" s="149"/>
      <c r="E486" s="805"/>
      <c r="F486" s="148"/>
      <c r="G486" s="1625" t="s">
        <v>709</v>
      </c>
      <c r="H486" s="1625"/>
      <c r="I486" s="1625"/>
      <c r="J486" s="1625"/>
      <c r="K486" s="1625"/>
      <c r="L486" s="1625"/>
      <c r="M486" s="1625"/>
      <c r="N486" s="1625"/>
      <c r="O486" s="1625"/>
      <c r="P486" s="1625"/>
      <c r="Q486" s="1625"/>
      <c r="R486" s="1625"/>
      <c r="S486" s="1625"/>
      <c r="T486" s="1625"/>
      <c r="U486" s="1625"/>
      <c r="V486" s="1625"/>
      <c r="W486" s="1625"/>
      <c r="X486" s="1625"/>
      <c r="Y486" s="1625"/>
      <c r="Z486" s="1625"/>
      <c r="AA486" s="1628"/>
      <c r="AB486" s="68"/>
      <c r="AC486" s="69"/>
      <c r="AD486" s="70"/>
    </row>
    <row r="487" spans="1:30">
      <c r="A487" s="141"/>
      <c r="B487" s="212"/>
      <c r="C487" s="212"/>
      <c r="D487" s="149"/>
      <c r="E487" s="805"/>
      <c r="F487" s="148"/>
      <c r="G487" s="1491"/>
      <c r="H487" s="1492"/>
      <c r="I487" s="1492"/>
      <c r="J487" s="1492"/>
      <c r="K487" s="1492"/>
      <c r="L487" s="1492"/>
      <c r="M487" s="1492"/>
      <c r="N487" s="1492"/>
      <c r="O487" s="1492"/>
      <c r="P487" s="1492"/>
      <c r="Q487" s="1492"/>
      <c r="R487" s="1492"/>
      <c r="S487" s="1492"/>
      <c r="T487" s="1492"/>
      <c r="U487" s="1492"/>
      <c r="V487" s="1492"/>
      <c r="W487" s="1492"/>
      <c r="X487" s="1492"/>
      <c r="Y487" s="1492"/>
      <c r="Z487" s="1493"/>
      <c r="AA487" s="128"/>
      <c r="AB487" s="68"/>
      <c r="AC487" s="69"/>
      <c r="AD487" s="70"/>
    </row>
    <row r="488" spans="1:30" ht="27.75" customHeight="1">
      <c r="A488" s="141"/>
      <c r="B488" s="212"/>
      <c r="C488" s="212"/>
      <c r="D488" s="149"/>
      <c r="E488" s="805"/>
      <c r="F488" s="148"/>
      <c r="G488" s="1494"/>
      <c r="H488" s="1495"/>
      <c r="I488" s="1495"/>
      <c r="J488" s="1495"/>
      <c r="K488" s="1495"/>
      <c r="L488" s="1495"/>
      <c r="M488" s="1495"/>
      <c r="N488" s="1495"/>
      <c r="O488" s="1495"/>
      <c r="P488" s="1495"/>
      <c r="Q488" s="1495"/>
      <c r="R488" s="1495"/>
      <c r="S488" s="1495"/>
      <c r="T488" s="1495"/>
      <c r="U488" s="1495"/>
      <c r="V488" s="1495"/>
      <c r="W488" s="1495"/>
      <c r="X488" s="1495"/>
      <c r="Y488" s="1495"/>
      <c r="Z488" s="1496"/>
      <c r="AA488" s="128"/>
      <c r="AB488" s="68"/>
      <c r="AC488" s="69"/>
      <c r="AD488" s="70"/>
    </row>
    <row r="489" spans="1:30">
      <c r="A489" s="141"/>
      <c r="B489" s="212"/>
      <c r="C489" s="212"/>
      <c r="D489" s="149"/>
      <c r="E489" s="417"/>
      <c r="F489" s="371"/>
      <c r="G489" s="1497"/>
      <c r="H489" s="1498"/>
      <c r="I489" s="1498"/>
      <c r="J489" s="1498"/>
      <c r="K489" s="1498"/>
      <c r="L489" s="1498"/>
      <c r="M489" s="1498"/>
      <c r="N489" s="1498"/>
      <c r="O489" s="1498"/>
      <c r="P489" s="1498"/>
      <c r="Q489" s="1498"/>
      <c r="R489" s="1498"/>
      <c r="S489" s="1498"/>
      <c r="T489" s="1498"/>
      <c r="U489" s="1498"/>
      <c r="V489" s="1498"/>
      <c r="W489" s="1498"/>
      <c r="X489" s="1498"/>
      <c r="Y489" s="1498"/>
      <c r="Z489" s="1499"/>
      <c r="AA489" s="372"/>
      <c r="AB489" s="373"/>
      <c r="AC489" s="374"/>
      <c r="AD489" s="375"/>
    </row>
    <row r="490" spans="1:30">
      <c r="A490" s="141"/>
      <c r="B490" s="212"/>
      <c r="C490" s="212"/>
      <c r="D490" s="149"/>
      <c r="E490" s="417"/>
      <c r="F490" s="371"/>
      <c r="G490" s="529"/>
      <c r="H490" s="529"/>
      <c r="I490" s="529"/>
      <c r="J490" s="529"/>
      <c r="K490" s="529"/>
      <c r="L490" s="529"/>
      <c r="M490" s="529"/>
      <c r="N490" s="529"/>
      <c r="O490" s="529"/>
      <c r="P490" s="529"/>
      <c r="Q490" s="529"/>
      <c r="R490" s="529"/>
      <c r="S490" s="529"/>
      <c r="T490" s="529"/>
      <c r="U490" s="529"/>
      <c r="V490" s="529"/>
      <c r="W490" s="529"/>
      <c r="X490" s="529"/>
      <c r="Y490" s="529"/>
      <c r="Z490" s="529"/>
      <c r="AA490" s="372"/>
      <c r="AB490" s="373"/>
      <c r="AC490" s="374"/>
      <c r="AD490" s="375"/>
    </row>
    <row r="491" spans="1:30">
      <c r="A491" s="141"/>
      <c r="B491" s="212"/>
      <c r="C491" s="212"/>
      <c r="D491" s="149"/>
      <c r="E491" s="417"/>
      <c r="F491" s="371"/>
      <c r="G491" s="529"/>
      <c r="H491" s="529"/>
      <c r="I491" s="529"/>
      <c r="J491" s="529"/>
      <c r="K491" s="529"/>
      <c r="L491" s="529"/>
      <c r="M491" s="529"/>
      <c r="N491" s="529"/>
      <c r="O491" s="529"/>
      <c r="P491" s="529"/>
      <c r="Q491" s="529"/>
      <c r="R491" s="529"/>
      <c r="S491" s="529"/>
      <c r="T491" s="529"/>
      <c r="U491" s="529"/>
      <c r="V491" s="529"/>
      <c r="W491" s="529"/>
      <c r="X491" s="529"/>
      <c r="Y491" s="529"/>
      <c r="Z491" s="529"/>
      <c r="AA491" s="372"/>
      <c r="AB491" s="373"/>
      <c r="AC491" s="374"/>
      <c r="AD491" s="375"/>
    </row>
    <row r="492" spans="1:30">
      <c r="A492" s="141"/>
      <c r="B492" s="212"/>
      <c r="C492" s="212"/>
      <c r="D492" s="149"/>
      <c r="E492" s="417"/>
      <c r="F492" s="371"/>
      <c r="G492" s="529"/>
      <c r="H492" s="529"/>
      <c r="I492" s="529"/>
      <c r="J492" s="529"/>
      <c r="K492" s="529"/>
      <c r="L492" s="529"/>
      <c r="M492" s="529"/>
      <c r="N492" s="529"/>
      <c r="O492" s="529"/>
      <c r="P492" s="529"/>
      <c r="Q492" s="529"/>
      <c r="R492" s="529"/>
      <c r="S492" s="529"/>
      <c r="T492" s="529"/>
      <c r="U492" s="529"/>
      <c r="V492" s="529"/>
      <c r="W492" s="529"/>
      <c r="X492" s="529"/>
      <c r="Y492" s="529"/>
      <c r="Z492" s="529"/>
      <c r="AA492" s="372"/>
      <c r="AB492" s="373"/>
      <c r="AC492" s="374"/>
      <c r="AD492" s="375"/>
    </row>
    <row r="493" spans="1:30">
      <c r="A493" s="141"/>
      <c r="B493" s="212"/>
      <c r="C493" s="212"/>
      <c r="D493" s="149"/>
      <c r="E493" s="417"/>
      <c r="F493" s="371"/>
      <c r="G493" s="529"/>
      <c r="H493" s="529"/>
      <c r="I493" s="529"/>
      <c r="J493" s="529"/>
      <c r="K493" s="529"/>
      <c r="L493" s="529"/>
      <c r="M493" s="529"/>
      <c r="N493" s="529"/>
      <c r="O493" s="529"/>
      <c r="P493" s="529"/>
      <c r="Q493" s="529"/>
      <c r="R493" s="529"/>
      <c r="S493" s="529"/>
      <c r="T493" s="529"/>
      <c r="U493" s="529"/>
      <c r="V493" s="529"/>
      <c r="W493" s="529"/>
      <c r="X493" s="529"/>
      <c r="Y493" s="529"/>
      <c r="Z493" s="529"/>
      <c r="AA493" s="372"/>
      <c r="AB493" s="373"/>
      <c r="AC493" s="374"/>
      <c r="AD493" s="375"/>
    </row>
    <row r="494" spans="1:30" ht="10.199999999999999" customHeight="1">
      <c r="A494" s="224"/>
      <c r="B494" s="305"/>
      <c r="C494" s="305"/>
      <c r="D494" s="363"/>
      <c r="E494" s="262"/>
      <c r="F494" s="543"/>
      <c r="G494" s="517"/>
      <c r="H494" s="517"/>
      <c r="I494" s="517"/>
      <c r="J494" s="517"/>
      <c r="K494" s="517"/>
      <c r="L494" s="517"/>
      <c r="M494" s="517"/>
      <c r="N494" s="517"/>
      <c r="O494" s="517"/>
      <c r="P494" s="517"/>
      <c r="Q494" s="517"/>
      <c r="R494" s="517"/>
      <c r="S494" s="517"/>
      <c r="T494" s="517"/>
      <c r="U494" s="517"/>
      <c r="V494" s="517"/>
      <c r="W494" s="517"/>
      <c r="X494" s="517"/>
      <c r="Y494" s="517"/>
      <c r="Z494" s="517"/>
      <c r="AA494" s="544"/>
      <c r="AB494" s="545"/>
      <c r="AC494" s="546"/>
      <c r="AD494" s="547"/>
    </row>
    <row r="495" spans="1:30" s="389" customFormat="1" ht="4.8" customHeight="1">
      <c r="A495" s="414"/>
      <c r="B495" s="142"/>
      <c r="C495" s="142"/>
      <c r="D495" s="410"/>
      <c r="E495" s="414"/>
      <c r="F495" s="146"/>
      <c r="G495" s="376"/>
      <c r="H495" s="376"/>
      <c r="I495" s="376"/>
      <c r="J495" s="376"/>
      <c r="K495" s="376"/>
      <c r="L495" s="376"/>
      <c r="M495" s="376"/>
      <c r="N495" s="376"/>
      <c r="O495" s="376"/>
      <c r="P495" s="376"/>
      <c r="Q495" s="376"/>
      <c r="R495" s="376"/>
      <c r="S495" s="376"/>
      <c r="T495" s="376"/>
      <c r="U495" s="376"/>
      <c r="V495" s="376"/>
      <c r="W495" s="376"/>
      <c r="X495" s="376"/>
      <c r="Y495" s="376"/>
      <c r="Z495" s="376"/>
      <c r="AA495" s="128"/>
      <c r="AB495" s="259"/>
      <c r="AC495" s="139"/>
      <c r="AD495" s="140"/>
    </row>
    <row r="496" spans="1:30" s="389" customFormat="1">
      <c r="A496" s="822" t="s">
        <v>1173</v>
      </c>
      <c r="B496" s="142">
        <v>24</v>
      </c>
      <c r="C496" s="814" t="s">
        <v>1174</v>
      </c>
      <c r="D496" s="410" t="s">
        <v>438</v>
      </c>
      <c r="E496" s="822" t="s">
        <v>1175</v>
      </c>
      <c r="F496" s="146"/>
      <c r="G496" s="737" t="s">
        <v>71</v>
      </c>
      <c r="H496" s="737"/>
      <c r="I496" s="737"/>
      <c r="J496" s="737"/>
      <c r="K496" s="737"/>
      <c r="L496" s="737"/>
      <c r="M496" s="737"/>
      <c r="N496" s="696" t="s">
        <v>154</v>
      </c>
      <c r="O496" s="696"/>
      <c r="P496" s="696"/>
      <c r="Q496" s="696"/>
      <c r="R496" s="696"/>
      <c r="S496" s="696"/>
      <c r="T496" s="696"/>
      <c r="U496" s="696"/>
      <c r="V496" s="696"/>
      <c r="W496" s="138"/>
      <c r="X496" s="138"/>
      <c r="Y496" s="138"/>
      <c r="Z496" s="138"/>
      <c r="AA496" s="203"/>
      <c r="AB496" s="1063" t="s">
        <v>548</v>
      </c>
      <c r="AC496" s="1064"/>
      <c r="AD496" s="1065"/>
    </row>
    <row r="497" spans="1:30" s="389" customFormat="1">
      <c r="A497" s="822"/>
      <c r="B497" s="142"/>
      <c r="C497" s="814"/>
      <c r="D497" s="410"/>
      <c r="E497" s="822"/>
      <c r="F497" s="146"/>
      <c r="G497" s="737"/>
      <c r="H497" s="737"/>
      <c r="I497" s="737"/>
      <c r="J497" s="737"/>
      <c r="K497" s="737"/>
      <c r="L497" s="737"/>
      <c r="M497" s="737"/>
      <c r="N497" s="696"/>
      <c r="O497" s="696"/>
      <c r="P497" s="696"/>
      <c r="Q497" s="696"/>
      <c r="R497" s="696"/>
      <c r="S497" s="696"/>
      <c r="T497" s="696"/>
      <c r="U497" s="696"/>
      <c r="V497" s="696"/>
      <c r="W497" s="138"/>
      <c r="X497" s="138"/>
      <c r="Y497" s="138"/>
      <c r="Z497" s="138"/>
      <c r="AA497" s="203"/>
      <c r="AB497" s="1063"/>
      <c r="AC497" s="1064"/>
      <c r="AD497" s="1065"/>
    </row>
    <row r="498" spans="1:30" s="389" customFormat="1">
      <c r="A498" s="414"/>
      <c r="B498" s="142"/>
      <c r="C498" s="814"/>
      <c r="D498" s="410"/>
      <c r="E498" s="822"/>
      <c r="F498" s="146"/>
      <c r="G498" s="138"/>
      <c r="H498" s="138"/>
      <c r="I498" s="138"/>
      <c r="J498" s="138"/>
      <c r="K498" s="138"/>
      <c r="L498" s="138"/>
      <c r="M498" s="138"/>
      <c r="N498" s="138"/>
      <c r="O498" s="138"/>
      <c r="P498" s="138"/>
      <c r="Q498" s="138"/>
      <c r="R498" s="138"/>
      <c r="S498" s="138"/>
      <c r="T498" s="138"/>
      <c r="U498" s="138"/>
      <c r="V498" s="138"/>
      <c r="W498" s="138"/>
      <c r="X498" s="138"/>
      <c r="Y498" s="138"/>
      <c r="Z498" s="138"/>
      <c r="AA498" s="203"/>
      <c r="AB498" s="259"/>
      <c r="AC498" s="139"/>
      <c r="AD498" s="140"/>
    </row>
    <row r="499" spans="1:30" s="389" customFormat="1">
      <c r="A499" s="414"/>
      <c r="B499" s="142"/>
      <c r="C499" s="142"/>
      <c r="D499" s="410"/>
      <c r="E499" s="822"/>
      <c r="F499" s="146"/>
      <c r="G499" s="3" t="s">
        <v>196</v>
      </c>
      <c r="H499" s="3"/>
      <c r="I499" s="3"/>
      <c r="J499" s="3"/>
      <c r="K499" s="3"/>
      <c r="L499" s="3"/>
      <c r="M499" s="3"/>
      <c r="N499" s="3"/>
      <c r="O499" s="3"/>
      <c r="P499" s="3"/>
      <c r="Q499" s="3"/>
      <c r="R499" s="3"/>
      <c r="S499" s="3"/>
      <c r="T499" s="3"/>
      <c r="U499" s="3"/>
      <c r="V499" s="3"/>
      <c r="W499" s="3"/>
      <c r="X499" s="3"/>
      <c r="Y499" s="3"/>
      <c r="Z499" s="3"/>
      <c r="AA499" s="128"/>
      <c r="AB499" s="259"/>
      <c r="AC499" s="139"/>
      <c r="AD499" s="140"/>
    </row>
    <row r="500" spans="1:30" s="389" customFormat="1">
      <c r="A500" s="414"/>
      <c r="B500" s="142"/>
      <c r="C500" s="142"/>
      <c r="D500" s="410"/>
      <c r="E500" s="822"/>
      <c r="F500" s="146"/>
      <c r="G500" s="1491"/>
      <c r="H500" s="1492"/>
      <c r="I500" s="1492"/>
      <c r="J500" s="1492"/>
      <c r="K500" s="1492"/>
      <c r="L500" s="1492"/>
      <c r="M500" s="1492"/>
      <c r="N500" s="1492"/>
      <c r="O500" s="1492"/>
      <c r="P500" s="1492"/>
      <c r="Q500" s="1492"/>
      <c r="R500" s="1492"/>
      <c r="S500" s="1492"/>
      <c r="T500" s="1492"/>
      <c r="U500" s="1492"/>
      <c r="V500" s="1492"/>
      <c r="W500" s="1492"/>
      <c r="X500" s="1492"/>
      <c r="Y500" s="1492"/>
      <c r="Z500" s="1493"/>
      <c r="AA500" s="128"/>
      <c r="AB500" s="259"/>
      <c r="AC500" s="139"/>
      <c r="AD500" s="140"/>
    </row>
    <row r="501" spans="1:30" s="389" customFormat="1">
      <c r="A501" s="414"/>
      <c r="B501" s="142"/>
      <c r="C501" s="142"/>
      <c r="D501" s="410"/>
      <c r="E501" s="822"/>
      <c r="F501" s="146"/>
      <c r="G501" s="1494"/>
      <c r="H501" s="1495"/>
      <c r="I501" s="1495"/>
      <c r="J501" s="1495"/>
      <c r="K501" s="1495"/>
      <c r="L501" s="1495"/>
      <c r="M501" s="1495"/>
      <c r="N501" s="1495"/>
      <c r="O501" s="1495"/>
      <c r="P501" s="1495"/>
      <c r="Q501" s="1495"/>
      <c r="R501" s="1495"/>
      <c r="S501" s="1495"/>
      <c r="T501" s="1495"/>
      <c r="U501" s="1495"/>
      <c r="V501" s="1495"/>
      <c r="W501" s="1495"/>
      <c r="X501" s="1495"/>
      <c r="Y501" s="1495"/>
      <c r="Z501" s="1496"/>
      <c r="AA501" s="128"/>
      <c r="AB501" s="259"/>
      <c r="AC501" s="139"/>
      <c r="AD501" s="140"/>
    </row>
    <row r="502" spans="1:30" s="389" customFormat="1">
      <c r="A502" s="414"/>
      <c r="B502" s="142"/>
      <c r="C502" s="142"/>
      <c r="D502" s="410"/>
      <c r="E502" s="822"/>
      <c r="F502" s="146"/>
      <c r="G502" s="1494"/>
      <c r="H502" s="1495"/>
      <c r="I502" s="1495"/>
      <c r="J502" s="1495"/>
      <c r="K502" s="1495"/>
      <c r="L502" s="1495"/>
      <c r="M502" s="1495"/>
      <c r="N502" s="1495"/>
      <c r="O502" s="1495"/>
      <c r="P502" s="1495"/>
      <c r="Q502" s="1495"/>
      <c r="R502" s="1495"/>
      <c r="S502" s="1495"/>
      <c r="T502" s="1495"/>
      <c r="U502" s="1495"/>
      <c r="V502" s="1495"/>
      <c r="W502" s="1495"/>
      <c r="X502" s="1495"/>
      <c r="Y502" s="1495"/>
      <c r="Z502" s="1496"/>
      <c r="AA502" s="128"/>
      <c r="AB502" s="259"/>
      <c r="AC502" s="139"/>
      <c r="AD502" s="140"/>
    </row>
    <row r="503" spans="1:30" s="389" customFormat="1">
      <c r="A503" s="414"/>
      <c r="B503" s="142"/>
      <c r="C503" s="142"/>
      <c r="D503" s="410"/>
      <c r="E503" s="414"/>
      <c r="F503" s="146"/>
      <c r="G503" s="1497"/>
      <c r="H503" s="1498"/>
      <c r="I503" s="1498"/>
      <c r="J503" s="1498"/>
      <c r="K503" s="1498"/>
      <c r="L503" s="1498"/>
      <c r="M503" s="1498"/>
      <c r="N503" s="1498"/>
      <c r="O503" s="1498"/>
      <c r="P503" s="1498"/>
      <c r="Q503" s="1498"/>
      <c r="R503" s="1498"/>
      <c r="S503" s="1498"/>
      <c r="T503" s="1498"/>
      <c r="U503" s="1498"/>
      <c r="V503" s="1498"/>
      <c r="W503" s="1498"/>
      <c r="X503" s="1498"/>
      <c r="Y503" s="1498"/>
      <c r="Z503" s="1499"/>
      <c r="AA503" s="128"/>
      <c r="AB503" s="259"/>
      <c r="AC503" s="139"/>
      <c r="AD503" s="140"/>
    </row>
    <row r="504" spans="1:30" s="389" customFormat="1">
      <c r="A504" s="414"/>
      <c r="B504" s="142"/>
      <c r="C504" s="142"/>
      <c r="D504" s="410"/>
      <c r="E504" s="414"/>
      <c r="F504" s="146"/>
      <c r="G504" s="1625" t="s">
        <v>197</v>
      </c>
      <c r="H504" s="1626"/>
      <c r="I504" s="1626"/>
      <c r="J504" s="1626"/>
      <c r="K504" s="1626"/>
      <c r="L504" s="1626"/>
      <c r="M504" s="1626"/>
      <c r="N504" s="1626"/>
      <c r="O504" s="1626"/>
      <c r="P504" s="1626"/>
      <c r="Q504" s="1626"/>
      <c r="R504" s="1626"/>
      <c r="S504" s="1626"/>
      <c r="T504" s="1626"/>
      <c r="U504" s="1626"/>
      <c r="V504" s="1626"/>
      <c r="W504" s="1626"/>
      <c r="X504" s="1626"/>
      <c r="Y504" s="1626"/>
      <c r="Z504" s="1626"/>
      <c r="AA504" s="1627"/>
      <c r="AB504" s="259"/>
      <c r="AC504" s="139"/>
      <c r="AD504" s="140"/>
    </row>
    <row r="505" spans="1:30" s="389" customFormat="1">
      <c r="A505" s="414"/>
      <c r="B505" s="142"/>
      <c r="C505" s="142"/>
      <c r="D505" s="410"/>
      <c r="E505" s="414"/>
      <c r="F505" s="146"/>
      <c r="G505" s="1491"/>
      <c r="H505" s="1492"/>
      <c r="I505" s="1492"/>
      <c r="J505" s="1492"/>
      <c r="K505" s="1492"/>
      <c r="L505" s="1492"/>
      <c r="M505" s="1492"/>
      <c r="N505" s="1492"/>
      <c r="O505" s="1492"/>
      <c r="P505" s="1492"/>
      <c r="Q505" s="1492"/>
      <c r="R505" s="1492"/>
      <c r="S505" s="1492"/>
      <c r="T505" s="1492"/>
      <c r="U505" s="1492"/>
      <c r="V505" s="1492"/>
      <c r="W505" s="1492"/>
      <c r="X505" s="1492"/>
      <c r="Y505" s="1492"/>
      <c r="Z505" s="1493"/>
      <c r="AA505" s="128"/>
      <c r="AB505" s="259"/>
      <c r="AC505" s="139"/>
      <c r="AD505" s="140"/>
    </row>
    <row r="506" spans="1:30" s="389" customFormat="1">
      <c r="A506" s="414"/>
      <c r="B506" s="142"/>
      <c r="C506" s="142"/>
      <c r="D506" s="410"/>
      <c r="E506" s="414"/>
      <c r="F506" s="146"/>
      <c r="G506" s="1494"/>
      <c r="H506" s="1495"/>
      <c r="I506" s="1495"/>
      <c r="J506" s="1495"/>
      <c r="K506" s="1495"/>
      <c r="L506" s="1495"/>
      <c r="M506" s="1495"/>
      <c r="N506" s="1495"/>
      <c r="O506" s="1495"/>
      <c r="P506" s="1495"/>
      <c r="Q506" s="1495"/>
      <c r="R506" s="1495"/>
      <c r="S506" s="1495"/>
      <c r="T506" s="1495"/>
      <c r="U506" s="1495"/>
      <c r="V506" s="1495"/>
      <c r="W506" s="1495"/>
      <c r="X506" s="1495"/>
      <c r="Y506" s="1495"/>
      <c r="Z506" s="1496"/>
      <c r="AA506" s="128"/>
      <c r="AB506" s="259"/>
      <c r="AC506" s="139"/>
      <c r="AD506" s="140"/>
    </row>
    <row r="507" spans="1:30" s="389" customFormat="1">
      <c r="A507" s="414"/>
      <c r="B507" s="142"/>
      <c r="C507" s="142"/>
      <c r="D507" s="410"/>
      <c r="E507" s="414"/>
      <c r="F507" s="146"/>
      <c r="G507" s="1497"/>
      <c r="H507" s="1498"/>
      <c r="I507" s="1498"/>
      <c r="J507" s="1498"/>
      <c r="K507" s="1498"/>
      <c r="L507" s="1498"/>
      <c r="M507" s="1498"/>
      <c r="N507" s="1498"/>
      <c r="O507" s="1498"/>
      <c r="P507" s="1498"/>
      <c r="Q507" s="1498"/>
      <c r="R507" s="1498"/>
      <c r="S507" s="1498"/>
      <c r="T507" s="1498"/>
      <c r="U507" s="1498"/>
      <c r="V507" s="1498"/>
      <c r="W507" s="1498"/>
      <c r="X507" s="1498"/>
      <c r="Y507" s="1498"/>
      <c r="Z507" s="1499"/>
      <c r="AA507" s="128"/>
      <c r="AB507" s="259"/>
      <c r="AC507" s="139"/>
      <c r="AD507" s="140"/>
    </row>
    <row r="508" spans="1:30" s="389" customFormat="1" ht="5.25" customHeight="1">
      <c r="A508" s="414"/>
      <c r="B508" s="142"/>
      <c r="C508" s="142"/>
      <c r="D508" s="410"/>
      <c r="E508" s="414"/>
      <c r="F508" s="146"/>
      <c r="G508" s="138"/>
      <c r="H508" s="138"/>
      <c r="I508" s="138"/>
      <c r="J508" s="138"/>
      <c r="K508" s="138"/>
      <c r="L508" s="138"/>
      <c r="M508" s="138"/>
      <c r="N508" s="138"/>
      <c r="O508" s="138"/>
      <c r="P508" s="138"/>
      <c r="Q508" s="138"/>
      <c r="R508" s="138"/>
      <c r="S508" s="138"/>
      <c r="T508" s="138"/>
      <c r="U508" s="138"/>
      <c r="V508" s="138"/>
      <c r="W508" s="138"/>
      <c r="X508" s="138"/>
      <c r="Y508" s="138"/>
      <c r="Z508" s="138"/>
      <c r="AA508" s="203"/>
      <c r="AB508" s="259"/>
      <c r="AC508" s="139"/>
      <c r="AD508" s="140"/>
    </row>
    <row r="509" spans="1:30" s="389" customFormat="1" ht="15" customHeight="1">
      <c r="A509" s="414"/>
      <c r="B509" s="142"/>
      <c r="C509" s="142"/>
      <c r="D509" s="410"/>
      <c r="E509" s="414"/>
      <c r="F509" s="146"/>
      <c r="G509" s="138"/>
      <c r="H509" s="138"/>
      <c r="I509" s="138"/>
      <c r="J509" s="138"/>
      <c r="K509" s="138"/>
      <c r="L509" s="138"/>
      <c r="M509" s="138"/>
      <c r="N509" s="138"/>
      <c r="O509" s="138"/>
      <c r="P509" s="138"/>
      <c r="Q509" s="138"/>
      <c r="R509" s="138"/>
      <c r="S509" s="138"/>
      <c r="T509" s="138"/>
      <c r="U509" s="138"/>
      <c r="V509" s="138"/>
      <c r="W509" s="138"/>
      <c r="X509" s="138"/>
      <c r="Y509" s="138"/>
      <c r="Z509" s="138"/>
      <c r="AA509" s="203"/>
      <c r="AB509" s="259"/>
      <c r="AC509" s="139"/>
      <c r="AD509" s="140"/>
    </row>
    <row r="510" spans="1:30" s="389" customFormat="1" ht="15" customHeight="1">
      <c r="A510" s="414"/>
      <c r="B510" s="142"/>
      <c r="C510" s="142"/>
      <c r="D510" s="410"/>
      <c r="E510" s="414"/>
      <c r="F510" s="146"/>
      <c r="G510" s="138"/>
      <c r="H510" s="138"/>
      <c r="I510" s="138"/>
      <c r="J510" s="138"/>
      <c r="K510" s="138"/>
      <c r="L510" s="138"/>
      <c r="M510" s="138"/>
      <c r="N510" s="138"/>
      <c r="O510" s="138"/>
      <c r="P510" s="138"/>
      <c r="Q510" s="138"/>
      <c r="R510" s="138"/>
      <c r="S510" s="138"/>
      <c r="T510" s="138"/>
      <c r="U510" s="138"/>
      <c r="V510" s="138"/>
      <c r="W510" s="138"/>
      <c r="X510" s="138"/>
      <c r="Y510" s="138"/>
      <c r="Z510" s="138"/>
      <c r="AA510" s="203"/>
      <c r="AB510" s="259"/>
      <c r="AC510" s="139"/>
      <c r="AD510" s="140"/>
    </row>
    <row r="511" spans="1:30" s="389" customFormat="1">
      <c r="A511" s="414"/>
      <c r="B511" s="142">
        <v>25</v>
      </c>
      <c r="C511" s="814" t="s">
        <v>571</v>
      </c>
      <c r="D511" s="410" t="s">
        <v>438</v>
      </c>
      <c r="E511" s="822" t="s">
        <v>1176</v>
      </c>
      <c r="F511" s="146"/>
      <c r="G511" s="737" t="s">
        <v>71</v>
      </c>
      <c r="H511" s="737"/>
      <c r="I511" s="737"/>
      <c r="J511" s="737"/>
      <c r="K511" s="737"/>
      <c r="L511" s="737"/>
      <c r="M511" s="737"/>
      <c r="N511" s="696" t="s">
        <v>154</v>
      </c>
      <c r="O511" s="696"/>
      <c r="P511" s="696"/>
      <c r="Q511" s="696"/>
      <c r="R511" s="696"/>
      <c r="S511" s="696"/>
      <c r="T511" s="696"/>
      <c r="U511" s="696"/>
      <c r="V511" s="696"/>
      <c r="W511" s="138"/>
      <c r="X511" s="138"/>
      <c r="Y511" s="138"/>
      <c r="Z511" s="138"/>
      <c r="AA511" s="203"/>
      <c r="AB511" s="1063" t="s">
        <v>548</v>
      </c>
      <c r="AC511" s="1064"/>
      <c r="AD511" s="1065"/>
    </row>
    <row r="512" spans="1:30" s="389" customFormat="1">
      <c r="A512" s="414"/>
      <c r="B512" s="142"/>
      <c r="C512" s="814"/>
      <c r="D512" s="410"/>
      <c r="E512" s="822"/>
      <c r="F512" s="146"/>
      <c r="G512" s="737"/>
      <c r="H512" s="737"/>
      <c r="I512" s="737"/>
      <c r="J512" s="737"/>
      <c r="K512" s="737"/>
      <c r="L512" s="737"/>
      <c r="M512" s="737"/>
      <c r="N512" s="696"/>
      <c r="O512" s="696"/>
      <c r="P512" s="696"/>
      <c r="Q512" s="696"/>
      <c r="R512" s="696"/>
      <c r="S512" s="696"/>
      <c r="T512" s="696"/>
      <c r="U512" s="696"/>
      <c r="V512" s="696"/>
      <c r="W512" s="138"/>
      <c r="X512" s="138"/>
      <c r="Y512" s="138"/>
      <c r="Z512" s="138"/>
      <c r="AA512" s="203"/>
      <c r="AB512" s="1063"/>
      <c r="AC512" s="1064"/>
      <c r="AD512" s="1065"/>
    </row>
    <row r="513" spans="1:30" s="389" customFormat="1">
      <c r="A513" s="414"/>
      <c r="B513" s="142"/>
      <c r="C513" s="814"/>
      <c r="D513" s="410"/>
      <c r="E513" s="822"/>
      <c r="F513" s="146"/>
      <c r="G513" s="138"/>
      <c r="H513" s="138"/>
      <c r="I513" s="138"/>
      <c r="J513" s="138"/>
      <c r="K513" s="138"/>
      <c r="L513" s="138"/>
      <c r="M513" s="138"/>
      <c r="N513" s="138"/>
      <c r="O513" s="138"/>
      <c r="P513" s="138"/>
      <c r="Q513" s="138"/>
      <c r="R513" s="138"/>
      <c r="S513" s="138"/>
      <c r="T513" s="138"/>
      <c r="U513" s="138"/>
      <c r="V513" s="138"/>
      <c r="W513" s="138"/>
      <c r="X513" s="138"/>
      <c r="Y513" s="138"/>
      <c r="Z513" s="138"/>
      <c r="AA513" s="203"/>
      <c r="AB513" s="259"/>
      <c r="AC513" s="139"/>
      <c r="AD513" s="140"/>
    </row>
    <row r="514" spans="1:30" s="389" customFormat="1">
      <c r="A514" s="414"/>
      <c r="B514" s="142"/>
      <c r="C514" s="142"/>
      <c r="D514" s="410"/>
      <c r="E514" s="822"/>
      <c r="F514" s="146"/>
      <c r="G514" s="1515" t="s">
        <v>572</v>
      </c>
      <c r="H514" s="1515"/>
      <c r="I514" s="1515"/>
      <c r="J514" s="1515"/>
      <c r="K514" s="1515"/>
      <c r="L514" s="1515"/>
      <c r="M514" s="1515"/>
      <c r="N514" s="1515"/>
      <c r="O514" s="1515"/>
      <c r="P514" s="1515"/>
      <c r="Q514" s="1515"/>
      <c r="R514" s="1515"/>
      <c r="S514" s="1515"/>
      <c r="T514" s="1515"/>
      <c r="U514" s="1515"/>
      <c r="V514" s="1515"/>
      <c r="W514" s="1515"/>
      <c r="X514" s="1515"/>
      <c r="Y514" s="1515"/>
      <c r="Z514" s="1515"/>
      <c r="AA514" s="203"/>
      <c r="AB514" s="259"/>
      <c r="AC514" s="139"/>
      <c r="AD514" s="140"/>
    </row>
    <row r="515" spans="1:30" s="389" customFormat="1">
      <c r="A515" s="414"/>
      <c r="B515" s="142"/>
      <c r="C515" s="142"/>
      <c r="D515" s="410"/>
      <c r="E515" s="414"/>
      <c r="F515" s="146"/>
      <c r="G515" s="1491"/>
      <c r="H515" s="1492"/>
      <c r="I515" s="1492"/>
      <c r="J515" s="1492"/>
      <c r="K515" s="1492"/>
      <c r="L515" s="1492"/>
      <c r="M515" s="1492"/>
      <c r="N515" s="1492"/>
      <c r="O515" s="1492"/>
      <c r="P515" s="1492"/>
      <c r="Q515" s="1492"/>
      <c r="R515" s="1492"/>
      <c r="S515" s="1492"/>
      <c r="T515" s="1492"/>
      <c r="U515" s="1492"/>
      <c r="V515" s="1492"/>
      <c r="W515" s="1492"/>
      <c r="X515" s="1492"/>
      <c r="Y515" s="1492"/>
      <c r="Z515" s="1493"/>
      <c r="AA515" s="203"/>
      <c r="AB515" s="259"/>
      <c r="AC515" s="139"/>
      <c r="AD515" s="140"/>
    </row>
    <row r="516" spans="1:30" s="389" customFormat="1">
      <c r="A516" s="414"/>
      <c r="B516" s="142"/>
      <c r="C516" s="142"/>
      <c r="D516" s="410"/>
      <c r="E516" s="414"/>
      <c r="F516" s="146"/>
      <c r="G516" s="1494"/>
      <c r="H516" s="1495"/>
      <c r="I516" s="1495"/>
      <c r="J516" s="1495"/>
      <c r="K516" s="1495"/>
      <c r="L516" s="1495"/>
      <c r="M516" s="1495"/>
      <c r="N516" s="1495"/>
      <c r="O516" s="1495"/>
      <c r="P516" s="1495"/>
      <c r="Q516" s="1495"/>
      <c r="R516" s="1495"/>
      <c r="S516" s="1495"/>
      <c r="T516" s="1495"/>
      <c r="U516" s="1495"/>
      <c r="V516" s="1495"/>
      <c r="W516" s="1495"/>
      <c r="X516" s="1495"/>
      <c r="Y516" s="1495"/>
      <c r="Z516" s="1496"/>
      <c r="AA516" s="203"/>
      <c r="AB516" s="259"/>
      <c r="AC516" s="139"/>
      <c r="AD516" s="140"/>
    </row>
    <row r="517" spans="1:30" s="389" customFormat="1">
      <c r="A517" s="414"/>
      <c r="B517" s="142"/>
      <c r="C517" s="142"/>
      <c r="D517" s="410"/>
      <c r="E517" s="414"/>
      <c r="F517" s="146"/>
      <c r="G517" s="1497"/>
      <c r="H517" s="1498"/>
      <c r="I517" s="1498"/>
      <c r="J517" s="1498"/>
      <c r="K517" s="1498"/>
      <c r="L517" s="1498"/>
      <c r="M517" s="1498"/>
      <c r="N517" s="1498"/>
      <c r="O517" s="1498"/>
      <c r="P517" s="1498"/>
      <c r="Q517" s="1498"/>
      <c r="R517" s="1498"/>
      <c r="S517" s="1498"/>
      <c r="T517" s="1498"/>
      <c r="U517" s="1498"/>
      <c r="V517" s="1498"/>
      <c r="W517" s="1498"/>
      <c r="X517" s="1498"/>
      <c r="Y517" s="1498"/>
      <c r="Z517" s="1499"/>
      <c r="AA517" s="203"/>
      <c r="AB517" s="259"/>
      <c r="AC517" s="139"/>
      <c r="AD517" s="140"/>
    </row>
    <row r="518" spans="1:30" s="389" customFormat="1">
      <c r="A518" s="414"/>
      <c r="B518" s="142"/>
      <c r="C518" s="142"/>
      <c r="D518" s="410"/>
      <c r="E518" s="414"/>
      <c r="F518" s="146"/>
      <c r="G518" s="529"/>
      <c r="H518" s="529"/>
      <c r="I518" s="529"/>
      <c r="J518" s="529"/>
      <c r="K518" s="529"/>
      <c r="L518" s="529"/>
      <c r="M518" s="529"/>
      <c r="N518" s="529"/>
      <c r="O518" s="529"/>
      <c r="P518" s="529"/>
      <c r="Q518" s="529"/>
      <c r="R518" s="529"/>
      <c r="S518" s="529"/>
      <c r="T518" s="529"/>
      <c r="U518" s="529"/>
      <c r="V518" s="529"/>
      <c r="W518" s="529"/>
      <c r="X518" s="529"/>
      <c r="Y518" s="529"/>
      <c r="Z518" s="529"/>
      <c r="AA518" s="203"/>
      <c r="AB518" s="259"/>
      <c r="AC518" s="139"/>
      <c r="AD518" s="140"/>
    </row>
    <row r="519" spans="1:30" s="389" customFormat="1">
      <c r="A519" s="414"/>
      <c r="B519" s="142"/>
      <c r="C519" s="142"/>
      <c r="D519" s="410"/>
      <c r="E519" s="414"/>
      <c r="F519" s="146"/>
      <c r="G519" s="529"/>
      <c r="H519" s="529"/>
      <c r="I519" s="529"/>
      <c r="J519" s="529"/>
      <c r="K519" s="529"/>
      <c r="L519" s="529"/>
      <c r="M519" s="529"/>
      <c r="N519" s="529"/>
      <c r="O519" s="529"/>
      <c r="P519" s="529"/>
      <c r="Q519" s="529"/>
      <c r="R519" s="529"/>
      <c r="S519" s="529"/>
      <c r="T519" s="529"/>
      <c r="U519" s="529"/>
      <c r="V519" s="529"/>
      <c r="W519" s="529"/>
      <c r="X519" s="529"/>
      <c r="Y519" s="529"/>
      <c r="Z519" s="529"/>
      <c r="AA519" s="203"/>
      <c r="AB519" s="259"/>
      <c r="AC519" s="139"/>
      <c r="AD519" s="140"/>
    </row>
    <row r="520" spans="1:30" s="389" customFormat="1">
      <c r="A520" s="414"/>
      <c r="B520" s="142"/>
      <c r="C520" s="142"/>
      <c r="D520" s="410"/>
      <c r="E520" s="414"/>
      <c r="F520" s="146"/>
      <c r="G520" s="529"/>
      <c r="H520" s="529"/>
      <c r="I520" s="529"/>
      <c r="J520" s="529"/>
      <c r="K520" s="529"/>
      <c r="L520" s="529"/>
      <c r="M520" s="529"/>
      <c r="N520" s="529"/>
      <c r="O520" s="529"/>
      <c r="P520" s="529"/>
      <c r="Q520" s="529"/>
      <c r="R520" s="529"/>
      <c r="S520" s="529"/>
      <c r="T520" s="529"/>
      <c r="U520" s="529"/>
      <c r="V520" s="529"/>
      <c r="W520" s="529"/>
      <c r="X520" s="529"/>
      <c r="Y520" s="529"/>
      <c r="Z520" s="529"/>
      <c r="AA520" s="203"/>
      <c r="AB520" s="259"/>
      <c r="AC520" s="139"/>
      <c r="AD520" s="140"/>
    </row>
    <row r="521" spans="1:30" s="389" customFormat="1">
      <c r="A521" s="414"/>
      <c r="B521" s="142"/>
      <c r="C521" s="142"/>
      <c r="D521" s="410"/>
      <c r="E521" s="414"/>
      <c r="F521" s="146"/>
      <c r="G521" s="529"/>
      <c r="H521" s="529"/>
      <c r="I521" s="529"/>
      <c r="J521" s="529"/>
      <c r="K521" s="529"/>
      <c r="L521" s="529"/>
      <c r="M521" s="529"/>
      <c r="N521" s="529"/>
      <c r="O521" s="529"/>
      <c r="P521" s="529"/>
      <c r="Q521" s="529"/>
      <c r="R521" s="529"/>
      <c r="S521" s="529"/>
      <c r="T521" s="529"/>
      <c r="U521" s="529"/>
      <c r="V521" s="529"/>
      <c r="W521" s="529"/>
      <c r="X521" s="529"/>
      <c r="Y521" s="529"/>
      <c r="Z521" s="529"/>
      <c r="AA521" s="203"/>
      <c r="AB521" s="259"/>
      <c r="AC521" s="139"/>
      <c r="AD521" s="140"/>
    </row>
    <row r="522" spans="1:30" s="389" customFormat="1">
      <c r="A522" s="414"/>
      <c r="B522" s="142"/>
      <c r="C522" s="142"/>
      <c r="D522" s="410"/>
      <c r="E522" s="414"/>
      <c r="F522" s="146"/>
      <c r="G522" s="529"/>
      <c r="H522" s="529"/>
      <c r="I522" s="529"/>
      <c r="J522" s="529"/>
      <c r="K522" s="529"/>
      <c r="L522" s="529"/>
      <c r="M522" s="529"/>
      <c r="N522" s="529"/>
      <c r="O522" s="529"/>
      <c r="P522" s="529"/>
      <c r="Q522" s="529"/>
      <c r="R522" s="529"/>
      <c r="S522" s="529"/>
      <c r="T522" s="529"/>
      <c r="U522" s="529"/>
      <c r="V522" s="529"/>
      <c r="W522" s="529"/>
      <c r="X522" s="529"/>
      <c r="Y522" s="529"/>
      <c r="Z522" s="529"/>
      <c r="AA522" s="203"/>
      <c r="AB522" s="259"/>
      <c r="AC522" s="139"/>
      <c r="AD522" s="140"/>
    </row>
    <row r="523" spans="1:30" s="389" customFormat="1">
      <c r="A523" s="414"/>
      <c r="B523" s="142"/>
      <c r="C523" s="142"/>
      <c r="D523" s="410"/>
      <c r="E523" s="414"/>
      <c r="F523" s="146"/>
      <c r="G523" s="529"/>
      <c r="H523" s="529"/>
      <c r="I523" s="529"/>
      <c r="J523" s="529"/>
      <c r="K523" s="529"/>
      <c r="L523" s="529"/>
      <c r="M523" s="529"/>
      <c r="N523" s="529"/>
      <c r="O523" s="529"/>
      <c r="P523" s="529"/>
      <c r="Q523" s="529"/>
      <c r="R523" s="529"/>
      <c r="S523" s="529"/>
      <c r="T523" s="529"/>
      <c r="U523" s="529"/>
      <c r="V523" s="529"/>
      <c r="W523" s="529"/>
      <c r="X523" s="529"/>
      <c r="Y523" s="529"/>
      <c r="Z523" s="529"/>
      <c r="AA523" s="203"/>
      <c r="AB523" s="259"/>
      <c r="AC523" s="139"/>
      <c r="AD523" s="140"/>
    </row>
    <row r="524" spans="1:30" s="389" customFormat="1">
      <c r="A524" s="414"/>
      <c r="B524" s="142"/>
      <c r="C524" s="142"/>
      <c r="D524" s="410"/>
      <c r="E524" s="414"/>
      <c r="F524" s="146"/>
      <c r="G524" s="529"/>
      <c r="H524" s="529"/>
      <c r="I524" s="529"/>
      <c r="J524" s="529"/>
      <c r="K524" s="529"/>
      <c r="L524" s="529"/>
      <c r="M524" s="529"/>
      <c r="N524" s="529"/>
      <c r="O524" s="529"/>
      <c r="P524" s="529"/>
      <c r="Q524" s="529"/>
      <c r="R524" s="529"/>
      <c r="S524" s="529"/>
      <c r="T524" s="529"/>
      <c r="U524" s="529"/>
      <c r="V524" s="529"/>
      <c r="W524" s="529"/>
      <c r="X524" s="529"/>
      <c r="Y524" s="529"/>
      <c r="Z524" s="529"/>
      <c r="AA524" s="203"/>
      <c r="AB524" s="259"/>
      <c r="AC524" s="139"/>
      <c r="AD524" s="140"/>
    </row>
    <row r="525" spans="1:30" s="389" customFormat="1">
      <c r="A525" s="414"/>
      <c r="B525" s="142"/>
      <c r="C525" s="142"/>
      <c r="D525" s="410"/>
      <c r="E525" s="414"/>
      <c r="F525" s="146"/>
      <c r="G525" s="529"/>
      <c r="H525" s="529"/>
      <c r="I525" s="529"/>
      <c r="J525" s="529"/>
      <c r="K525" s="529"/>
      <c r="L525" s="529"/>
      <c r="M525" s="529"/>
      <c r="N525" s="529"/>
      <c r="O525" s="529"/>
      <c r="P525" s="529"/>
      <c r="Q525" s="529"/>
      <c r="R525" s="529"/>
      <c r="S525" s="529"/>
      <c r="T525" s="529"/>
      <c r="U525" s="529"/>
      <c r="V525" s="529"/>
      <c r="W525" s="529"/>
      <c r="X525" s="529"/>
      <c r="Y525" s="529"/>
      <c r="Z525" s="529"/>
      <c r="AA525" s="203"/>
      <c r="AB525" s="259"/>
      <c r="AC525" s="139"/>
      <c r="AD525" s="140"/>
    </row>
    <row r="526" spans="1:30" s="389" customFormat="1">
      <c r="A526" s="414"/>
      <c r="B526" s="142"/>
      <c r="C526" s="142"/>
      <c r="D526" s="410"/>
      <c r="E526" s="414"/>
      <c r="F526" s="146"/>
      <c r="G526" s="529"/>
      <c r="H526" s="529"/>
      <c r="I526" s="529"/>
      <c r="J526" s="529"/>
      <c r="K526" s="529"/>
      <c r="L526" s="529"/>
      <c r="M526" s="529"/>
      <c r="N526" s="529"/>
      <c r="O526" s="529"/>
      <c r="P526" s="529"/>
      <c r="Q526" s="529"/>
      <c r="R526" s="529"/>
      <c r="S526" s="529"/>
      <c r="T526" s="529"/>
      <c r="U526" s="529"/>
      <c r="V526" s="529"/>
      <c r="W526" s="529"/>
      <c r="X526" s="529"/>
      <c r="Y526" s="529"/>
      <c r="Z526" s="529"/>
      <c r="AA526" s="203"/>
      <c r="AB526" s="259"/>
      <c r="AC526" s="139"/>
      <c r="AD526" s="140"/>
    </row>
    <row r="527" spans="1:30" s="389" customFormat="1">
      <c r="A527" s="414"/>
      <c r="B527" s="142"/>
      <c r="C527" s="142"/>
      <c r="D527" s="410"/>
      <c r="E527" s="414"/>
      <c r="F527" s="146"/>
      <c r="G527" s="529"/>
      <c r="H527" s="529"/>
      <c r="I527" s="529"/>
      <c r="J527" s="529"/>
      <c r="K527" s="529"/>
      <c r="L527" s="529"/>
      <c r="M527" s="529"/>
      <c r="N527" s="529"/>
      <c r="O527" s="529"/>
      <c r="P527" s="529"/>
      <c r="Q527" s="529"/>
      <c r="R527" s="529"/>
      <c r="S527" s="529"/>
      <c r="T527" s="529"/>
      <c r="U527" s="529"/>
      <c r="V527" s="529"/>
      <c r="W527" s="529"/>
      <c r="X527" s="529"/>
      <c r="Y527" s="529"/>
      <c r="Z527" s="529"/>
      <c r="AA527" s="203"/>
      <c r="AB527" s="259"/>
      <c r="AC527" s="139"/>
      <c r="AD527" s="140"/>
    </row>
    <row r="528" spans="1:30" s="389" customFormat="1">
      <c r="A528" s="414"/>
      <c r="B528" s="142"/>
      <c r="C528" s="142"/>
      <c r="D528" s="410"/>
      <c r="E528" s="414"/>
      <c r="F528" s="146"/>
      <c r="G528" s="529"/>
      <c r="H528" s="529"/>
      <c r="I528" s="529"/>
      <c r="J528" s="529"/>
      <c r="K528" s="529"/>
      <c r="L528" s="529"/>
      <c r="M528" s="529"/>
      <c r="N528" s="529"/>
      <c r="O528" s="529"/>
      <c r="P528" s="529"/>
      <c r="Q528" s="529"/>
      <c r="R528" s="529"/>
      <c r="S528" s="529"/>
      <c r="T528" s="529"/>
      <c r="U528" s="529"/>
      <c r="V528" s="529"/>
      <c r="W528" s="529"/>
      <c r="X528" s="529"/>
      <c r="Y528" s="529"/>
      <c r="Z528" s="529"/>
      <c r="AA528" s="203"/>
      <c r="AB528" s="259"/>
      <c r="AC528" s="139"/>
      <c r="AD528" s="140"/>
    </row>
    <row r="529" spans="1:30" s="389" customFormat="1">
      <c r="A529" s="414"/>
      <c r="B529" s="142"/>
      <c r="C529" s="142"/>
      <c r="D529" s="410"/>
      <c r="E529" s="414"/>
      <c r="F529" s="146"/>
      <c r="G529" s="529"/>
      <c r="H529" s="529"/>
      <c r="I529" s="529"/>
      <c r="J529" s="529"/>
      <c r="K529" s="529"/>
      <c r="L529" s="529"/>
      <c r="M529" s="529"/>
      <c r="N529" s="529"/>
      <c r="O529" s="529"/>
      <c r="P529" s="529"/>
      <c r="Q529" s="529"/>
      <c r="R529" s="529"/>
      <c r="S529" s="529"/>
      <c r="T529" s="529"/>
      <c r="U529" s="529"/>
      <c r="V529" s="529"/>
      <c r="W529" s="529"/>
      <c r="X529" s="529"/>
      <c r="Y529" s="529"/>
      <c r="Z529" s="529"/>
      <c r="AA529" s="203"/>
      <c r="AB529" s="259"/>
      <c r="AC529" s="139"/>
      <c r="AD529" s="140"/>
    </row>
    <row r="530" spans="1:30" s="389" customFormat="1">
      <c r="A530" s="414"/>
      <c r="B530" s="142"/>
      <c r="C530" s="142"/>
      <c r="D530" s="410"/>
      <c r="E530" s="414"/>
      <c r="F530" s="146"/>
      <c r="G530" s="529"/>
      <c r="H530" s="529"/>
      <c r="I530" s="529"/>
      <c r="J530" s="529"/>
      <c r="K530" s="529"/>
      <c r="L530" s="529"/>
      <c r="M530" s="529"/>
      <c r="N530" s="529"/>
      <c r="O530" s="529"/>
      <c r="P530" s="529"/>
      <c r="Q530" s="529"/>
      <c r="R530" s="529"/>
      <c r="S530" s="529"/>
      <c r="T530" s="529"/>
      <c r="U530" s="529"/>
      <c r="V530" s="529"/>
      <c r="W530" s="529"/>
      <c r="X530" s="529"/>
      <c r="Y530" s="529"/>
      <c r="Z530" s="529"/>
      <c r="AA530" s="203"/>
      <c r="AB530" s="259"/>
      <c r="AC530" s="139"/>
      <c r="AD530" s="140"/>
    </row>
    <row r="531" spans="1:30" s="389" customFormat="1">
      <c r="A531" s="414"/>
      <c r="B531" s="142"/>
      <c r="C531" s="142"/>
      <c r="D531" s="410"/>
      <c r="E531" s="414"/>
      <c r="F531" s="146"/>
      <c r="G531" s="529"/>
      <c r="H531" s="529"/>
      <c r="I531" s="529"/>
      <c r="J531" s="529"/>
      <c r="K531" s="529"/>
      <c r="L531" s="529"/>
      <c r="M531" s="529"/>
      <c r="N531" s="529"/>
      <c r="O531" s="529"/>
      <c r="P531" s="529"/>
      <c r="Q531" s="529"/>
      <c r="R531" s="529"/>
      <c r="S531" s="529"/>
      <c r="T531" s="529"/>
      <c r="U531" s="529"/>
      <c r="V531" s="529"/>
      <c r="W531" s="529"/>
      <c r="X531" s="529"/>
      <c r="Y531" s="529"/>
      <c r="Z531" s="529"/>
      <c r="AA531" s="203"/>
      <c r="AB531" s="259"/>
      <c r="AC531" s="139"/>
      <c r="AD531" s="140"/>
    </row>
    <row r="532" spans="1:30" s="389" customFormat="1">
      <c r="A532" s="414"/>
      <c r="B532" s="142"/>
      <c r="C532" s="142"/>
      <c r="D532" s="410"/>
      <c r="E532" s="414"/>
      <c r="F532" s="146"/>
      <c r="G532" s="529"/>
      <c r="H532" s="529"/>
      <c r="I532" s="529"/>
      <c r="J532" s="529"/>
      <c r="K532" s="529"/>
      <c r="L532" s="529"/>
      <c r="M532" s="529"/>
      <c r="N532" s="529"/>
      <c r="O532" s="529"/>
      <c r="P532" s="529"/>
      <c r="Q532" s="529"/>
      <c r="R532" s="529"/>
      <c r="S532" s="529"/>
      <c r="T532" s="529"/>
      <c r="U532" s="529"/>
      <c r="V532" s="529"/>
      <c r="W532" s="529"/>
      <c r="X532" s="529"/>
      <c r="Y532" s="529"/>
      <c r="Z532" s="529"/>
      <c r="AA532" s="203"/>
      <c r="AB532" s="259"/>
      <c r="AC532" s="139"/>
      <c r="AD532" s="140"/>
    </row>
    <row r="533" spans="1:30" s="389" customFormat="1">
      <c r="A533" s="414"/>
      <c r="B533" s="142"/>
      <c r="C533" s="142"/>
      <c r="D533" s="410"/>
      <c r="E533" s="414"/>
      <c r="F533" s="146"/>
      <c r="G533" s="529"/>
      <c r="H533" s="529"/>
      <c r="I533" s="529"/>
      <c r="J533" s="529"/>
      <c r="K533" s="529"/>
      <c r="L533" s="529"/>
      <c r="M533" s="529"/>
      <c r="N533" s="529"/>
      <c r="O533" s="529"/>
      <c r="P533" s="529"/>
      <c r="Q533" s="529"/>
      <c r="R533" s="529"/>
      <c r="S533" s="529"/>
      <c r="T533" s="529"/>
      <c r="U533" s="529"/>
      <c r="V533" s="529"/>
      <c r="W533" s="529"/>
      <c r="X533" s="529"/>
      <c r="Y533" s="529"/>
      <c r="Z533" s="529"/>
      <c r="AA533" s="203"/>
      <c r="AB533" s="259"/>
      <c r="AC533" s="139"/>
      <c r="AD533" s="140"/>
    </row>
    <row r="534" spans="1:30" s="389" customFormat="1">
      <c r="A534" s="414"/>
      <c r="B534" s="142"/>
      <c r="C534" s="142"/>
      <c r="D534" s="410"/>
      <c r="E534" s="414"/>
      <c r="F534" s="146"/>
      <c r="G534" s="529"/>
      <c r="H534" s="529"/>
      <c r="I534" s="529"/>
      <c r="J534" s="529"/>
      <c r="K534" s="529"/>
      <c r="L534" s="529"/>
      <c r="M534" s="529"/>
      <c r="N534" s="529"/>
      <c r="O534" s="529"/>
      <c r="P534" s="529"/>
      <c r="Q534" s="529"/>
      <c r="R534" s="529"/>
      <c r="S534" s="529"/>
      <c r="T534" s="529"/>
      <c r="U534" s="529"/>
      <c r="V534" s="529"/>
      <c r="W534" s="529"/>
      <c r="X534" s="529"/>
      <c r="Y534" s="529"/>
      <c r="Z534" s="529"/>
      <c r="AA534" s="203"/>
      <c r="AB534" s="259"/>
      <c r="AC534" s="139"/>
      <c r="AD534" s="140"/>
    </row>
    <row r="535" spans="1:30" s="389" customFormat="1">
      <c r="A535" s="414"/>
      <c r="B535" s="142"/>
      <c r="C535" s="142"/>
      <c r="D535" s="410"/>
      <c r="E535" s="414"/>
      <c r="F535" s="146"/>
      <c r="G535" s="529"/>
      <c r="H535" s="529"/>
      <c r="I535" s="529"/>
      <c r="J535" s="529"/>
      <c r="K535" s="529"/>
      <c r="L535" s="529"/>
      <c r="M535" s="529"/>
      <c r="N535" s="529"/>
      <c r="O535" s="529"/>
      <c r="P535" s="529"/>
      <c r="Q535" s="529"/>
      <c r="R535" s="529"/>
      <c r="S535" s="529"/>
      <c r="T535" s="529"/>
      <c r="U535" s="529"/>
      <c r="V535" s="529"/>
      <c r="W535" s="529"/>
      <c r="X535" s="529"/>
      <c r="Y535" s="529"/>
      <c r="Z535" s="529"/>
      <c r="AA535" s="203"/>
      <c r="AB535" s="259"/>
      <c r="AC535" s="139"/>
      <c r="AD535" s="140"/>
    </row>
    <row r="536" spans="1:30" s="389" customFormat="1">
      <c r="A536" s="414"/>
      <c r="B536" s="142"/>
      <c r="C536" s="142"/>
      <c r="D536" s="410"/>
      <c r="E536" s="414"/>
      <c r="F536" s="146"/>
      <c r="G536" s="529"/>
      <c r="H536" s="529"/>
      <c r="I536" s="529"/>
      <c r="J536" s="529"/>
      <c r="K536" s="529"/>
      <c r="L536" s="529"/>
      <c r="M536" s="529"/>
      <c r="N536" s="529"/>
      <c r="O536" s="529"/>
      <c r="P536" s="529"/>
      <c r="Q536" s="529"/>
      <c r="R536" s="529"/>
      <c r="S536" s="529"/>
      <c r="T536" s="529"/>
      <c r="U536" s="529"/>
      <c r="V536" s="529"/>
      <c r="W536" s="529"/>
      <c r="X536" s="529"/>
      <c r="Y536" s="529"/>
      <c r="Z536" s="529"/>
      <c r="AA536" s="203"/>
      <c r="AB536" s="259"/>
      <c r="AC536" s="139"/>
      <c r="AD536" s="140"/>
    </row>
    <row r="537" spans="1:30" s="389" customFormat="1" ht="13.8" customHeight="1">
      <c r="A537" s="414"/>
      <c r="B537" s="142"/>
      <c r="C537" s="142"/>
      <c r="D537" s="410"/>
      <c r="E537" s="414"/>
      <c r="F537" s="146"/>
      <c r="G537" s="138"/>
      <c r="H537" s="138"/>
      <c r="I537" s="138"/>
      <c r="J537" s="138"/>
      <c r="K537" s="138"/>
      <c r="L537" s="138"/>
      <c r="M537" s="138"/>
      <c r="N537" s="138"/>
      <c r="O537" s="138"/>
      <c r="P537" s="138"/>
      <c r="Q537" s="138"/>
      <c r="R537" s="138"/>
      <c r="S537" s="138"/>
      <c r="T537" s="138"/>
      <c r="U537" s="138"/>
      <c r="V537" s="138"/>
      <c r="W537" s="138"/>
      <c r="X537" s="138"/>
      <c r="Y537" s="138"/>
      <c r="Z537" s="138"/>
      <c r="AA537" s="203"/>
      <c r="AB537" s="259"/>
      <c r="AC537" s="139"/>
      <c r="AD537" s="140"/>
    </row>
    <row r="538" spans="1:30" s="389" customFormat="1" ht="13.8" customHeight="1">
      <c r="A538" s="257"/>
      <c r="B538" s="348"/>
      <c r="C538" s="348"/>
      <c r="D538" s="304"/>
      <c r="E538" s="257"/>
      <c r="F538" s="300"/>
      <c r="G538" s="220"/>
      <c r="H538" s="220"/>
      <c r="I538" s="220"/>
      <c r="J538" s="220"/>
      <c r="K538" s="220"/>
      <c r="L538" s="220"/>
      <c r="M538" s="220"/>
      <c r="N538" s="220"/>
      <c r="O538" s="220"/>
      <c r="P538" s="220"/>
      <c r="Q538" s="220"/>
      <c r="R538" s="220"/>
      <c r="S538" s="220"/>
      <c r="T538" s="220"/>
      <c r="U538" s="220"/>
      <c r="V538" s="220"/>
      <c r="W538" s="220"/>
      <c r="X538" s="220"/>
      <c r="Y538" s="220"/>
      <c r="Z538" s="220"/>
      <c r="AA538" s="301"/>
      <c r="AB538" s="221"/>
      <c r="AC538" s="222"/>
      <c r="AD538" s="223"/>
    </row>
    <row r="539" spans="1:30" s="389" customFormat="1" ht="7.2" customHeight="1">
      <c r="A539" s="419"/>
      <c r="B539" s="315"/>
      <c r="C539" s="315"/>
      <c r="D539" s="362"/>
      <c r="E539" s="419"/>
      <c r="F539" s="353"/>
      <c r="G539" s="207"/>
      <c r="H539" s="207"/>
      <c r="I539" s="207"/>
      <c r="J539" s="207"/>
      <c r="K539" s="207"/>
      <c r="L539" s="207"/>
      <c r="M539" s="207"/>
      <c r="N539" s="522"/>
      <c r="O539" s="522"/>
      <c r="P539" s="522"/>
      <c r="Q539" s="522"/>
      <c r="R539" s="522"/>
      <c r="S539" s="522"/>
      <c r="T539" s="522"/>
      <c r="U539" s="522"/>
      <c r="V539" s="522"/>
      <c r="W539" s="207"/>
      <c r="X539" s="207"/>
      <c r="Y539" s="207"/>
      <c r="Z539" s="207"/>
      <c r="AA539" s="354"/>
      <c r="AB539" s="208"/>
      <c r="AC539" s="209"/>
      <c r="AD539" s="210"/>
    </row>
    <row r="540" spans="1:30" s="389" customFormat="1">
      <c r="A540" s="414"/>
      <c r="B540" s="142">
        <v>26</v>
      </c>
      <c r="C540" s="814" t="s">
        <v>573</v>
      </c>
      <c r="D540" s="410" t="s">
        <v>350</v>
      </c>
      <c r="E540" s="822" t="s">
        <v>1041</v>
      </c>
      <c r="F540" s="146"/>
      <c r="G540" s="737" t="s">
        <v>71</v>
      </c>
      <c r="H540" s="737"/>
      <c r="I540" s="737"/>
      <c r="J540" s="737"/>
      <c r="K540" s="737"/>
      <c r="L540" s="737"/>
      <c r="M540" s="737"/>
      <c r="N540" s="696" t="s">
        <v>154</v>
      </c>
      <c r="O540" s="696"/>
      <c r="P540" s="696"/>
      <c r="Q540" s="696"/>
      <c r="R540" s="696"/>
      <c r="S540" s="696"/>
      <c r="T540" s="696"/>
      <c r="U540" s="696"/>
      <c r="V540" s="696"/>
      <c r="W540" s="138"/>
      <c r="X540" s="138"/>
      <c r="Y540" s="138"/>
      <c r="Z540" s="138"/>
      <c r="AA540" s="203"/>
      <c r="AB540" s="1063" t="s">
        <v>548</v>
      </c>
      <c r="AC540" s="1064"/>
      <c r="AD540" s="1065"/>
    </row>
    <row r="541" spans="1:30" s="389" customFormat="1">
      <c r="A541" s="414"/>
      <c r="B541" s="142"/>
      <c r="C541" s="814"/>
      <c r="D541" s="410"/>
      <c r="E541" s="822"/>
      <c r="F541" s="146"/>
      <c r="G541" s="737"/>
      <c r="H541" s="737"/>
      <c r="I541" s="737"/>
      <c r="J541" s="737"/>
      <c r="K541" s="737"/>
      <c r="L541" s="737"/>
      <c r="M541" s="737"/>
      <c r="N541" s="696"/>
      <c r="O541" s="696"/>
      <c r="P541" s="696"/>
      <c r="Q541" s="696"/>
      <c r="R541" s="696"/>
      <c r="S541" s="696"/>
      <c r="T541" s="696"/>
      <c r="U541" s="696"/>
      <c r="V541" s="696"/>
      <c r="W541" s="138"/>
      <c r="X541" s="138"/>
      <c r="Y541" s="138"/>
      <c r="Z541" s="138"/>
      <c r="AA541" s="203"/>
      <c r="AB541" s="1063"/>
      <c r="AC541" s="1064"/>
      <c r="AD541" s="1065"/>
    </row>
    <row r="542" spans="1:30" s="389" customFormat="1">
      <c r="A542" s="414"/>
      <c r="B542" s="142"/>
      <c r="C542" s="814"/>
      <c r="D542" s="410"/>
      <c r="E542" s="822"/>
      <c r="F542" s="146"/>
      <c r="G542" s="138"/>
      <c r="H542" s="138"/>
      <c r="I542" s="138"/>
      <c r="J542" s="138"/>
      <c r="K542" s="138"/>
      <c r="L542" s="138"/>
      <c r="M542" s="138"/>
      <c r="N542" s="138"/>
      <c r="O542" s="138"/>
      <c r="P542" s="138"/>
      <c r="Q542" s="138"/>
      <c r="R542" s="138"/>
      <c r="S542" s="138"/>
      <c r="T542" s="138"/>
      <c r="U542" s="138"/>
      <c r="V542" s="138"/>
      <c r="W542" s="138"/>
      <c r="X542" s="138"/>
      <c r="Y542" s="138"/>
      <c r="Z542" s="138"/>
      <c r="AA542" s="203"/>
      <c r="AB542" s="259"/>
      <c r="AC542" s="139"/>
      <c r="AD542" s="140"/>
    </row>
    <row r="543" spans="1:30" s="389" customFormat="1">
      <c r="A543" s="414"/>
      <c r="B543" s="142"/>
      <c r="C543" s="814"/>
      <c r="D543" s="410"/>
      <c r="E543" s="822"/>
      <c r="F543" s="146"/>
      <c r="G543" s="1551" t="s">
        <v>231</v>
      </c>
      <c r="H543" s="1551"/>
      <c r="I543" s="1551"/>
      <c r="J543" s="1551"/>
      <c r="K543" s="1551"/>
      <c r="L543" s="1551"/>
      <c r="M543" s="1551"/>
      <c r="N543" s="1551"/>
      <c r="O543" s="1551"/>
      <c r="P543" s="1551"/>
      <c r="Q543" s="1551"/>
      <c r="R543" s="1551"/>
      <c r="S543" s="1551"/>
      <c r="T543" s="1551"/>
      <c r="U543" s="1551"/>
      <c r="V543" s="1596"/>
      <c r="W543" s="788" t="s">
        <v>198</v>
      </c>
      <c r="X543" s="789"/>
      <c r="Y543" s="789"/>
      <c r="Z543" s="790"/>
      <c r="AA543" s="128"/>
      <c r="AB543" s="259"/>
      <c r="AC543" s="139"/>
      <c r="AD543" s="140"/>
    </row>
    <row r="544" spans="1:30" s="389" customFormat="1">
      <c r="A544" s="414"/>
      <c r="B544" s="142"/>
      <c r="C544" s="142"/>
      <c r="D544" s="410"/>
      <c r="E544" s="822"/>
      <c r="F544" s="146"/>
      <c r="G544" s="3"/>
      <c r="H544" s="3"/>
      <c r="I544" s="3"/>
      <c r="J544" s="3"/>
      <c r="K544" s="3"/>
      <c r="L544" s="3"/>
      <c r="M544" s="3"/>
      <c r="N544" s="3"/>
      <c r="O544" s="3"/>
      <c r="P544" s="3"/>
      <c r="Q544" s="3"/>
      <c r="R544" s="3"/>
      <c r="S544" s="3"/>
      <c r="T544" s="3"/>
      <c r="U544" s="3"/>
      <c r="V544" s="3"/>
      <c r="W544" s="3"/>
      <c r="X544" s="3"/>
      <c r="Y544" s="3"/>
      <c r="Z544" s="3"/>
      <c r="AA544" s="128"/>
      <c r="AB544" s="259"/>
      <c r="AC544" s="139"/>
      <c r="AD544" s="140"/>
    </row>
    <row r="545" spans="1:30" s="389" customFormat="1">
      <c r="A545" s="414"/>
      <c r="B545" s="142"/>
      <c r="C545" s="142"/>
      <c r="D545" s="410"/>
      <c r="E545" s="822"/>
      <c r="F545" s="146"/>
      <c r="G545" s="78" t="s">
        <v>705</v>
      </c>
      <c r="H545"/>
      <c r="I545"/>
      <c r="J545"/>
      <c r="K545"/>
      <c r="L545"/>
      <c r="M545"/>
      <c r="N545"/>
      <c r="O545"/>
      <c r="P545"/>
      <c r="Q545"/>
      <c r="R545"/>
      <c r="S545"/>
      <c r="T545"/>
      <c r="U545"/>
      <c r="V545"/>
      <c r="W545"/>
      <c r="X545"/>
      <c r="Y545"/>
      <c r="Z545"/>
      <c r="AA545" s="128"/>
      <c r="AB545" s="259"/>
      <c r="AC545" s="139"/>
      <c r="AD545" s="140"/>
    </row>
    <row r="546" spans="1:30" s="389" customFormat="1">
      <c r="A546" s="414"/>
      <c r="B546" s="142"/>
      <c r="C546" s="142"/>
      <c r="D546" s="410"/>
      <c r="E546" s="822"/>
      <c r="F546" s="146"/>
      <c r="G546" s="78" t="s">
        <v>1177</v>
      </c>
      <c r="H546" s="78"/>
      <c r="I546" s="78"/>
      <c r="J546" s="78"/>
      <c r="K546" s="78"/>
      <c r="L546" s="78"/>
      <c r="M546" s="78"/>
      <c r="N546" s="78"/>
      <c r="O546" s="78"/>
      <c r="P546" s="78"/>
      <c r="Q546" s="78"/>
      <c r="R546" s="78"/>
      <c r="S546" s="78"/>
      <c r="T546" s="78"/>
      <c r="U546" s="78"/>
      <c r="V546" s="78"/>
      <c r="W546" s="78"/>
      <c r="X546" s="78"/>
      <c r="Y546" s="78"/>
      <c r="Z546" s="78"/>
      <c r="AA546" s="128"/>
      <c r="AB546" s="259"/>
      <c r="AC546" s="139"/>
      <c r="AD546" s="140"/>
    </row>
    <row r="547" spans="1:30" s="389" customFormat="1">
      <c r="A547" s="414"/>
      <c r="B547" s="142"/>
      <c r="C547" s="142"/>
      <c r="D547" s="410"/>
      <c r="E547" s="822"/>
      <c r="F547" s="146"/>
      <c r="G547" s="1621" t="s">
        <v>706</v>
      </c>
      <c r="H547" s="1622"/>
      <c r="I547" s="1622"/>
      <c r="J547" s="1622"/>
      <c r="K547" s="1622"/>
      <c r="L547" s="1622"/>
      <c r="M547" s="1622"/>
      <c r="N547" s="1622"/>
      <c r="O547" s="1622"/>
      <c r="P547" s="1622"/>
      <c r="Q547" s="1623" t="s">
        <v>707</v>
      </c>
      <c r="R547" s="1622"/>
      <c r="S547" s="1622"/>
      <c r="T547" s="1622"/>
      <c r="U547" s="1622"/>
      <c r="V547" s="1622"/>
      <c r="W547" s="1622"/>
      <c r="X547" s="1622"/>
      <c r="Y547" s="1622"/>
      <c r="Z547" s="1624"/>
      <c r="AA547" s="128"/>
      <c r="AB547" s="259"/>
      <c r="AC547" s="139"/>
      <c r="AD547" s="140"/>
    </row>
    <row r="548" spans="1:30" s="389" customFormat="1">
      <c r="A548" s="414"/>
      <c r="B548" s="142"/>
      <c r="C548" s="142"/>
      <c r="D548" s="410"/>
      <c r="E548" s="822"/>
      <c r="F548" s="146"/>
      <c r="G548" s="1621" t="s">
        <v>11</v>
      </c>
      <c r="H548" s="1622"/>
      <c r="I548" s="1622"/>
      <c r="J548" s="1622"/>
      <c r="K548" s="1622"/>
      <c r="L548" s="1621" t="s">
        <v>4</v>
      </c>
      <c r="M548" s="1622"/>
      <c r="N548" s="1622"/>
      <c r="O548" s="1622"/>
      <c r="P548" s="1622"/>
      <c r="Q548" s="1623" t="s">
        <v>11</v>
      </c>
      <c r="R548" s="1622"/>
      <c r="S548" s="1622"/>
      <c r="T548" s="1622"/>
      <c r="U548" s="1622"/>
      <c r="V548" s="1621" t="s">
        <v>4</v>
      </c>
      <c r="W548" s="1622"/>
      <c r="X548" s="1622"/>
      <c r="Y548" s="1622"/>
      <c r="Z548" s="1624"/>
      <c r="AA548" s="128"/>
      <c r="AB548" s="259"/>
      <c r="AC548" s="139"/>
      <c r="AD548" s="140"/>
    </row>
    <row r="549" spans="1:30" s="389" customFormat="1">
      <c r="A549" s="414"/>
      <c r="B549" s="142"/>
      <c r="C549" s="142"/>
      <c r="D549" s="410"/>
      <c r="E549" s="822"/>
      <c r="F549" s="146"/>
      <c r="G549" s="1621" t="s">
        <v>708</v>
      </c>
      <c r="H549" s="1622"/>
      <c r="I549" s="1622"/>
      <c r="J549" s="1622"/>
      <c r="K549" s="1624"/>
      <c r="L549" s="1621" t="s">
        <v>708</v>
      </c>
      <c r="M549" s="1622"/>
      <c r="N549" s="1622"/>
      <c r="O549" s="1622"/>
      <c r="P549" s="1622"/>
      <c r="Q549" s="1623" t="s">
        <v>708</v>
      </c>
      <c r="R549" s="1622"/>
      <c r="S549" s="1622"/>
      <c r="T549" s="1622"/>
      <c r="U549" s="1624"/>
      <c r="V549" s="1621" t="s">
        <v>708</v>
      </c>
      <c r="W549" s="1622"/>
      <c r="X549" s="1622"/>
      <c r="Y549" s="1622"/>
      <c r="Z549" s="1624"/>
      <c r="AA549" s="128"/>
      <c r="AB549" s="259"/>
      <c r="AC549" s="139"/>
      <c r="AD549" s="140"/>
    </row>
    <row r="550" spans="1:30" s="389" customFormat="1">
      <c r="A550" s="414"/>
      <c r="B550" s="142"/>
      <c r="C550" s="142"/>
      <c r="D550" s="410"/>
      <c r="E550" s="822"/>
      <c r="F550" s="146"/>
      <c r="G550" s="1617"/>
      <c r="H550" s="1618"/>
      <c r="I550" s="1618"/>
      <c r="J550" s="1618"/>
      <c r="K550" s="1619"/>
      <c r="L550" s="1617" t="s">
        <v>960</v>
      </c>
      <c r="M550" s="1618"/>
      <c r="N550" s="1618"/>
      <c r="O550" s="1618"/>
      <c r="P550" s="1618"/>
      <c r="Q550" s="1620"/>
      <c r="R550" s="1618"/>
      <c r="S550" s="1618"/>
      <c r="T550" s="1618"/>
      <c r="U550" s="1619"/>
      <c r="V550" s="1617"/>
      <c r="W550" s="1618"/>
      <c r="X550" s="1618"/>
      <c r="Y550" s="1618"/>
      <c r="Z550" s="1619"/>
      <c r="AA550" s="128"/>
      <c r="AB550" s="259"/>
      <c r="AC550" s="139"/>
      <c r="AD550" s="140"/>
    </row>
    <row r="551" spans="1:30" s="389" customFormat="1">
      <c r="A551" s="414"/>
      <c r="B551" s="142"/>
      <c r="C551" s="142"/>
      <c r="D551" s="410"/>
      <c r="E551" s="822"/>
      <c r="F551" s="146"/>
      <c r="G551" s="1613"/>
      <c r="H551" s="1614"/>
      <c r="I551" s="1614"/>
      <c r="J551" s="1614"/>
      <c r="K551" s="1615"/>
      <c r="L551" s="1613"/>
      <c r="M551" s="1614"/>
      <c r="N551" s="1614"/>
      <c r="O551" s="1614"/>
      <c r="P551" s="1614"/>
      <c r="Q551" s="1616"/>
      <c r="R551" s="1614"/>
      <c r="S551" s="1614"/>
      <c r="T551" s="1614"/>
      <c r="U551" s="1615"/>
      <c r="V551" s="1613"/>
      <c r="W551" s="1614"/>
      <c r="X551" s="1614"/>
      <c r="Y551" s="1614"/>
      <c r="Z551" s="1615"/>
      <c r="AA551" s="128"/>
      <c r="AB551" s="259"/>
      <c r="AC551" s="139"/>
      <c r="AD551" s="140"/>
    </row>
    <row r="552" spans="1:30" s="389" customFormat="1">
      <c r="A552" s="414"/>
      <c r="B552" s="142"/>
      <c r="C552" s="142"/>
      <c r="D552" s="410"/>
      <c r="E552" s="822"/>
      <c r="F552" s="146"/>
      <c r="G552" s="1613"/>
      <c r="H552" s="1614"/>
      <c r="I552" s="1614"/>
      <c r="J552" s="1614"/>
      <c r="K552" s="1615"/>
      <c r="L552" s="1613"/>
      <c r="M552" s="1614"/>
      <c r="N552" s="1614"/>
      <c r="O552" s="1614"/>
      <c r="P552" s="1614"/>
      <c r="Q552" s="1616"/>
      <c r="R552" s="1614"/>
      <c r="S552" s="1614"/>
      <c r="T552" s="1614"/>
      <c r="U552" s="1615"/>
      <c r="V552" s="1613"/>
      <c r="W552" s="1614"/>
      <c r="X552" s="1614"/>
      <c r="Y552" s="1614"/>
      <c r="Z552" s="1615"/>
      <c r="AA552" s="128"/>
      <c r="AB552" s="259"/>
      <c r="AC552" s="139"/>
      <c r="AD552" s="140"/>
    </row>
    <row r="553" spans="1:30" s="389" customFormat="1">
      <c r="A553" s="414"/>
      <c r="B553" s="142"/>
      <c r="C553" s="142"/>
      <c r="D553" s="410"/>
      <c r="E553" s="822"/>
      <c r="F553" s="146"/>
      <c r="G553" s="1613"/>
      <c r="H553" s="1614"/>
      <c r="I553" s="1614"/>
      <c r="J553" s="1614"/>
      <c r="K553" s="1615"/>
      <c r="L553" s="1613"/>
      <c r="M553" s="1614"/>
      <c r="N553" s="1614"/>
      <c r="O553" s="1614"/>
      <c r="P553" s="1614"/>
      <c r="Q553" s="1616"/>
      <c r="R553" s="1614"/>
      <c r="S553" s="1614"/>
      <c r="T553" s="1614"/>
      <c r="U553" s="1615"/>
      <c r="V553" s="1613"/>
      <c r="W553" s="1614"/>
      <c r="X553" s="1614"/>
      <c r="Y553" s="1614"/>
      <c r="Z553" s="1615"/>
      <c r="AA553" s="128"/>
      <c r="AB553" s="259"/>
      <c r="AC553" s="139"/>
      <c r="AD553" s="140"/>
    </row>
    <row r="554" spans="1:30" s="389" customFormat="1">
      <c r="A554" s="414"/>
      <c r="B554" s="142"/>
      <c r="C554" s="142"/>
      <c r="D554" s="410"/>
      <c r="E554" s="822"/>
      <c r="F554" s="146"/>
      <c r="G554" s="1613"/>
      <c r="H554" s="1614"/>
      <c r="I554" s="1614"/>
      <c r="J554" s="1614"/>
      <c r="K554" s="1615"/>
      <c r="L554" s="1613"/>
      <c r="M554" s="1614"/>
      <c r="N554" s="1614"/>
      <c r="O554" s="1614"/>
      <c r="P554" s="1614"/>
      <c r="Q554" s="1616"/>
      <c r="R554" s="1614"/>
      <c r="S554" s="1614"/>
      <c r="T554" s="1614"/>
      <c r="U554" s="1615"/>
      <c r="V554" s="1613"/>
      <c r="W554" s="1614"/>
      <c r="X554" s="1614"/>
      <c r="Y554" s="1614"/>
      <c r="Z554" s="1615"/>
      <c r="AA554" s="128"/>
      <c r="AB554" s="259"/>
      <c r="AC554" s="139"/>
      <c r="AD554" s="140"/>
    </row>
    <row r="555" spans="1:30" s="389" customFormat="1">
      <c r="A555" s="414"/>
      <c r="B555" s="142"/>
      <c r="C555" s="142"/>
      <c r="D555" s="410"/>
      <c r="E555" s="822"/>
      <c r="F555" s="146"/>
      <c r="G555" s="1613"/>
      <c r="H555" s="1614"/>
      <c r="I555" s="1614"/>
      <c r="J555" s="1614"/>
      <c r="K555" s="1615"/>
      <c r="L555" s="1613"/>
      <c r="M555" s="1614"/>
      <c r="N555" s="1614"/>
      <c r="O555" s="1614"/>
      <c r="P555" s="1614"/>
      <c r="Q555" s="1616"/>
      <c r="R555" s="1614"/>
      <c r="S555" s="1614"/>
      <c r="T555" s="1614"/>
      <c r="U555" s="1615"/>
      <c r="V555" s="1613"/>
      <c r="W555" s="1614"/>
      <c r="X555" s="1614"/>
      <c r="Y555" s="1614"/>
      <c r="Z555" s="1615"/>
      <c r="AA555" s="128"/>
      <c r="AB555" s="259"/>
      <c r="AC555" s="139"/>
      <c r="AD555" s="140"/>
    </row>
    <row r="556" spans="1:30" s="389" customFormat="1">
      <c r="A556" s="414"/>
      <c r="B556" s="142"/>
      <c r="C556" s="142"/>
      <c r="D556" s="410"/>
      <c r="E556" s="822"/>
      <c r="F556" s="146"/>
      <c r="G556" s="1613"/>
      <c r="H556" s="1614"/>
      <c r="I556" s="1614"/>
      <c r="J556" s="1614"/>
      <c r="K556" s="1615"/>
      <c r="L556" s="1613"/>
      <c r="M556" s="1614"/>
      <c r="N556" s="1614"/>
      <c r="O556" s="1614"/>
      <c r="P556" s="1614"/>
      <c r="Q556" s="1616"/>
      <c r="R556" s="1614"/>
      <c r="S556" s="1614"/>
      <c r="T556" s="1614"/>
      <c r="U556" s="1615"/>
      <c r="V556" s="1613"/>
      <c r="W556" s="1614"/>
      <c r="X556" s="1614"/>
      <c r="Y556" s="1614"/>
      <c r="Z556" s="1615"/>
      <c r="AA556" s="128"/>
      <c r="AB556" s="259"/>
      <c r="AC556" s="139"/>
      <c r="AD556" s="140"/>
    </row>
    <row r="557" spans="1:30" s="389" customFormat="1">
      <c r="A557" s="414"/>
      <c r="B557" s="142"/>
      <c r="C557" s="142"/>
      <c r="D557" s="410"/>
      <c r="E557" s="822"/>
      <c r="F557" s="146"/>
      <c r="G557" s="1613"/>
      <c r="H557" s="1614"/>
      <c r="I557" s="1614"/>
      <c r="J557" s="1614"/>
      <c r="K557" s="1615"/>
      <c r="L557" s="1613"/>
      <c r="M557" s="1614"/>
      <c r="N557" s="1614"/>
      <c r="O557" s="1614"/>
      <c r="P557" s="1614"/>
      <c r="Q557" s="1616"/>
      <c r="R557" s="1614"/>
      <c r="S557" s="1614"/>
      <c r="T557" s="1614"/>
      <c r="U557" s="1615"/>
      <c r="V557" s="1613"/>
      <c r="W557" s="1614"/>
      <c r="X557" s="1614"/>
      <c r="Y557" s="1614"/>
      <c r="Z557" s="1615"/>
      <c r="AA557" s="128"/>
      <c r="AB557" s="259"/>
      <c r="AC557" s="139"/>
      <c r="AD557" s="140"/>
    </row>
    <row r="558" spans="1:30" s="389" customFormat="1">
      <c r="A558" s="414"/>
      <c r="B558" s="142"/>
      <c r="C558" s="142"/>
      <c r="D558" s="410"/>
      <c r="E558" s="822"/>
      <c r="F558" s="146"/>
      <c r="G558" s="1613"/>
      <c r="H558" s="1614"/>
      <c r="I558" s="1614"/>
      <c r="J558" s="1614"/>
      <c r="K558" s="1615"/>
      <c r="L558" s="1613"/>
      <c r="M558" s="1614"/>
      <c r="N558" s="1614"/>
      <c r="O558" s="1614"/>
      <c r="P558" s="1614"/>
      <c r="Q558" s="1616"/>
      <c r="R558" s="1614"/>
      <c r="S558" s="1614"/>
      <c r="T558" s="1614"/>
      <c r="U558" s="1615"/>
      <c r="V558" s="1613"/>
      <c r="W558" s="1614"/>
      <c r="X558" s="1614"/>
      <c r="Y558" s="1614"/>
      <c r="Z558" s="1615"/>
      <c r="AA558" s="128"/>
      <c r="AB558" s="259"/>
      <c r="AC558" s="139"/>
      <c r="AD558" s="140"/>
    </row>
    <row r="559" spans="1:30" s="389" customFormat="1">
      <c r="A559" s="414"/>
      <c r="B559" s="142"/>
      <c r="C559" s="142"/>
      <c r="D559" s="410"/>
      <c r="E559" s="414"/>
      <c r="F559" s="146"/>
      <c r="G559" s="1613"/>
      <c r="H559" s="1614"/>
      <c r="I559" s="1614"/>
      <c r="J559" s="1614"/>
      <c r="K559" s="1615"/>
      <c r="L559" s="1613"/>
      <c r="M559" s="1614"/>
      <c r="N559" s="1614"/>
      <c r="O559" s="1614"/>
      <c r="P559" s="1614"/>
      <c r="Q559" s="1616"/>
      <c r="R559" s="1614"/>
      <c r="S559" s="1614"/>
      <c r="T559" s="1614"/>
      <c r="U559" s="1615"/>
      <c r="V559" s="1613"/>
      <c r="W559" s="1614"/>
      <c r="X559" s="1614"/>
      <c r="Y559" s="1614"/>
      <c r="Z559" s="1615"/>
      <c r="AA559" s="128"/>
      <c r="AB559" s="259"/>
      <c r="AC559" s="139"/>
      <c r="AD559" s="140"/>
    </row>
    <row r="560" spans="1:30" s="389" customFormat="1">
      <c r="A560" s="414"/>
      <c r="B560" s="142"/>
      <c r="C560" s="142"/>
      <c r="D560" s="410"/>
      <c r="E560" s="414"/>
      <c r="F560" s="146"/>
      <c r="G560" s="1613"/>
      <c r="H560" s="1614"/>
      <c r="I560" s="1614"/>
      <c r="J560" s="1614"/>
      <c r="K560" s="1615"/>
      <c r="L560" s="1613"/>
      <c r="M560" s="1614"/>
      <c r="N560" s="1614"/>
      <c r="O560" s="1614"/>
      <c r="P560" s="1614"/>
      <c r="Q560" s="1616"/>
      <c r="R560" s="1614"/>
      <c r="S560" s="1614"/>
      <c r="T560" s="1614"/>
      <c r="U560" s="1615"/>
      <c r="V560" s="1613"/>
      <c r="W560" s="1614"/>
      <c r="X560" s="1614"/>
      <c r="Y560" s="1614"/>
      <c r="Z560" s="1615"/>
      <c r="AA560" s="128"/>
      <c r="AB560" s="259"/>
      <c r="AC560" s="139"/>
      <c r="AD560" s="140"/>
    </row>
    <row r="561" spans="1:30" s="389" customFormat="1">
      <c r="A561" s="414"/>
      <c r="B561" s="142"/>
      <c r="C561" s="142"/>
      <c r="D561" s="410"/>
      <c r="E561" s="414"/>
      <c r="F561" s="146"/>
      <c r="G561" s="1613"/>
      <c r="H561" s="1614"/>
      <c r="I561" s="1614"/>
      <c r="J561" s="1614"/>
      <c r="K561" s="1615"/>
      <c r="L561" s="1613"/>
      <c r="M561" s="1614"/>
      <c r="N561" s="1614"/>
      <c r="O561" s="1614"/>
      <c r="P561" s="1614"/>
      <c r="Q561" s="1616"/>
      <c r="R561" s="1614"/>
      <c r="S561" s="1614"/>
      <c r="T561" s="1614"/>
      <c r="U561" s="1615"/>
      <c r="V561" s="1613"/>
      <c r="W561" s="1614"/>
      <c r="X561" s="1614"/>
      <c r="Y561" s="1614"/>
      <c r="Z561" s="1615"/>
      <c r="AA561" s="128"/>
      <c r="AB561" s="259"/>
      <c r="AC561" s="139"/>
      <c r="AD561" s="140"/>
    </row>
    <row r="562" spans="1:30" s="389" customFormat="1">
      <c r="A562" s="414"/>
      <c r="B562" s="142"/>
      <c r="C562" s="142"/>
      <c r="D562" s="410"/>
      <c r="E562" s="414"/>
      <c r="F562" s="146"/>
      <c r="G562" s="1613"/>
      <c r="H562" s="1614"/>
      <c r="I562" s="1614"/>
      <c r="J562" s="1614"/>
      <c r="K562" s="1615"/>
      <c r="L562" s="1613"/>
      <c r="M562" s="1614"/>
      <c r="N562" s="1614"/>
      <c r="O562" s="1614"/>
      <c r="P562" s="1614"/>
      <c r="Q562" s="1616"/>
      <c r="R562" s="1614"/>
      <c r="S562" s="1614"/>
      <c r="T562" s="1614"/>
      <c r="U562" s="1615"/>
      <c r="V562" s="1613"/>
      <c r="W562" s="1614"/>
      <c r="X562" s="1614"/>
      <c r="Y562" s="1614"/>
      <c r="Z562" s="1615"/>
      <c r="AA562" s="128"/>
      <c r="AB562" s="259"/>
      <c r="AC562" s="139"/>
      <c r="AD562" s="140"/>
    </row>
    <row r="563" spans="1:30" s="389" customFormat="1">
      <c r="A563" s="414"/>
      <c r="B563" s="142"/>
      <c r="C563" s="142"/>
      <c r="D563" s="410"/>
      <c r="E563" s="414"/>
      <c r="F563" s="146"/>
      <c r="G563" s="1613"/>
      <c r="H563" s="1614"/>
      <c r="I563" s="1614"/>
      <c r="J563" s="1614"/>
      <c r="K563" s="1615"/>
      <c r="L563" s="1613"/>
      <c r="M563" s="1614"/>
      <c r="N563" s="1614"/>
      <c r="O563" s="1614"/>
      <c r="P563" s="1614"/>
      <c r="Q563" s="1616"/>
      <c r="R563" s="1614"/>
      <c r="S563" s="1614"/>
      <c r="T563" s="1614"/>
      <c r="U563" s="1615"/>
      <c r="V563" s="1613"/>
      <c r="W563" s="1614"/>
      <c r="X563" s="1614"/>
      <c r="Y563" s="1614"/>
      <c r="Z563" s="1615"/>
      <c r="AA563" s="128"/>
      <c r="AB563" s="259"/>
      <c r="AC563" s="139"/>
      <c r="AD563" s="140"/>
    </row>
    <row r="564" spans="1:30" s="389" customFormat="1">
      <c r="A564" s="414"/>
      <c r="B564" s="142"/>
      <c r="C564" s="142"/>
      <c r="D564" s="410"/>
      <c r="E564" s="414"/>
      <c r="F564" s="146"/>
      <c r="G564" s="1609"/>
      <c r="H564" s="1610"/>
      <c r="I564" s="1610"/>
      <c r="J564" s="1610"/>
      <c r="K564" s="1611"/>
      <c r="L564" s="1609"/>
      <c r="M564" s="1610"/>
      <c r="N564" s="1610"/>
      <c r="O564" s="1610"/>
      <c r="P564" s="1610"/>
      <c r="Q564" s="1612"/>
      <c r="R564" s="1610"/>
      <c r="S564" s="1610"/>
      <c r="T564" s="1610"/>
      <c r="U564" s="1611"/>
      <c r="V564" s="1609"/>
      <c r="W564" s="1610"/>
      <c r="X564" s="1610"/>
      <c r="Y564" s="1610"/>
      <c r="Z564" s="1611"/>
      <c r="AA564" s="128"/>
      <c r="AB564" s="259"/>
      <c r="AC564" s="139"/>
      <c r="AD564" s="140"/>
    </row>
    <row r="565" spans="1:30" s="389" customFormat="1">
      <c r="A565" s="414"/>
      <c r="B565" s="142"/>
      <c r="C565" s="142"/>
      <c r="D565" s="410"/>
      <c r="E565" s="414"/>
      <c r="F565" s="146"/>
      <c r="G565" s="3"/>
      <c r="H565" s="3"/>
      <c r="I565" s="3"/>
      <c r="J565" s="3"/>
      <c r="K565" s="3"/>
      <c r="L565" s="3"/>
      <c r="M565" s="3"/>
      <c r="N565" s="3"/>
      <c r="O565" s="3"/>
      <c r="P565" s="3"/>
      <c r="Q565" s="3"/>
      <c r="R565" s="3"/>
      <c r="S565" s="3"/>
      <c r="T565" s="3"/>
      <c r="U565" s="3"/>
      <c r="V565" s="3"/>
      <c r="W565" s="3"/>
      <c r="X565" s="3"/>
      <c r="Y565" s="3"/>
      <c r="Z565" s="3"/>
      <c r="AA565" s="128"/>
      <c r="AB565" s="259"/>
      <c r="AC565" s="139"/>
      <c r="AD565" s="140"/>
    </row>
    <row r="566" spans="1:30" s="389" customFormat="1">
      <c r="A566" s="414"/>
      <c r="B566" s="142"/>
      <c r="C566" s="142"/>
      <c r="D566" s="410"/>
      <c r="E566" s="414"/>
      <c r="F566" s="146"/>
      <c r="G566" s="1551" t="s">
        <v>86</v>
      </c>
      <c r="H566" s="1551"/>
      <c r="I566" s="1551"/>
      <c r="J566" s="1551"/>
      <c r="K566" s="1551"/>
      <c r="L566" s="1551"/>
      <c r="M566" s="1551"/>
      <c r="N566" s="1551"/>
      <c r="O566" s="1551"/>
      <c r="P566" s="1551"/>
      <c r="Q566" s="1551"/>
      <c r="R566" s="1551"/>
      <c r="S566" s="1551"/>
      <c r="T566" s="1551"/>
      <c r="U566" s="1551"/>
      <c r="V566" s="1596"/>
      <c r="W566" s="788" t="s">
        <v>198</v>
      </c>
      <c r="X566" s="789"/>
      <c r="Y566" s="789"/>
      <c r="Z566" s="790"/>
      <c r="AA566" s="128"/>
      <c r="AB566" s="259"/>
      <c r="AC566" s="139"/>
      <c r="AD566" s="140"/>
    </row>
    <row r="567" spans="1:30" s="389" customFormat="1">
      <c r="A567" s="414"/>
      <c r="B567" s="142"/>
      <c r="C567" s="142"/>
      <c r="D567" s="410"/>
      <c r="E567" s="414"/>
      <c r="F567" s="146"/>
      <c r="G567" s="3"/>
      <c r="H567" s="3" t="s">
        <v>199</v>
      </c>
      <c r="I567" s="3"/>
      <c r="J567" s="3"/>
      <c r="K567" s="3"/>
      <c r="L567" s="3"/>
      <c r="M567" s="3"/>
      <c r="N567" s="3"/>
      <c r="O567" s="3"/>
      <c r="P567" s="3"/>
      <c r="Q567" s="3"/>
      <c r="R567" s="3"/>
      <c r="S567" s="3"/>
      <c r="T567" s="3"/>
      <c r="U567" s="3"/>
      <c r="V567" s="3"/>
      <c r="W567" s="3"/>
      <c r="X567" s="3"/>
      <c r="Y567" s="3"/>
      <c r="Z567" s="3"/>
      <c r="AA567" s="128"/>
      <c r="AB567" s="259"/>
      <c r="AC567" s="139"/>
      <c r="AD567" s="140"/>
    </row>
    <row r="568" spans="1:30" s="389" customFormat="1">
      <c r="A568" s="414"/>
      <c r="B568" s="142"/>
      <c r="C568" s="142"/>
      <c r="D568" s="410"/>
      <c r="E568" s="414"/>
      <c r="F568" s="146"/>
      <c r="G568" s="3"/>
      <c r="H568" s="3"/>
      <c r="I568" s="3"/>
      <c r="J568" s="3"/>
      <c r="K568" s="3"/>
      <c r="L568" s="3"/>
      <c r="M568" s="3"/>
      <c r="N568" s="3"/>
      <c r="O568" s="3"/>
      <c r="P568" s="3"/>
      <c r="Q568" s="3"/>
      <c r="R568" s="3"/>
      <c r="S568" s="3"/>
      <c r="T568" s="3"/>
      <c r="U568" s="3"/>
      <c r="V568" s="3"/>
      <c r="W568" s="3"/>
      <c r="X568" s="3"/>
      <c r="Y568" s="3"/>
      <c r="Z568" s="3"/>
      <c r="AA568" s="128"/>
      <c r="AB568" s="259"/>
      <c r="AC568" s="139"/>
      <c r="AD568" s="140"/>
    </row>
    <row r="569" spans="1:30" s="389" customFormat="1">
      <c r="A569" s="414"/>
      <c r="B569" s="142"/>
      <c r="C569" s="142"/>
      <c r="D569" s="410"/>
      <c r="E569" s="414"/>
      <c r="F569" s="146"/>
      <c r="G569" s="1551" t="s">
        <v>200</v>
      </c>
      <c r="H569" s="1551"/>
      <c r="I569" s="1551"/>
      <c r="J569" s="1551"/>
      <c r="K569" s="1551"/>
      <c r="L569" s="1551"/>
      <c r="M569" s="1551"/>
      <c r="N569" s="1551"/>
      <c r="O569" s="1551"/>
      <c r="P569" s="1551"/>
      <c r="Q569" s="1551"/>
      <c r="R569" s="1551"/>
      <c r="S569" s="1551"/>
      <c r="T569" s="1551"/>
      <c r="U569" s="1551"/>
      <c r="V569" s="1551"/>
      <c r="W569" s="1551"/>
      <c r="X569" s="1551"/>
      <c r="Y569" s="1551"/>
      <c r="Z569" s="1551"/>
      <c r="AA569" s="1596"/>
      <c r="AB569" s="259"/>
      <c r="AC569" s="139"/>
      <c r="AD569" s="140"/>
    </row>
    <row r="570" spans="1:30" s="389" customFormat="1">
      <c r="A570" s="414"/>
      <c r="B570" s="142"/>
      <c r="C570" s="142"/>
      <c r="D570" s="410"/>
      <c r="E570" s="414"/>
      <c r="F570" s="146"/>
      <c r="G570" s="1569"/>
      <c r="H570" s="1570"/>
      <c r="I570" s="1570"/>
      <c r="J570" s="1570"/>
      <c r="K570" s="1570"/>
      <c r="L570" s="1570"/>
      <c r="M570" s="1570"/>
      <c r="N570" s="1570"/>
      <c r="O570" s="1570"/>
      <c r="P570" s="1570"/>
      <c r="Q570" s="1570"/>
      <c r="R570" s="1570"/>
      <c r="S570" s="1570"/>
      <c r="T570" s="1570"/>
      <c r="U570" s="1570"/>
      <c r="V570" s="1570"/>
      <c r="W570" s="1570"/>
      <c r="X570" s="1570"/>
      <c r="Y570" s="1570"/>
      <c r="Z570" s="1571"/>
      <c r="AA570" s="128"/>
      <c r="AB570" s="259"/>
      <c r="AC570" s="139"/>
      <c r="AD570" s="140"/>
    </row>
    <row r="571" spans="1:30" s="389" customFormat="1">
      <c r="A571" s="414"/>
      <c r="B571" s="142"/>
      <c r="C571" s="142"/>
      <c r="D571" s="410"/>
      <c r="E571" s="414"/>
      <c r="F571" s="146"/>
      <c r="G571" s="1606"/>
      <c r="H571" s="1607"/>
      <c r="I571" s="1607"/>
      <c r="J571" s="1607"/>
      <c r="K571" s="1607"/>
      <c r="L571" s="1607"/>
      <c r="M571" s="1607"/>
      <c r="N571" s="1607"/>
      <c r="O571" s="1607"/>
      <c r="P571" s="1607"/>
      <c r="Q571" s="1607"/>
      <c r="R571" s="1607"/>
      <c r="S571" s="1607"/>
      <c r="T571" s="1607"/>
      <c r="U571" s="1607"/>
      <c r="V571" s="1607"/>
      <c r="W571" s="1607"/>
      <c r="X571" s="1607"/>
      <c r="Y571" s="1607"/>
      <c r="Z571" s="1608"/>
      <c r="AA571" s="128"/>
      <c r="AB571" s="259"/>
      <c r="AC571" s="139"/>
      <c r="AD571" s="140"/>
    </row>
    <row r="572" spans="1:30" s="389" customFormat="1">
      <c r="A572" s="414"/>
      <c r="B572" s="142"/>
      <c r="C572" s="142"/>
      <c r="D572" s="410"/>
      <c r="E572" s="414"/>
      <c r="F572" s="146"/>
      <c r="G572" s="1572"/>
      <c r="H572" s="1573"/>
      <c r="I572" s="1573"/>
      <c r="J572" s="1573"/>
      <c r="K572" s="1573"/>
      <c r="L572" s="1573"/>
      <c r="M572" s="1573"/>
      <c r="N572" s="1573"/>
      <c r="O572" s="1573"/>
      <c r="P572" s="1573"/>
      <c r="Q572" s="1573"/>
      <c r="R572" s="1573"/>
      <c r="S572" s="1573"/>
      <c r="T572" s="1573"/>
      <c r="U572" s="1573"/>
      <c r="V572" s="1573"/>
      <c r="W572" s="1573"/>
      <c r="X572" s="1573"/>
      <c r="Y572" s="1573"/>
      <c r="Z572" s="1574"/>
      <c r="AA572" s="128"/>
      <c r="AB572" s="259"/>
      <c r="AC572" s="139"/>
      <c r="AD572" s="140"/>
    </row>
    <row r="573" spans="1:30" s="389" customFormat="1" ht="22.5" customHeight="1">
      <c r="A573" s="414"/>
      <c r="B573" s="142"/>
      <c r="C573" s="142"/>
      <c r="D573" s="410"/>
      <c r="E573" s="414"/>
      <c r="F573" s="146"/>
      <c r="G573" s="1551" t="s">
        <v>201</v>
      </c>
      <c r="H573" s="1551"/>
      <c r="I573" s="1551"/>
      <c r="J573" s="1551"/>
      <c r="K573" s="1551"/>
      <c r="L573" s="1551"/>
      <c r="M573" s="1551"/>
      <c r="N573" s="1551"/>
      <c r="O573" s="1551"/>
      <c r="P573" s="1551"/>
      <c r="Q573" s="1551"/>
      <c r="R573" s="1551"/>
      <c r="S573" s="1551"/>
      <c r="T573" s="1551"/>
      <c r="U573" s="1551"/>
      <c r="V573" s="1551"/>
      <c r="W573" s="1551"/>
      <c r="X573" s="1551"/>
      <c r="Y573" s="1551"/>
      <c r="Z573" s="1551"/>
      <c r="AA573" s="1596"/>
      <c r="AB573" s="259"/>
      <c r="AC573" s="139"/>
      <c r="AD573" s="140"/>
    </row>
    <row r="574" spans="1:30" s="389" customFormat="1">
      <c r="A574" s="414"/>
      <c r="B574" s="142"/>
      <c r="C574" s="142"/>
      <c r="D574" s="410"/>
      <c r="E574" s="414"/>
      <c r="F574" s="146"/>
      <c r="G574" s="1569"/>
      <c r="H574" s="1570"/>
      <c r="I574" s="1570"/>
      <c r="J574" s="1570"/>
      <c r="K574" s="1570"/>
      <c r="L574" s="1570"/>
      <c r="M574" s="1570"/>
      <c r="N574" s="1570"/>
      <c r="O574" s="1570"/>
      <c r="P574" s="1570"/>
      <c r="Q574" s="1570"/>
      <c r="R574" s="1570"/>
      <c r="S574" s="1570"/>
      <c r="T574" s="1570"/>
      <c r="U574" s="1570"/>
      <c r="V574" s="1570"/>
      <c r="W574" s="1570"/>
      <c r="X574" s="1570"/>
      <c r="Y574" s="1570"/>
      <c r="Z574" s="1571"/>
      <c r="AA574" s="128"/>
      <c r="AB574" s="259"/>
      <c r="AC574" s="139"/>
      <c r="AD574" s="140"/>
    </row>
    <row r="575" spans="1:30" s="389" customFormat="1">
      <c r="A575" s="414"/>
      <c r="B575" s="142"/>
      <c r="C575" s="142"/>
      <c r="D575" s="410"/>
      <c r="E575" s="414"/>
      <c r="F575" s="146"/>
      <c r="G575" s="1572"/>
      <c r="H575" s="1573"/>
      <c r="I575" s="1573"/>
      <c r="J575" s="1573"/>
      <c r="K575" s="1573"/>
      <c r="L575" s="1573"/>
      <c r="M575" s="1573"/>
      <c r="N575" s="1573"/>
      <c r="O575" s="1573"/>
      <c r="P575" s="1573"/>
      <c r="Q575" s="1573"/>
      <c r="R575" s="1573"/>
      <c r="S575" s="1573"/>
      <c r="T575" s="1573"/>
      <c r="U575" s="1573"/>
      <c r="V575" s="1573"/>
      <c r="W575" s="1573"/>
      <c r="X575" s="1573"/>
      <c r="Y575" s="1573"/>
      <c r="Z575" s="1574"/>
      <c r="AA575" s="128"/>
      <c r="AB575" s="259"/>
      <c r="AC575" s="139"/>
      <c r="AD575" s="140"/>
    </row>
    <row r="576" spans="1:30" s="389" customFormat="1">
      <c r="A576" s="414"/>
      <c r="B576" s="142"/>
      <c r="C576" s="142"/>
      <c r="D576" s="410"/>
      <c r="E576" s="414"/>
      <c r="F576" s="146"/>
      <c r="G576" s="465"/>
      <c r="H576" s="465"/>
      <c r="I576" s="465"/>
      <c r="J576" s="465"/>
      <c r="K576" s="465"/>
      <c r="L576" s="465"/>
      <c r="M576" s="465"/>
      <c r="N576" s="465"/>
      <c r="O576" s="465"/>
      <c r="P576" s="465"/>
      <c r="Q576" s="465"/>
      <c r="R576" s="465"/>
      <c r="S576" s="465"/>
      <c r="T576" s="465"/>
      <c r="U576" s="465"/>
      <c r="V576" s="465"/>
      <c r="W576" s="465"/>
      <c r="X576" s="465"/>
      <c r="Y576" s="465"/>
      <c r="Z576" s="465"/>
      <c r="AA576" s="128"/>
      <c r="AB576" s="259"/>
      <c r="AC576" s="139"/>
      <c r="AD576" s="140"/>
    </row>
    <row r="577" spans="1:30" s="389" customFormat="1">
      <c r="A577" s="414"/>
      <c r="B577" s="142"/>
      <c r="C577" s="142"/>
      <c r="D577" s="410"/>
      <c r="E577" s="414"/>
      <c r="F577" s="146"/>
      <c r="G577" s="465"/>
      <c r="H577" s="465"/>
      <c r="I577" s="465"/>
      <c r="J577" s="465"/>
      <c r="K577" s="465"/>
      <c r="L577" s="465"/>
      <c r="M577" s="465"/>
      <c r="N577" s="465"/>
      <c r="O577" s="465"/>
      <c r="P577" s="465"/>
      <c r="Q577" s="465"/>
      <c r="R577" s="465"/>
      <c r="S577" s="465"/>
      <c r="T577" s="465"/>
      <c r="U577" s="465"/>
      <c r="V577" s="465"/>
      <c r="W577" s="465"/>
      <c r="X577" s="465"/>
      <c r="Y577" s="465"/>
      <c r="Z577" s="465"/>
      <c r="AA577" s="128"/>
      <c r="AB577" s="259"/>
      <c r="AC577" s="139"/>
      <c r="AD577" s="140"/>
    </row>
    <row r="578" spans="1:30" s="389" customFormat="1">
      <c r="A578" s="414"/>
      <c r="B578" s="142"/>
      <c r="C578" s="142"/>
      <c r="D578" s="410"/>
      <c r="E578" s="414"/>
      <c r="F578" s="146"/>
      <c r="G578" s="465"/>
      <c r="H578" s="465"/>
      <c r="I578" s="465"/>
      <c r="J578" s="465"/>
      <c r="K578" s="465"/>
      <c r="L578" s="465"/>
      <c r="M578" s="465"/>
      <c r="N578" s="465"/>
      <c r="O578" s="465"/>
      <c r="P578" s="465"/>
      <c r="Q578" s="465"/>
      <c r="R578" s="465"/>
      <c r="S578" s="465"/>
      <c r="T578" s="465"/>
      <c r="U578" s="465"/>
      <c r="V578" s="465"/>
      <c r="W578" s="465"/>
      <c r="X578" s="465"/>
      <c r="Y578" s="465"/>
      <c r="Z578" s="465"/>
      <c r="AA578" s="128"/>
      <c r="AB578" s="259"/>
      <c r="AC578" s="139"/>
      <c r="AD578" s="140"/>
    </row>
    <row r="579" spans="1:30" s="389" customFormat="1">
      <c r="A579" s="414"/>
      <c r="B579" s="142"/>
      <c r="C579" s="142"/>
      <c r="D579" s="410"/>
      <c r="E579" s="414"/>
      <c r="F579" s="146"/>
      <c r="G579" s="465"/>
      <c r="H579" s="465"/>
      <c r="I579" s="465"/>
      <c r="J579" s="465"/>
      <c r="K579" s="465"/>
      <c r="L579" s="465"/>
      <c r="M579" s="465"/>
      <c r="N579" s="465"/>
      <c r="O579" s="465"/>
      <c r="P579" s="465"/>
      <c r="Q579" s="465"/>
      <c r="R579" s="465"/>
      <c r="S579" s="465"/>
      <c r="T579" s="465"/>
      <c r="U579" s="465"/>
      <c r="V579" s="465"/>
      <c r="W579" s="465"/>
      <c r="X579" s="465"/>
      <c r="Y579" s="465"/>
      <c r="Z579" s="465"/>
      <c r="AA579" s="128"/>
      <c r="AB579" s="259"/>
      <c r="AC579" s="139"/>
      <c r="AD579" s="140"/>
    </row>
    <row r="580" spans="1:30" s="389" customFormat="1">
      <c r="A580" s="414"/>
      <c r="B580" s="142"/>
      <c r="C580" s="142"/>
      <c r="D580" s="410"/>
      <c r="E580" s="414"/>
      <c r="F580" s="146"/>
      <c r="G580" s="465"/>
      <c r="H580" s="465"/>
      <c r="I580" s="465"/>
      <c r="J580" s="465"/>
      <c r="K580" s="465"/>
      <c r="L580" s="465"/>
      <c r="M580" s="465"/>
      <c r="N580" s="465"/>
      <c r="O580" s="465"/>
      <c r="P580" s="465"/>
      <c r="Q580" s="465"/>
      <c r="R580" s="465"/>
      <c r="S580" s="465"/>
      <c r="T580" s="465"/>
      <c r="U580" s="465"/>
      <c r="V580" s="465"/>
      <c r="W580" s="465"/>
      <c r="X580" s="465"/>
      <c r="Y580" s="465"/>
      <c r="Z580" s="465"/>
      <c r="AA580" s="128"/>
      <c r="AB580" s="259"/>
      <c r="AC580" s="139"/>
      <c r="AD580" s="140"/>
    </row>
    <row r="581" spans="1:30" s="316" customFormat="1" ht="12.6" customHeight="1">
      <c r="A581" s="257"/>
      <c r="B581" s="348"/>
      <c r="C581" s="348"/>
      <c r="D581" s="304"/>
      <c r="E581" s="257"/>
      <c r="F581" s="300"/>
      <c r="G581" s="261"/>
      <c r="H581" s="261"/>
      <c r="I581" s="261"/>
      <c r="J581" s="261"/>
      <c r="K581" s="261"/>
      <c r="L581" s="261"/>
      <c r="M581" s="261"/>
      <c r="N581" s="261"/>
      <c r="O581" s="261"/>
      <c r="P581" s="261"/>
      <c r="Q581" s="261"/>
      <c r="R581" s="261"/>
      <c r="S581" s="261"/>
      <c r="T581" s="261"/>
      <c r="U581" s="261"/>
      <c r="V581" s="261"/>
      <c r="W581" s="261"/>
      <c r="X581" s="261"/>
      <c r="Y581" s="261"/>
      <c r="Z581" s="261"/>
      <c r="AA581" s="29"/>
      <c r="AB581" s="221"/>
      <c r="AC581" s="222"/>
      <c r="AD581" s="223"/>
    </row>
    <row r="582" spans="1:30" s="389" customFormat="1" ht="4.5" customHeight="1">
      <c r="A582" s="414"/>
      <c r="B582" s="142"/>
      <c r="C582" s="142"/>
      <c r="D582" s="410"/>
      <c r="E582" s="414"/>
      <c r="F582" s="146"/>
      <c r="G582" s="376"/>
      <c r="H582" s="376"/>
      <c r="I582" s="376"/>
      <c r="J582" s="376"/>
      <c r="K582" s="376"/>
      <c r="L582" s="376"/>
      <c r="M582" s="376"/>
      <c r="N582" s="376"/>
      <c r="O582" s="376"/>
      <c r="P582" s="376"/>
      <c r="Q582" s="376"/>
      <c r="R582" s="376"/>
      <c r="S582" s="376"/>
      <c r="T582" s="376"/>
      <c r="U582" s="376"/>
      <c r="V582" s="376"/>
      <c r="W582" s="376"/>
      <c r="X582" s="376"/>
      <c r="Y582" s="376"/>
      <c r="Z582" s="376"/>
      <c r="AA582" s="128"/>
      <c r="AB582" s="259"/>
      <c r="AC582" s="139"/>
      <c r="AD582" s="140"/>
    </row>
    <row r="583" spans="1:30" ht="13.5" customHeight="1">
      <c r="A583" s="805" t="s">
        <v>772</v>
      </c>
      <c r="B583" s="212">
        <v>27</v>
      </c>
      <c r="C583" s="814" t="s">
        <v>1178</v>
      </c>
      <c r="D583" s="149" t="s">
        <v>438</v>
      </c>
      <c r="E583" s="805" t="s">
        <v>1371</v>
      </c>
      <c r="F583" s="18"/>
      <c r="G583" s="1587" t="s">
        <v>71</v>
      </c>
      <c r="H583" s="1587"/>
      <c r="I583" s="1587"/>
      <c r="J583" s="1587"/>
      <c r="K583" s="1587"/>
      <c r="L583" s="1587"/>
      <c r="M583" s="1588"/>
      <c r="N583" s="738" t="s">
        <v>154</v>
      </c>
      <c r="O583" s="739"/>
      <c r="P583" s="739"/>
      <c r="Q583" s="739"/>
      <c r="R583" s="739"/>
      <c r="S583" s="739"/>
      <c r="T583" s="739"/>
      <c r="U583" s="739"/>
      <c r="V583" s="1517"/>
      <c r="AA583" s="231"/>
      <c r="AB583" s="1063" t="s">
        <v>548</v>
      </c>
      <c r="AC583" s="1064"/>
      <c r="AD583" s="1065"/>
    </row>
    <row r="584" spans="1:30">
      <c r="A584" s="805"/>
      <c r="B584" s="212"/>
      <c r="C584" s="814"/>
      <c r="D584" s="149"/>
      <c r="E584" s="805"/>
      <c r="F584" s="18"/>
      <c r="G584" s="1587"/>
      <c r="H584" s="1587"/>
      <c r="I584" s="1587"/>
      <c r="J584" s="1587"/>
      <c r="K584" s="1587"/>
      <c r="L584" s="1587"/>
      <c r="M584" s="1588"/>
      <c r="N584" s="742"/>
      <c r="O584" s="743"/>
      <c r="P584" s="743"/>
      <c r="Q584" s="743"/>
      <c r="R584" s="743"/>
      <c r="S584" s="743"/>
      <c r="T584" s="743"/>
      <c r="U584" s="743"/>
      <c r="V584" s="1518"/>
      <c r="AA584" s="231"/>
      <c r="AB584" s="1063"/>
      <c r="AC584" s="1064"/>
      <c r="AD584" s="1065"/>
    </row>
    <row r="585" spans="1:30">
      <c r="A585" s="141"/>
      <c r="B585" s="212"/>
      <c r="C585" s="814"/>
      <c r="D585" s="149"/>
      <c r="E585" s="805"/>
      <c r="F585" s="18"/>
      <c r="AA585" s="231"/>
      <c r="AB585" s="68"/>
      <c r="AC585" s="69"/>
      <c r="AD585" s="70"/>
    </row>
    <row r="586" spans="1:30">
      <c r="A586" s="141"/>
      <c r="B586" s="212"/>
      <c r="C586" s="814"/>
      <c r="D586" s="149"/>
      <c r="E586" s="805"/>
      <c r="F586" s="18"/>
      <c r="G586" s="235"/>
      <c r="H586" s="235"/>
      <c r="I586" s="235"/>
      <c r="J586" s="235"/>
      <c r="K586" s="235"/>
      <c r="L586" s="235"/>
      <c r="M586" s="235"/>
      <c r="N586" s="235"/>
      <c r="O586" s="235"/>
      <c r="P586" s="235"/>
      <c r="Q586" s="235"/>
      <c r="R586" s="235"/>
      <c r="S586" s="235"/>
      <c r="T586" s="235"/>
      <c r="U586" s="235"/>
      <c r="V586" s="235"/>
      <c r="W586" s="235"/>
      <c r="X586" s="235"/>
      <c r="Y586" s="235"/>
      <c r="AA586" s="231"/>
      <c r="AB586" s="68"/>
      <c r="AC586" s="69"/>
      <c r="AD586" s="70"/>
    </row>
    <row r="587" spans="1:30">
      <c r="A587" s="141"/>
      <c r="B587" s="212"/>
      <c r="C587" s="212"/>
      <c r="D587" s="149"/>
      <c r="E587" s="805"/>
      <c r="F587" s="18"/>
      <c r="G587" s="235"/>
      <c r="H587" s="235"/>
      <c r="I587" s="235"/>
      <c r="J587" s="235"/>
      <c r="K587" s="235"/>
      <c r="L587" s="235"/>
      <c r="M587" s="235"/>
      <c r="N587" s="235"/>
      <c r="O587" s="235"/>
      <c r="P587" s="235"/>
      <c r="Q587" s="235"/>
      <c r="R587" s="235"/>
      <c r="S587" s="235"/>
      <c r="T587" s="235"/>
      <c r="U587" s="235"/>
      <c r="V587" s="235"/>
      <c r="W587" s="235"/>
      <c r="X587" s="235"/>
      <c r="Y587" s="235"/>
      <c r="AA587" s="231"/>
      <c r="AB587" s="68"/>
      <c r="AC587" s="69"/>
      <c r="AD587" s="70"/>
    </row>
    <row r="588" spans="1:30">
      <c r="A588" s="141"/>
      <c r="B588" s="212"/>
      <c r="C588" s="212"/>
      <c r="D588" s="149"/>
      <c r="E588" s="805"/>
      <c r="F588" s="18"/>
      <c r="G588" s="425" t="s">
        <v>230</v>
      </c>
      <c r="H588" s="425"/>
      <c r="I588" s="425"/>
      <c r="J588" s="425"/>
      <c r="K588" s="425"/>
      <c r="L588" s="425"/>
      <c r="M588" s="425"/>
      <c r="N588" s="425"/>
      <c r="O588" s="425"/>
      <c r="P588" s="425"/>
      <c r="Q588" s="425"/>
      <c r="R588" s="425"/>
      <c r="S588" s="425"/>
      <c r="T588" s="6"/>
      <c r="U588" s="6"/>
      <c r="V588" s="6"/>
      <c r="W588" s="6"/>
      <c r="X588" s="6"/>
      <c r="Y588" s="6"/>
      <c r="Z588" s="6"/>
      <c r="AA588" s="231"/>
      <c r="AB588" s="68"/>
      <c r="AC588" s="69"/>
      <c r="AD588" s="70"/>
    </row>
    <row r="589" spans="1:30">
      <c r="A589" s="141"/>
      <c r="B589" s="212"/>
      <c r="C589" s="212"/>
      <c r="D589" s="149"/>
      <c r="E589" s="805"/>
      <c r="F589" s="18"/>
      <c r="G589" s="1491"/>
      <c r="H589" s="1492"/>
      <c r="I589" s="1492"/>
      <c r="J589" s="1492"/>
      <c r="K589" s="1492"/>
      <c r="L589" s="1492"/>
      <c r="M589" s="1492"/>
      <c r="N589" s="1492"/>
      <c r="O589" s="1492"/>
      <c r="P589" s="1492"/>
      <c r="Q589" s="1492"/>
      <c r="R589" s="1492"/>
      <c r="S589" s="1492"/>
      <c r="T589" s="1492"/>
      <c r="U589" s="1492"/>
      <c r="V589" s="1492"/>
      <c r="W589" s="1492"/>
      <c r="X589" s="1492"/>
      <c r="Y589" s="1492"/>
      <c r="Z589" s="1493"/>
      <c r="AA589" s="231"/>
      <c r="AB589" s="68"/>
      <c r="AC589" s="69"/>
      <c r="AD589" s="70"/>
    </row>
    <row r="590" spans="1:30">
      <c r="A590" s="141"/>
      <c r="B590" s="212"/>
      <c r="C590" s="212"/>
      <c r="D590" s="149"/>
      <c r="E590" s="805"/>
      <c r="F590" s="18"/>
      <c r="G590" s="1494"/>
      <c r="H590" s="1495"/>
      <c r="I590" s="1495"/>
      <c r="J590" s="1495"/>
      <c r="K590" s="1495"/>
      <c r="L590" s="1495"/>
      <c r="M590" s="1495"/>
      <c r="N590" s="1495"/>
      <c r="O590" s="1495"/>
      <c r="P590" s="1495"/>
      <c r="Q590" s="1495"/>
      <c r="R590" s="1495"/>
      <c r="S590" s="1495"/>
      <c r="T590" s="1495"/>
      <c r="U590" s="1495"/>
      <c r="V590" s="1495"/>
      <c r="W590" s="1495"/>
      <c r="X590" s="1495"/>
      <c r="Y590" s="1495"/>
      <c r="Z590" s="1496"/>
      <c r="AA590" s="231"/>
      <c r="AB590" s="68"/>
      <c r="AC590" s="69"/>
      <c r="AD590" s="70"/>
    </row>
    <row r="591" spans="1:30">
      <c r="A591" s="141"/>
      <c r="B591" s="212"/>
      <c r="C591" s="212"/>
      <c r="D591" s="149"/>
      <c r="E591" s="805"/>
      <c r="F591" s="18"/>
      <c r="G591" s="1494"/>
      <c r="H591" s="1495"/>
      <c r="I591" s="1495"/>
      <c r="J591" s="1495"/>
      <c r="K591" s="1495"/>
      <c r="L591" s="1495"/>
      <c r="M591" s="1495"/>
      <c r="N591" s="1495"/>
      <c r="O591" s="1495"/>
      <c r="P591" s="1495"/>
      <c r="Q591" s="1495"/>
      <c r="R591" s="1495"/>
      <c r="S591" s="1495"/>
      <c r="T591" s="1495"/>
      <c r="U591" s="1495"/>
      <c r="V591" s="1495"/>
      <c r="W591" s="1495"/>
      <c r="X591" s="1495"/>
      <c r="Y591" s="1495"/>
      <c r="Z591" s="1496"/>
      <c r="AA591" s="231"/>
      <c r="AB591" s="68"/>
      <c r="AC591" s="69"/>
      <c r="AD591" s="70"/>
    </row>
    <row r="592" spans="1:30">
      <c r="A592" s="141"/>
      <c r="B592" s="212"/>
      <c r="C592" s="212"/>
      <c r="D592" s="149"/>
      <c r="E592" s="805"/>
      <c r="F592" s="18"/>
      <c r="G592" s="1497"/>
      <c r="H592" s="1498"/>
      <c r="I592" s="1498"/>
      <c r="J592" s="1498"/>
      <c r="K592" s="1498"/>
      <c r="L592" s="1498"/>
      <c r="M592" s="1498"/>
      <c r="N592" s="1498"/>
      <c r="O592" s="1498"/>
      <c r="P592" s="1498"/>
      <c r="Q592" s="1498"/>
      <c r="R592" s="1498"/>
      <c r="S592" s="1498"/>
      <c r="T592" s="1498"/>
      <c r="U592" s="1498"/>
      <c r="V592" s="1498"/>
      <c r="W592" s="1498"/>
      <c r="X592" s="1498"/>
      <c r="Y592" s="1498"/>
      <c r="Z592" s="1499"/>
      <c r="AA592" s="231"/>
      <c r="AB592" s="68"/>
      <c r="AC592" s="69"/>
      <c r="AD592" s="70"/>
    </row>
    <row r="593" spans="1:30">
      <c r="A593" s="141"/>
      <c r="B593" s="212"/>
      <c r="C593" s="212"/>
      <c r="D593" s="149"/>
      <c r="E593" s="805"/>
      <c r="F593" s="18"/>
      <c r="AA593" s="231"/>
      <c r="AB593" s="68"/>
      <c r="AC593" s="69"/>
      <c r="AD593" s="70"/>
    </row>
    <row r="594" spans="1:30">
      <c r="A594" s="141"/>
      <c r="B594" s="212"/>
      <c r="C594" s="212"/>
      <c r="D594" s="149"/>
      <c r="E594" s="417"/>
      <c r="F594" s="18"/>
      <c r="AA594" s="231"/>
      <c r="AB594" s="68"/>
      <c r="AC594" s="69"/>
      <c r="AD594" s="70"/>
    </row>
    <row r="595" spans="1:30" ht="13.5" customHeight="1">
      <c r="A595" s="141"/>
      <c r="B595" s="212"/>
      <c r="C595" s="814"/>
      <c r="D595" s="149" t="s">
        <v>438</v>
      </c>
      <c r="E595" s="805" t="s">
        <v>1179</v>
      </c>
      <c r="F595" s="18"/>
      <c r="G595" s="1587" t="s">
        <v>71</v>
      </c>
      <c r="H595" s="1587"/>
      <c r="I595" s="1587"/>
      <c r="J595" s="1587"/>
      <c r="K595" s="1587"/>
      <c r="L595" s="1587"/>
      <c r="M595" s="1588"/>
      <c r="N595" s="738" t="s">
        <v>154</v>
      </c>
      <c r="O595" s="739"/>
      <c r="P595" s="739"/>
      <c r="Q595" s="739"/>
      <c r="R595" s="739"/>
      <c r="S595" s="739"/>
      <c r="T595" s="739"/>
      <c r="U595" s="739"/>
      <c r="V595" s="1517"/>
      <c r="AA595" s="231"/>
      <c r="AB595" s="1063" t="s">
        <v>548</v>
      </c>
      <c r="AC595" s="1064"/>
      <c r="AD595" s="1065"/>
    </row>
    <row r="596" spans="1:30">
      <c r="A596" s="141"/>
      <c r="B596" s="212"/>
      <c r="C596" s="814"/>
      <c r="D596" s="149"/>
      <c r="E596" s="805"/>
      <c r="F596" s="18"/>
      <c r="G596" s="1587"/>
      <c r="H596" s="1587"/>
      <c r="I596" s="1587"/>
      <c r="J596" s="1587"/>
      <c r="K596" s="1587"/>
      <c r="L596" s="1587"/>
      <c r="M596" s="1588"/>
      <c r="N596" s="742"/>
      <c r="O596" s="743"/>
      <c r="P596" s="743"/>
      <c r="Q596" s="743"/>
      <c r="R596" s="743"/>
      <c r="S596" s="743"/>
      <c r="T596" s="743"/>
      <c r="U596" s="743"/>
      <c r="V596" s="1518"/>
      <c r="AA596" s="231"/>
      <c r="AB596" s="1063"/>
      <c r="AC596" s="1064"/>
      <c r="AD596" s="1065"/>
    </row>
    <row r="597" spans="1:30">
      <c r="A597" s="141"/>
      <c r="B597" s="212"/>
      <c r="C597" s="212"/>
      <c r="D597" s="149"/>
      <c r="E597" s="805"/>
      <c r="F597" s="18"/>
      <c r="AA597" s="231"/>
      <c r="AB597" s="68"/>
      <c r="AC597" s="69"/>
      <c r="AD597" s="70"/>
    </row>
    <row r="598" spans="1:30" ht="20.399999999999999" customHeight="1">
      <c r="A598" s="141"/>
      <c r="B598" s="212"/>
      <c r="C598" s="212"/>
      <c r="D598" s="149"/>
      <c r="E598" s="805"/>
      <c r="F598" s="18"/>
      <c r="L598" s="9"/>
      <c r="AA598" s="231"/>
      <c r="AB598" s="68"/>
      <c r="AC598" s="69"/>
      <c r="AD598" s="70"/>
    </row>
    <row r="599" spans="1:30" ht="1.8" customHeight="1">
      <c r="A599" s="141"/>
      <c r="B599" s="212"/>
      <c r="C599" s="212"/>
      <c r="D599" s="149"/>
      <c r="E599" s="417"/>
      <c r="F599" s="18"/>
      <c r="L599" s="9"/>
      <c r="AA599" s="231"/>
      <c r="AB599" s="68"/>
      <c r="AC599" s="69"/>
      <c r="AD599" s="70"/>
    </row>
    <row r="600" spans="1:30" ht="13.8" customHeight="1">
      <c r="A600" s="141"/>
      <c r="B600" s="212">
        <v>28</v>
      </c>
      <c r="C600" s="806" t="s">
        <v>1180</v>
      </c>
      <c r="D600" s="149" t="s">
        <v>1025</v>
      </c>
      <c r="E600" s="805" t="s">
        <v>1370</v>
      </c>
      <c r="F600" s="18"/>
      <c r="G600" s="1587" t="s">
        <v>71</v>
      </c>
      <c r="H600" s="1587"/>
      <c r="I600" s="1587"/>
      <c r="J600" s="1587"/>
      <c r="K600" s="1587"/>
      <c r="L600" s="1587"/>
      <c r="M600" s="1588"/>
      <c r="N600" s="738" t="s">
        <v>154</v>
      </c>
      <c r="O600" s="739"/>
      <c r="P600" s="739"/>
      <c r="Q600" s="739"/>
      <c r="R600" s="739"/>
      <c r="S600" s="739"/>
      <c r="T600" s="739"/>
      <c r="U600" s="739"/>
      <c r="V600" s="1517"/>
      <c r="AA600" s="231"/>
      <c r="AB600" s="1063" t="s">
        <v>548</v>
      </c>
      <c r="AC600" s="1064"/>
      <c r="AD600" s="1065"/>
    </row>
    <row r="601" spans="1:30">
      <c r="A601" s="141"/>
      <c r="B601" s="212"/>
      <c r="C601" s="806"/>
      <c r="D601" s="149"/>
      <c r="E601" s="805"/>
      <c r="F601" s="18"/>
      <c r="G601" s="1587"/>
      <c r="H601" s="1587"/>
      <c r="I601" s="1587"/>
      <c r="J601" s="1587"/>
      <c r="K601" s="1587"/>
      <c r="L601" s="1587"/>
      <c r="M601" s="1588"/>
      <c r="N601" s="742"/>
      <c r="O601" s="743"/>
      <c r="P601" s="743"/>
      <c r="Q601" s="743"/>
      <c r="R601" s="743"/>
      <c r="S601" s="743"/>
      <c r="T601" s="743"/>
      <c r="U601" s="743"/>
      <c r="V601" s="1518"/>
      <c r="AA601" s="231"/>
      <c r="AB601" s="1063"/>
      <c r="AC601" s="1064"/>
      <c r="AD601" s="1065"/>
    </row>
    <row r="602" spans="1:30">
      <c r="A602" s="141"/>
      <c r="B602" s="212"/>
      <c r="C602" s="806"/>
      <c r="D602" s="149"/>
      <c r="E602" s="805"/>
      <c r="F602" s="18"/>
      <c r="L602" s="9"/>
      <c r="AA602" s="231"/>
      <c r="AB602" s="68"/>
      <c r="AC602" s="69"/>
      <c r="AD602" s="70"/>
    </row>
    <row r="603" spans="1:30" ht="13.5" customHeight="1">
      <c r="A603" s="141"/>
      <c r="B603" s="212"/>
      <c r="C603" s="806"/>
      <c r="D603" s="149"/>
      <c r="E603" s="805"/>
      <c r="F603" s="18"/>
      <c r="G603" s="1587" t="s">
        <v>71</v>
      </c>
      <c r="H603" s="1587"/>
      <c r="I603" s="1587"/>
      <c r="J603" s="1587"/>
      <c r="K603" s="1587"/>
      <c r="L603" s="1587"/>
      <c r="M603" s="1588"/>
      <c r="N603" s="738" t="s">
        <v>154</v>
      </c>
      <c r="O603" s="739"/>
      <c r="P603" s="739"/>
      <c r="Q603" s="739"/>
      <c r="R603" s="739"/>
      <c r="S603" s="739"/>
      <c r="T603" s="739"/>
      <c r="U603" s="739"/>
      <c r="V603" s="1517"/>
      <c r="AA603" s="231"/>
      <c r="AB603" s="1063"/>
      <c r="AC603" s="1064"/>
      <c r="AD603" s="1065"/>
    </row>
    <row r="604" spans="1:30">
      <c r="A604" s="141"/>
      <c r="B604" s="212"/>
      <c r="C604" s="806"/>
      <c r="D604" s="149"/>
      <c r="E604" s="805"/>
      <c r="F604" s="18"/>
      <c r="G604" s="1587"/>
      <c r="H604" s="1587"/>
      <c r="I604" s="1587"/>
      <c r="J604" s="1587"/>
      <c r="K604" s="1587"/>
      <c r="L604" s="1587"/>
      <c r="M604" s="1588"/>
      <c r="N604" s="742"/>
      <c r="O604" s="743"/>
      <c r="P604" s="743"/>
      <c r="Q604" s="743"/>
      <c r="R604" s="743"/>
      <c r="S604" s="743"/>
      <c r="T604" s="743"/>
      <c r="U604" s="743"/>
      <c r="V604" s="1518"/>
      <c r="AA604" s="231"/>
      <c r="AB604" s="1063"/>
      <c r="AC604" s="1064"/>
      <c r="AD604" s="1065"/>
    </row>
    <row r="605" spans="1:30">
      <c r="A605" s="141"/>
      <c r="B605" s="212"/>
      <c r="C605" s="806"/>
      <c r="D605" s="149"/>
      <c r="E605" s="805"/>
      <c r="F605" s="18"/>
      <c r="AA605" s="231"/>
      <c r="AB605" s="68"/>
      <c r="AC605" s="69"/>
      <c r="AD605" s="70"/>
    </row>
    <row r="606" spans="1:30">
      <c r="A606" s="141"/>
      <c r="B606" s="212"/>
      <c r="C606" s="806"/>
      <c r="D606" s="149"/>
      <c r="E606" s="805"/>
      <c r="F606" s="18"/>
      <c r="G606" s="1592" t="s">
        <v>92</v>
      </c>
      <c r="H606" s="1592"/>
      <c r="I606" s="1592"/>
      <c r="J606" s="1592"/>
      <c r="K606" s="1592"/>
      <c r="L606" s="1592"/>
      <c r="M606" s="1592"/>
      <c r="N606" s="1592"/>
      <c r="O606" s="1592"/>
      <c r="P606" s="1592"/>
      <c r="Q606" s="1592"/>
      <c r="R606" s="1592"/>
      <c r="S606" s="1592"/>
      <c r="AA606" s="231"/>
      <c r="AB606" s="68"/>
      <c r="AC606" s="69"/>
      <c r="AD606" s="70"/>
    </row>
    <row r="607" spans="1:30">
      <c r="A607" s="141"/>
      <c r="B607" s="212"/>
      <c r="C607" s="142"/>
      <c r="D607" s="149"/>
      <c r="E607" s="805"/>
      <c r="F607" s="18"/>
      <c r="AA607" s="231"/>
      <c r="AB607" s="68"/>
      <c r="AC607" s="69"/>
      <c r="AD607" s="70"/>
    </row>
    <row r="608" spans="1:30">
      <c r="A608" s="141"/>
      <c r="B608" s="212"/>
      <c r="C608" s="142"/>
      <c r="D608" s="149"/>
      <c r="E608" s="805"/>
      <c r="F608" s="18"/>
      <c r="G608" s="663" t="s">
        <v>212</v>
      </c>
      <c r="H608" s="664"/>
      <c r="I608" s="664"/>
      <c r="J608" s="664"/>
      <c r="K608" s="664"/>
      <c r="L608" s="664"/>
      <c r="M608" s="664"/>
      <c r="N608" s="664"/>
      <c r="O608" s="664"/>
      <c r="P608" s="665"/>
      <c r="Q608" s="663" t="s">
        <v>748</v>
      </c>
      <c r="R608" s="664"/>
      <c r="S608" s="664"/>
      <c r="T608" s="664"/>
      <c r="U608" s="664"/>
      <c r="V608" s="664"/>
      <c r="W608" s="665"/>
      <c r="AA608" s="231"/>
      <c r="AB608" s="68"/>
      <c r="AC608" s="69"/>
      <c r="AD608" s="70"/>
    </row>
    <row r="609" spans="1:30">
      <c r="A609" s="141"/>
      <c r="B609" s="212"/>
      <c r="C609" s="142"/>
      <c r="D609" s="149"/>
      <c r="E609" s="805"/>
      <c r="F609" s="18"/>
      <c r="G609" s="663" t="s">
        <v>11</v>
      </c>
      <c r="H609" s="664"/>
      <c r="I609" s="664"/>
      <c r="J609" s="665"/>
      <c r="K609" s="1604"/>
      <c r="L609" s="1605"/>
      <c r="M609" s="1605"/>
      <c r="N609" s="1605"/>
      <c r="O609" s="681" t="s">
        <v>191</v>
      </c>
      <c r="P609" s="682"/>
      <c r="Q609" s="788" t="s">
        <v>198</v>
      </c>
      <c r="R609" s="789"/>
      <c r="S609" s="789"/>
      <c r="T609" s="789"/>
      <c r="U609" s="789"/>
      <c r="V609" s="789"/>
      <c r="W609" s="790"/>
      <c r="AA609" s="231"/>
      <c r="AB609" s="68"/>
      <c r="AC609" s="69"/>
      <c r="AD609" s="70"/>
    </row>
    <row r="610" spans="1:30">
      <c r="A610" s="141"/>
      <c r="B610" s="212"/>
      <c r="C610" s="212"/>
      <c r="D610" s="149"/>
      <c r="E610" s="805"/>
      <c r="F610" s="18"/>
      <c r="G610" s="663" t="s">
        <v>4</v>
      </c>
      <c r="H610" s="664"/>
      <c r="I610" s="664"/>
      <c r="J610" s="665"/>
      <c r="K610" s="1604"/>
      <c r="L610" s="1605"/>
      <c r="M610" s="1605"/>
      <c r="N610" s="1605"/>
      <c r="O610" s="681" t="s">
        <v>191</v>
      </c>
      <c r="P610" s="682"/>
      <c r="Q610" s="788" t="s">
        <v>198</v>
      </c>
      <c r="R610" s="789"/>
      <c r="S610" s="789"/>
      <c r="T610" s="789"/>
      <c r="U610" s="789"/>
      <c r="V610" s="789"/>
      <c r="W610" s="790"/>
      <c r="AA610" s="231"/>
      <c r="AB610" s="68"/>
      <c r="AC610" s="69"/>
      <c r="AD610" s="70"/>
    </row>
    <row r="611" spans="1:30">
      <c r="A611" s="141"/>
      <c r="B611" s="212"/>
      <c r="C611" s="212"/>
      <c r="D611" s="149"/>
      <c r="E611" s="805"/>
      <c r="F611" s="18"/>
      <c r="AA611" s="231"/>
      <c r="AB611" s="68"/>
      <c r="AC611" s="69"/>
      <c r="AD611" s="70"/>
    </row>
    <row r="612" spans="1:30">
      <c r="A612" s="141"/>
      <c r="B612" s="212"/>
      <c r="C612" s="212"/>
      <c r="D612" s="149"/>
      <c r="E612" s="805"/>
      <c r="F612" s="18"/>
      <c r="G612" s="1551" t="s">
        <v>213</v>
      </c>
      <c r="H612" s="1551"/>
      <c r="I612" s="1551"/>
      <c r="J612" s="1551"/>
      <c r="K612" s="1551"/>
      <c r="L612" s="1551"/>
      <c r="M612" s="1551"/>
      <c r="N612" s="1551"/>
      <c r="O612" s="1551"/>
      <c r="P612" s="1551"/>
      <c r="Q612" s="1551"/>
      <c r="R612" s="1551"/>
      <c r="S612" s="1551"/>
      <c r="T612" s="1551"/>
      <c r="U612" s="1596"/>
      <c r="V612" s="788" t="s">
        <v>198</v>
      </c>
      <c r="W612" s="789"/>
      <c r="X612" s="789"/>
      <c r="Y612" s="790"/>
      <c r="AA612" s="231"/>
      <c r="AB612" s="68"/>
      <c r="AC612" s="69"/>
      <c r="AD612" s="70"/>
    </row>
    <row r="613" spans="1:30">
      <c r="A613" s="141"/>
      <c r="B613" s="212"/>
      <c r="C613" s="212"/>
      <c r="D613" s="149"/>
      <c r="E613" s="805"/>
      <c r="F613" s="148"/>
      <c r="Z613" s="99"/>
      <c r="AA613" s="231"/>
      <c r="AB613" s="68"/>
      <c r="AC613" s="69"/>
      <c r="AD613" s="70"/>
    </row>
    <row r="614" spans="1:30">
      <c r="A614" s="141"/>
      <c r="B614" s="212"/>
      <c r="C614" s="212"/>
      <c r="D614" s="149"/>
      <c r="E614" s="805"/>
      <c r="F614" s="148"/>
      <c r="G614" s="1551" t="s">
        <v>1258</v>
      </c>
      <c r="H614" s="1551"/>
      <c r="I614" s="1551"/>
      <c r="J614" s="1551"/>
      <c r="K614" s="1551"/>
      <c r="L614" s="1551"/>
      <c r="M614" s="1551"/>
      <c r="N614" s="1551"/>
      <c r="O614" s="1551"/>
      <c r="P614" s="1551"/>
      <c r="Q614" s="1551"/>
      <c r="R614" s="1551"/>
      <c r="S614" s="1551"/>
      <c r="T614" s="1551"/>
      <c r="U614" s="1596"/>
      <c r="V614" s="788" t="s">
        <v>198</v>
      </c>
      <c r="W614" s="789"/>
      <c r="X614" s="789"/>
      <c r="Y614" s="790"/>
      <c r="Z614" s="99"/>
      <c r="AA614" s="231"/>
      <c r="AB614" s="68"/>
      <c r="AC614" s="69"/>
      <c r="AD614" s="70"/>
    </row>
    <row r="615" spans="1:30">
      <c r="A615" s="141"/>
      <c r="B615" s="212"/>
      <c r="C615" s="212"/>
      <c r="D615" s="149"/>
      <c r="E615" s="805"/>
      <c r="F615" s="148"/>
      <c r="Z615" s="99"/>
      <c r="AA615" s="231"/>
      <c r="AB615" s="68"/>
      <c r="AC615" s="69"/>
      <c r="AD615" s="70"/>
    </row>
    <row r="616" spans="1:30">
      <c r="A616" s="141"/>
      <c r="B616" s="212"/>
      <c r="C616" s="212"/>
      <c r="D616" s="149"/>
      <c r="E616" s="805"/>
      <c r="F616" s="148"/>
      <c r="G616" s="1551" t="s">
        <v>214</v>
      </c>
      <c r="H616" s="1551"/>
      <c r="I616" s="1551"/>
      <c r="J616" s="1551"/>
      <c r="K616" s="1551"/>
      <c r="L616" s="1551"/>
      <c r="M616" s="1551"/>
      <c r="N616" s="1551"/>
      <c r="O616" s="1551"/>
      <c r="P616" s="1551"/>
      <c r="Q616" s="1551"/>
      <c r="R616" s="1551"/>
      <c r="S616" s="1551"/>
      <c r="T616" s="1551"/>
      <c r="U616" s="1596"/>
      <c r="V616" s="788" t="s">
        <v>198</v>
      </c>
      <c r="W616" s="789"/>
      <c r="X616" s="789"/>
      <c r="Y616" s="790"/>
      <c r="Z616" s="99"/>
      <c r="AA616" s="231"/>
      <c r="AB616" s="68"/>
      <c r="AC616" s="69"/>
      <c r="AD616" s="70"/>
    </row>
    <row r="617" spans="1:30" ht="13.5" customHeight="1">
      <c r="A617" s="141"/>
      <c r="B617" s="212"/>
      <c r="C617" s="212"/>
      <c r="D617" s="149"/>
      <c r="E617" s="805"/>
      <c r="F617" s="148"/>
      <c r="G617" s="99"/>
      <c r="H617" s="99"/>
      <c r="I617" s="99"/>
      <c r="J617" s="99"/>
      <c r="K617" s="99"/>
      <c r="L617" s="99"/>
      <c r="M617" s="99"/>
      <c r="N617" s="99"/>
      <c r="O617" s="99"/>
      <c r="P617" s="99"/>
      <c r="Q617" s="99"/>
      <c r="R617" s="99"/>
      <c r="S617" s="99"/>
      <c r="T617" s="99"/>
      <c r="U617" s="99"/>
      <c r="V617" s="99"/>
      <c r="W617" s="99"/>
      <c r="X617" s="99"/>
      <c r="Y617" s="99"/>
      <c r="Z617" s="99"/>
      <c r="AA617" s="231"/>
      <c r="AB617" s="68"/>
      <c r="AC617" s="69"/>
      <c r="AD617" s="70"/>
    </row>
    <row r="618" spans="1:30" ht="12.75" customHeight="1">
      <c r="A618" s="141"/>
      <c r="B618" s="212"/>
      <c r="C618" s="212"/>
      <c r="D618" s="149"/>
      <c r="E618" s="805"/>
      <c r="F618" s="148"/>
      <c r="G618" s="1551" t="s">
        <v>1257</v>
      </c>
      <c r="H618" s="1551"/>
      <c r="I618" s="1551"/>
      <c r="J618" s="1551"/>
      <c r="K618" s="1551"/>
      <c r="L618" s="1551"/>
      <c r="M618" s="1551"/>
      <c r="N618" s="1551"/>
      <c r="O618" s="1551"/>
      <c r="P618" s="1551"/>
      <c r="Q618" s="1551"/>
      <c r="R618" s="1551"/>
      <c r="S618" s="1551"/>
      <c r="T618" s="1551"/>
      <c r="U618" s="1551"/>
      <c r="V618" s="99"/>
      <c r="W618" s="99"/>
      <c r="X618" s="99"/>
      <c r="Y618" s="99"/>
      <c r="Z618" s="99"/>
      <c r="AA618" s="231"/>
      <c r="AB618" s="68"/>
      <c r="AC618" s="69"/>
      <c r="AD618" s="70"/>
    </row>
    <row r="619" spans="1:30" ht="12.75" customHeight="1">
      <c r="A619" s="141"/>
      <c r="B619" s="212"/>
      <c r="C619" s="212"/>
      <c r="D619" s="149"/>
      <c r="E619" s="805"/>
      <c r="F619" s="148"/>
      <c r="G619" s="51"/>
      <c r="H619" s="51"/>
      <c r="I619" s="51"/>
      <c r="J619" s="51"/>
      <c r="K619" s="1592" t="s">
        <v>1259</v>
      </c>
      <c r="L619" s="1593"/>
      <c r="M619" s="1593"/>
      <c r="N619" s="1593"/>
      <c r="O619" s="1593"/>
      <c r="P619" s="1593"/>
      <c r="Q619" s="1593"/>
      <c r="R619" s="1593"/>
      <c r="S619" s="52"/>
      <c r="T619" s="828" t="s">
        <v>154</v>
      </c>
      <c r="U619" s="1594"/>
      <c r="V619" s="1594"/>
      <c r="W619" s="1594"/>
      <c r="X619" s="1594"/>
      <c r="Y619" s="1595"/>
      <c r="Z619" s="99"/>
      <c r="AA619" s="231"/>
      <c r="AB619" s="68"/>
      <c r="AC619" s="69"/>
      <c r="AD619" s="70"/>
    </row>
    <row r="620" spans="1:30" ht="3" customHeight="1">
      <c r="A620" s="141"/>
      <c r="B620" s="212"/>
      <c r="C620" s="212"/>
      <c r="D620" s="149"/>
      <c r="E620" s="805"/>
      <c r="F620" s="148"/>
      <c r="G620" s="99"/>
      <c r="H620" s="99"/>
      <c r="I620" s="99"/>
      <c r="J620" s="99"/>
      <c r="K620" s="99"/>
      <c r="L620" s="99"/>
      <c r="M620" s="99"/>
      <c r="N620" s="99"/>
      <c r="O620" s="99"/>
      <c r="P620" s="99"/>
      <c r="Q620" s="99"/>
      <c r="R620" s="99"/>
      <c r="S620" s="99"/>
      <c r="T620" s="99"/>
      <c r="U620" s="99"/>
      <c r="V620" s="99"/>
      <c r="W620" s="99"/>
      <c r="X620" s="99"/>
      <c r="Y620" s="99"/>
      <c r="Z620" s="99"/>
      <c r="AA620" s="231"/>
      <c r="AB620" s="68"/>
      <c r="AC620" s="69"/>
      <c r="AD620" s="70"/>
    </row>
    <row r="621" spans="1:30" ht="12.75" customHeight="1">
      <c r="A621" s="141"/>
      <c r="B621" s="212"/>
      <c r="C621" s="212"/>
      <c r="D621" s="149"/>
      <c r="E621" s="805"/>
      <c r="F621" s="148"/>
      <c r="G621" s="425" t="s">
        <v>1271</v>
      </c>
      <c r="H621" s="99"/>
      <c r="I621" s="99"/>
      <c r="J621" s="99"/>
      <c r="K621" s="99"/>
      <c r="L621" s="99"/>
      <c r="M621" s="99"/>
      <c r="N621" s="99"/>
      <c r="O621" s="99"/>
      <c r="P621" s="99"/>
      <c r="Q621" s="99"/>
      <c r="R621" s="99"/>
      <c r="S621" s="99"/>
      <c r="T621" s="99"/>
      <c r="U621" s="99"/>
      <c r="V621" s="99"/>
      <c r="W621" s="99"/>
      <c r="X621" s="99"/>
      <c r="Y621" s="99"/>
      <c r="Z621" s="99"/>
      <c r="AA621" s="231"/>
      <c r="AB621" s="68"/>
      <c r="AC621" s="69"/>
      <c r="AD621" s="70"/>
    </row>
    <row r="622" spans="1:30" ht="12.75" customHeight="1">
      <c r="A622" s="141"/>
      <c r="B622" s="212"/>
      <c r="C622" s="212"/>
      <c r="D622" s="149"/>
      <c r="E622" s="805"/>
      <c r="F622" s="148"/>
      <c r="G622" s="1500"/>
      <c r="H622" s="1597"/>
      <c r="I622" s="1597"/>
      <c r="J622" s="1597"/>
      <c r="K622" s="1597"/>
      <c r="L622" s="1597"/>
      <c r="M622" s="1597"/>
      <c r="N622" s="1597"/>
      <c r="O622" s="1597"/>
      <c r="P622" s="1597"/>
      <c r="Q622" s="1597"/>
      <c r="R622" s="1597"/>
      <c r="S622" s="1597"/>
      <c r="T622" s="1597"/>
      <c r="U622" s="1597"/>
      <c r="V622" s="1597"/>
      <c r="W622" s="1597"/>
      <c r="X622" s="1597"/>
      <c r="Y622" s="1597"/>
      <c r="Z622" s="1598"/>
      <c r="AA622" s="231"/>
      <c r="AB622" s="68"/>
      <c r="AC622" s="69"/>
      <c r="AD622" s="70"/>
    </row>
    <row r="623" spans="1:30" ht="12.75" customHeight="1">
      <c r="A623" s="141"/>
      <c r="B623" s="212"/>
      <c r="C623" s="212"/>
      <c r="D623" s="149"/>
      <c r="E623" s="805"/>
      <c r="F623" s="148"/>
      <c r="G623" s="1503"/>
      <c r="H623" s="1599"/>
      <c r="I623" s="1599"/>
      <c r="J623" s="1599"/>
      <c r="K623" s="1599"/>
      <c r="L623" s="1599"/>
      <c r="M623" s="1599"/>
      <c r="N623" s="1599"/>
      <c r="O623" s="1599"/>
      <c r="P623" s="1599"/>
      <c r="Q623" s="1599"/>
      <c r="R623" s="1599"/>
      <c r="S623" s="1599"/>
      <c r="T623" s="1599"/>
      <c r="U623" s="1599"/>
      <c r="V623" s="1599"/>
      <c r="W623" s="1599"/>
      <c r="X623" s="1599"/>
      <c r="Y623" s="1599"/>
      <c r="Z623" s="1600"/>
      <c r="AA623" s="231"/>
      <c r="AB623" s="68"/>
      <c r="AC623" s="69"/>
      <c r="AD623" s="70"/>
    </row>
    <row r="624" spans="1:30" ht="5.4" customHeight="1">
      <c r="A624" s="141"/>
      <c r="B624" s="212"/>
      <c r="C624" s="212"/>
      <c r="D624" s="149"/>
      <c r="E624" s="414"/>
      <c r="F624" s="148"/>
      <c r="G624" s="1503"/>
      <c r="H624" s="1599"/>
      <c r="I624" s="1599"/>
      <c r="J624" s="1599"/>
      <c r="K624" s="1599"/>
      <c r="L624" s="1599"/>
      <c r="M624" s="1599"/>
      <c r="N624" s="1599"/>
      <c r="O624" s="1599"/>
      <c r="P624" s="1599"/>
      <c r="Q624" s="1599"/>
      <c r="R624" s="1599"/>
      <c r="S624" s="1599"/>
      <c r="T624" s="1599"/>
      <c r="U624" s="1599"/>
      <c r="V624" s="1599"/>
      <c r="W624" s="1599"/>
      <c r="X624" s="1599"/>
      <c r="Y624" s="1599"/>
      <c r="Z624" s="1600"/>
      <c r="AA624" s="231"/>
      <c r="AB624" s="68"/>
      <c r="AC624" s="69"/>
      <c r="AD624" s="70"/>
    </row>
    <row r="625" spans="1:30" s="389" customFormat="1">
      <c r="A625" s="414"/>
      <c r="B625" s="142"/>
      <c r="C625" s="142"/>
      <c r="D625" s="410"/>
      <c r="E625" s="414"/>
      <c r="F625" s="146"/>
      <c r="G625" s="1601"/>
      <c r="H625" s="1602"/>
      <c r="I625" s="1602"/>
      <c r="J625" s="1602"/>
      <c r="K625" s="1602"/>
      <c r="L625" s="1602"/>
      <c r="M625" s="1602"/>
      <c r="N625" s="1602"/>
      <c r="O625" s="1602"/>
      <c r="P625" s="1602"/>
      <c r="Q625" s="1602"/>
      <c r="R625" s="1602"/>
      <c r="S625" s="1602"/>
      <c r="T625" s="1602"/>
      <c r="U625" s="1602"/>
      <c r="V625" s="1602"/>
      <c r="W625" s="1602"/>
      <c r="X625" s="1602"/>
      <c r="Y625" s="1602"/>
      <c r="Z625" s="1603"/>
      <c r="AA625" s="203"/>
      <c r="AB625" s="68"/>
      <c r="AC625" s="69"/>
      <c r="AD625" s="70"/>
    </row>
    <row r="626" spans="1:30" s="389" customFormat="1">
      <c r="A626" s="414"/>
      <c r="B626" s="142"/>
      <c r="C626" s="142"/>
      <c r="D626" s="410"/>
      <c r="E626" s="414"/>
      <c r="F626" s="146"/>
      <c r="G626" s="212"/>
      <c r="H626" s="212"/>
      <c r="I626" s="212"/>
      <c r="J626" s="212"/>
      <c r="K626" s="212"/>
      <c r="L626" s="212"/>
      <c r="M626" s="212"/>
      <c r="N626" s="212"/>
      <c r="O626" s="212"/>
      <c r="P626" s="212"/>
      <c r="Q626" s="212"/>
      <c r="R626" s="212"/>
      <c r="S626" s="212"/>
      <c r="T626" s="212"/>
      <c r="U626" s="212"/>
      <c r="V626" s="212"/>
      <c r="W626" s="138"/>
      <c r="X626" s="138"/>
      <c r="Y626" s="138"/>
      <c r="Z626" s="138"/>
      <c r="AA626" s="203"/>
      <c r="AB626" s="68"/>
      <c r="AC626" s="69"/>
      <c r="AD626" s="70"/>
    </row>
    <row r="627" spans="1:30" s="389" customFormat="1" ht="5.4" customHeight="1">
      <c r="A627" s="257"/>
      <c r="B627" s="348"/>
      <c r="C627" s="348"/>
      <c r="D627" s="304"/>
      <c r="E627" s="257"/>
      <c r="F627" s="300"/>
      <c r="G627" s="687"/>
      <c r="H627" s="687"/>
      <c r="I627" s="687"/>
      <c r="J627" s="687"/>
      <c r="K627" s="687"/>
      <c r="L627" s="687"/>
      <c r="M627" s="687"/>
      <c r="N627" s="687"/>
      <c r="O627" s="687"/>
      <c r="P627" s="687"/>
      <c r="Q627" s="687"/>
      <c r="R627" s="687"/>
      <c r="S627" s="687"/>
      <c r="T627" s="687"/>
      <c r="U627" s="687"/>
      <c r="V627" s="687"/>
      <c r="W627" s="687"/>
      <c r="X627" s="687"/>
      <c r="Y627" s="687"/>
      <c r="Z627" s="687"/>
      <c r="AA627" s="688"/>
      <c r="AB627" s="221"/>
      <c r="AC627" s="222"/>
      <c r="AD627" s="223"/>
    </row>
    <row r="628" spans="1:30" ht="4.5" customHeight="1">
      <c r="A628" s="141"/>
      <c r="B628" s="212"/>
      <c r="C628" s="212"/>
      <c r="D628" s="149"/>
      <c r="E628" s="414"/>
      <c r="F628" s="148"/>
      <c r="G628" s="99"/>
      <c r="H628" s="99"/>
      <c r="I628" s="99"/>
      <c r="J628" s="99"/>
      <c r="K628" s="99"/>
      <c r="L628" s="99"/>
      <c r="M628" s="99"/>
      <c r="N628" s="99"/>
      <c r="O628" s="99"/>
      <c r="P628" s="99"/>
      <c r="Q628" s="99"/>
      <c r="R628" s="99"/>
      <c r="S628" s="99"/>
      <c r="T628" s="99"/>
      <c r="U628" s="99"/>
      <c r="V628" s="99"/>
      <c r="W628" s="99"/>
      <c r="X628" s="99"/>
      <c r="Y628" s="99"/>
      <c r="Z628" s="99"/>
      <c r="AA628" s="231"/>
      <c r="AB628" s="68"/>
      <c r="AC628" s="69"/>
      <c r="AD628" s="70"/>
    </row>
    <row r="629" spans="1:30" ht="13.5" customHeight="1">
      <c r="A629" s="805" t="s">
        <v>773</v>
      </c>
      <c r="B629" s="212">
        <v>29</v>
      </c>
      <c r="C629" s="806" t="s">
        <v>575</v>
      </c>
      <c r="D629" s="149" t="s">
        <v>350</v>
      </c>
      <c r="E629" s="822" t="s">
        <v>1369</v>
      </c>
      <c r="F629" s="148"/>
      <c r="G629" s="1587" t="s">
        <v>71</v>
      </c>
      <c r="H629" s="1587"/>
      <c r="I629" s="1587"/>
      <c r="J629" s="1587"/>
      <c r="K629" s="1587"/>
      <c r="L629" s="1587"/>
      <c r="M629" s="1588"/>
      <c r="N629" s="696" t="s">
        <v>154</v>
      </c>
      <c r="O629" s="696"/>
      <c r="P629" s="696"/>
      <c r="Q629" s="696"/>
      <c r="R629" s="696"/>
      <c r="S629" s="696"/>
      <c r="T629" s="696"/>
      <c r="U629" s="696"/>
      <c r="V629" s="696"/>
      <c r="AA629" s="128"/>
      <c r="AB629" s="1063" t="s">
        <v>548</v>
      </c>
      <c r="AC629" s="1064"/>
      <c r="AD629" s="1065"/>
    </row>
    <row r="630" spans="1:30">
      <c r="A630" s="805"/>
      <c r="B630" s="212"/>
      <c r="C630" s="806"/>
      <c r="D630" s="149"/>
      <c r="E630" s="822"/>
      <c r="F630" s="148"/>
      <c r="G630" s="1587"/>
      <c r="H630" s="1587"/>
      <c r="I630" s="1587"/>
      <c r="J630" s="1587"/>
      <c r="K630" s="1587"/>
      <c r="L630" s="1587"/>
      <c r="M630" s="1588"/>
      <c r="N630" s="696"/>
      <c r="O630" s="696"/>
      <c r="P630" s="696"/>
      <c r="Q630" s="696"/>
      <c r="R630" s="696"/>
      <c r="S630" s="696"/>
      <c r="T630" s="696"/>
      <c r="U630" s="696"/>
      <c r="V630" s="696"/>
      <c r="AA630" s="128"/>
      <c r="AB630" s="1063"/>
      <c r="AC630" s="1064"/>
      <c r="AD630" s="1065"/>
    </row>
    <row r="631" spans="1:30" ht="6.6" customHeight="1">
      <c r="A631" s="805"/>
      <c r="B631" s="212"/>
      <c r="C631" s="806"/>
      <c r="D631" s="149"/>
      <c r="E631" s="822"/>
      <c r="F631" s="148"/>
      <c r="AA631" s="128"/>
      <c r="AB631" s="68"/>
      <c r="AC631" s="69"/>
      <c r="AD631" s="70"/>
    </row>
    <row r="632" spans="1:30">
      <c r="A632" s="141"/>
      <c r="B632" s="212"/>
      <c r="C632" s="212"/>
      <c r="D632" s="149"/>
      <c r="E632" s="822"/>
      <c r="F632" s="148"/>
      <c r="G632" s="3" t="s">
        <v>714</v>
      </c>
      <c r="L632" s="792" t="s">
        <v>713</v>
      </c>
      <c r="M632" s="792"/>
      <c r="N632" s="792"/>
      <c r="O632" s="792"/>
      <c r="P632" s="792"/>
      <c r="Q632" s="792"/>
      <c r="R632" s="792"/>
      <c r="S632" s="792"/>
      <c r="AA632" s="128"/>
      <c r="AB632" s="68"/>
      <c r="AC632" s="69"/>
      <c r="AD632" s="70"/>
    </row>
    <row r="633" spans="1:30">
      <c r="A633" s="141"/>
      <c r="B633" s="212"/>
      <c r="C633" s="212"/>
      <c r="D633" s="149"/>
      <c r="E633" s="822"/>
      <c r="F633" s="148"/>
      <c r="AA633" s="128"/>
      <c r="AB633" s="68"/>
      <c r="AC633" s="69"/>
      <c r="AD633" s="70"/>
    </row>
    <row r="634" spans="1:30">
      <c r="A634" s="141"/>
      <c r="B634" s="212"/>
      <c r="C634" s="212"/>
      <c r="D634" s="149"/>
      <c r="E634" s="822"/>
      <c r="F634" s="148"/>
      <c r="G634" s="3" t="s">
        <v>189</v>
      </c>
      <c r="AA634" s="128"/>
      <c r="AB634" s="68"/>
      <c r="AC634" s="69"/>
      <c r="AD634" s="70"/>
    </row>
    <row r="635" spans="1:30">
      <c r="A635" s="141"/>
      <c r="B635" s="212"/>
      <c r="C635" s="212"/>
      <c r="D635" s="149"/>
      <c r="E635" s="822"/>
      <c r="F635" s="148"/>
      <c r="G635" s="1032" t="s">
        <v>93</v>
      </c>
      <c r="H635" s="1032"/>
      <c r="I635" s="1032"/>
      <c r="J635" s="1032"/>
      <c r="K635" s="1032"/>
      <c r="L635" s="1032"/>
      <c r="M635" s="1032"/>
      <c r="N635" s="1032"/>
      <c r="O635" s="1032"/>
      <c r="P635" s="1032"/>
      <c r="Q635" s="1032"/>
      <c r="R635" s="1032"/>
      <c r="S635" s="1032"/>
      <c r="T635" s="1032"/>
      <c r="U635" s="1032"/>
      <c r="V635" s="1032"/>
      <c r="W635" s="1032"/>
      <c r="X635" s="1032"/>
      <c r="Y635" s="1032"/>
      <c r="Z635" s="1032"/>
      <c r="AA635" s="1033"/>
      <c r="AB635" s="68"/>
      <c r="AC635" s="69"/>
      <c r="AD635" s="70"/>
    </row>
    <row r="636" spans="1:30">
      <c r="A636" s="141"/>
      <c r="B636" s="212"/>
      <c r="C636" s="212"/>
      <c r="D636" s="149"/>
      <c r="E636" s="822"/>
      <c r="F636" s="148"/>
      <c r="G636" s="1032"/>
      <c r="H636" s="1032"/>
      <c r="I636" s="1032"/>
      <c r="J636" s="1032"/>
      <c r="K636" s="1032"/>
      <c r="L636" s="1032"/>
      <c r="M636" s="1032"/>
      <c r="N636" s="1032"/>
      <c r="O636" s="1032"/>
      <c r="P636" s="1032"/>
      <c r="Q636" s="1032"/>
      <c r="R636" s="1032"/>
      <c r="S636" s="1032"/>
      <c r="T636" s="1032"/>
      <c r="U636" s="1032"/>
      <c r="V636" s="1032"/>
      <c r="W636" s="1032"/>
      <c r="X636" s="1032"/>
      <c r="Y636" s="1032"/>
      <c r="Z636" s="1032"/>
      <c r="AA636" s="1033"/>
      <c r="AB636" s="68"/>
      <c r="AC636" s="69"/>
      <c r="AD636" s="70"/>
    </row>
    <row r="637" spans="1:30">
      <c r="A637" s="141"/>
      <c r="B637" s="212"/>
      <c r="C637" s="212"/>
      <c r="D637" s="149"/>
      <c r="E637" s="822"/>
      <c r="F637" s="148"/>
      <c r="G637" s="642" t="s">
        <v>190</v>
      </c>
      <c r="H637" s="642"/>
      <c r="I637" s="642"/>
      <c r="J637" s="642"/>
      <c r="K637" s="642"/>
      <c r="L637" s="642"/>
      <c r="M637" s="642"/>
      <c r="N637" s="1589" t="s">
        <v>75</v>
      </c>
      <c r="O637" s="1590"/>
      <c r="P637" s="1590"/>
      <c r="Q637" s="1590"/>
      <c r="R637" s="1590"/>
      <c r="S637" s="1590"/>
      <c r="T637" s="1591"/>
      <c r="AA637" s="128"/>
      <c r="AB637" s="68"/>
      <c r="AC637" s="69"/>
      <c r="AD637" s="70"/>
    </row>
    <row r="638" spans="1:30">
      <c r="A638" s="141"/>
      <c r="B638" s="212"/>
      <c r="C638" s="212"/>
      <c r="D638" s="149"/>
      <c r="E638" s="822"/>
      <c r="F638" s="148"/>
      <c r="G638" s="642" t="s">
        <v>94</v>
      </c>
      <c r="H638" s="642"/>
      <c r="I638" s="642"/>
      <c r="J638" s="642"/>
      <c r="K638" s="642"/>
      <c r="L638" s="642"/>
      <c r="M638" s="642"/>
      <c r="N638" s="788" t="s">
        <v>198</v>
      </c>
      <c r="O638" s="789"/>
      <c r="P638" s="789"/>
      <c r="Q638" s="789"/>
      <c r="R638" s="789"/>
      <c r="S638" s="789"/>
      <c r="T638" s="790"/>
      <c r="AA638" s="128"/>
      <c r="AB638" s="68"/>
      <c r="AC638" s="69"/>
      <c r="AD638" s="70"/>
    </row>
    <row r="639" spans="1:30">
      <c r="A639" s="141"/>
      <c r="B639" s="212"/>
      <c r="C639" s="212"/>
      <c r="D639" s="149"/>
      <c r="E639" s="822"/>
      <c r="F639" s="148"/>
      <c r="AA639" s="128"/>
      <c r="AB639" s="68"/>
      <c r="AC639" s="69"/>
      <c r="AD639" s="70"/>
    </row>
    <row r="640" spans="1:30">
      <c r="A640" s="141"/>
      <c r="B640" s="212"/>
      <c r="C640" s="212"/>
      <c r="D640" s="149"/>
      <c r="E640" s="822"/>
      <c r="F640" s="148"/>
      <c r="G640" s="3" t="s">
        <v>148</v>
      </c>
      <c r="H640" s="214"/>
      <c r="I640" s="214"/>
      <c r="J640" s="214"/>
      <c r="K640" s="214"/>
      <c r="L640" s="214"/>
      <c r="M640" s="214"/>
      <c r="N640" s="24"/>
      <c r="O640" s="144"/>
      <c r="P640" s="144"/>
      <c r="Q640" s="144"/>
      <c r="R640" s="144"/>
      <c r="S640" s="144"/>
      <c r="T640" s="144"/>
      <c r="U640" s="144"/>
      <c r="V640" s="144"/>
      <c r="W640" s="144"/>
      <c r="X640" s="144"/>
      <c r="Y640" s="144"/>
      <c r="Z640" s="144"/>
      <c r="AA640" s="358"/>
      <c r="AB640" s="68"/>
      <c r="AC640" s="69"/>
      <c r="AD640" s="70"/>
    </row>
    <row r="641" spans="1:30">
      <c r="A641" s="141"/>
      <c r="B641" s="212"/>
      <c r="C641" s="212"/>
      <c r="D641" s="149"/>
      <c r="E641" s="822"/>
      <c r="F641" s="148"/>
      <c r="G641" s="1326" t="s">
        <v>147</v>
      </c>
      <c r="H641" s="1327"/>
      <c r="I641" s="1327"/>
      <c r="J641" s="1327"/>
      <c r="K641" s="1327"/>
      <c r="L641" s="1327"/>
      <c r="M641" s="1327"/>
      <c r="N641" s="1327"/>
      <c r="O641" s="1327"/>
      <c r="P641" s="1327"/>
      <c r="Q641" s="1327"/>
      <c r="R641" s="1327"/>
      <c r="S641" s="1327"/>
      <c r="T641" s="1327"/>
      <c r="U641" s="1328"/>
      <c r="AA641" s="358"/>
      <c r="AB641" s="68"/>
      <c r="AC641" s="69"/>
      <c r="AD641" s="70"/>
    </row>
    <row r="642" spans="1:30">
      <c r="A642" s="141"/>
      <c r="B642" s="212"/>
      <c r="C642" s="212"/>
      <c r="D642" s="149"/>
      <c r="E642" s="822"/>
      <c r="F642" s="148"/>
      <c r="G642" s="48"/>
      <c r="H642" s="978" t="s">
        <v>232</v>
      </c>
      <c r="I642" s="978"/>
      <c r="J642" s="978"/>
      <c r="K642" s="978"/>
      <c r="L642" s="792" t="s">
        <v>224</v>
      </c>
      <c r="M642" s="792"/>
      <c r="N642" s="659" t="s">
        <v>146</v>
      </c>
      <c r="O642" s="659"/>
      <c r="P642" s="659"/>
      <c r="Q642" s="659"/>
      <c r="R642" s="659"/>
      <c r="S642" s="659"/>
      <c r="T642" s="659"/>
      <c r="U642" s="659"/>
      <c r="AA642" s="358"/>
      <c r="AB642" s="68"/>
      <c r="AC642" s="69"/>
      <c r="AD642" s="70"/>
    </row>
    <row r="643" spans="1:30">
      <c r="A643" s="141"/>
      <c r="B643" s="212"/>
      <c r="C643" s="212"/>
      <c r="D643" s="149"/>
      <c r="E643" s="822"/>
      <c r="F643" s="148"/>
      <c r="G643" s="54"/>
      <c r="H643" s="978"/>
      <c r="I643" s="978"/>
      <c r="J643" s="978"/>
      <c r="K643" s="978"/>
      <c r="L643" s="792" t="s">
        <v>224</v>
      </c>
      <c r="M643" s="792"/>
      <c r="N643" s="890" t="s">
        <v>144</v>
      </c>
      <c r="O643" s="890"/>
      <c r="P643" s="890"/>
      <c r="Q643" s="890"/>
      <c r="R643" s="890"/>
      <c r="S643" s="890"/>
      <c r="T643" s="890"/>
      <c r="U643" s="893"/>
      <c r="V643" s="53"/>
      <c r="W643" s="53"/>
      <c r="X643" s="6"/>
      <c r="Y643" s="6"/>
      <c r="AA643" s="358"/>
      <c r="AB643" s="68"/>
      <c r="AC643" s="69"/>
      <c r="AD643" s="70"/>
    </row>
    <row r="644" spans="1:30">
      <c r="A644" s="141"/>
      <c r="B644" s="212"/>
      <c r="C644" s="212"/>
      <c r="D644" s="149"/>
      <c r="E644" s="822"/>
      <c r="F644" s="148"/>
      <c r="G644" s="1326" t="s">
        <v>1181</v>
      </c>
      <c r="H644" s="1327"/>
      <c r="I644" s="1327"/>
      <c r="J644" s="1327"/>
      <c r="K644" s="1327"/>
      <c r="L644" s="1327"/>
      <c r="M644" s="1327"/>
      <c r="N644" s="1327"/>
      <c r="O644" s="1327"/>
      <c r="P644" s="1327"/>
      <c r="Q644" s="1327"/>
      <c r="R644" s="1327"/>
      <c r="S644" s="1327"/>
      <c r="T644" s="1327"/>
      <c r="U644" s="1328"/>
      <c r="V644" s="6"/>
      <c r="W644" s="6"/>
      <c r="X644" s="6"/>
      <c r="Y644" s="6"/>
      <c r="AA644" s="358"/>
      <c r="AB644" s="68"/>
      <c r="AC644" s="69"/>
      <c r="AD644" s="70"/>
    </row>
    <row r="645" spans="1:30">
      <c r="A645" s="141"/>
      <c r="B645" s="212"/>
      <c r="C645" s="212"/>
      <c r="D645" s="149"/>
      <c r="E645" s="147"/>
      <c r="F645" s="148"/>
      <c r="G645" s="55"/>
      <c r="H645" s="978" t="s">
        <v>233</v>
      </c>
      <c r="I645" s="895"/>
      <c r="J645" s="895"/>
      <c r="K645" s="896"/>
      <c r="L645" s="792" t="s">
        <v>224</v>
      </c>
      <c r="M645" s="792"/>
      <c r="N645" s="659" t="s">
        <v>1182</v>
      </c>
      <c r="O645" s="659"/>
      <c r="P645" s="659"/>
      <c r="Q645" s="659"/>
      <c r="R645" s="659"/>
      <c r="S645" s="659"/>
      <c r="T645" s="659"/>
      <c r="U645" s="659"/>
      <c r="V645" s="6"/>
      <c r="W645" s="6"/>
      <c r="X645" s="6"/>
      <c r="Y645" s="6"/>
      <c r="AA645" s="358"/>
      <c r="AB645" s="68"/>
      <c r="AC645" s="69"/>
      <c r="AD645" s="70"/>
    </row>
    <row r="646" spans="1:30">
      <c r="A646" s="141"/>
      <c r="B646" s="212"/>
      <c r="C646" s="212"/>
      <c r="D646" s="149"/>
      <c r="E646" s="147"/>
      <c r="F646" s="148"/>
      <c r="G646" s="56"/>
      <c r="H646" s="900"/>
      <c r="I646" s="901"/>
      <c r="J646" s="901"/>
      <c r="K646" s="902"/>
      <c r="L646" s="1586" t="s">
        <v>224</v>
      </c>
      <c r="M646" s="1586"/>
      <c r="N646" s="890" t="s">
        <v>1183</v>
      </c>
      <c r="O646" s="890"/>
      <c r="P646" s="890"/>
      <c r="Q646" s="890"/>
      <c r="R646" s="890"/>
      <c r="S646" s="890"/>
      <c r="T646" s="890"/>
      <c r="U646" s="893"/>
      <c r="V646" s="6"/>
      <c r="W646" s="6"/>
      <c r="X646" s="6"/>
      <c r="Y646" s="6"/>
      <c r="AA646" s="358"/>
      <c r="AB646" s="68"/>
      <c r="AC646" s="69"/>
      <c r="AD646" s="70"/>
    </row>
    <row r="647" spans="1:30">
      <c r="A647" s="141"/>
      <c r="B647" s="212"/>
      <c r="C647" s="212"/>
      <c r="D647" s="149"/>
      <c r="E647" s="147"/>
      <c r="F647" s="148"/>
      <c r="G647" s="56"/>
      <c r="H647" s="978" t="s">
        <v>234</v>
      </c>
      <c r="I647" s="978"/>
      <c r="J647" s="978"/>
      <c r="K647" s="978"/>
      <c r="L647" s="792" t="s">
        <v>224</v>
      </c>
      <c r="M647" s="792"/>
      <c r="N647" s="659" t="s">
        <v>1182</v>
      </c>
      <c r="O647" s="659"/>
      <c r="P647" s="659"/>
      <c r="Q647" s="659"/>
      <c r="R647" s="659"/>
      <c r="S647" s="659"/>
      <c r="T647" s="659"/>
      <c r="U647" s="659"/>
      <c r="V647" s="6"/>
      <c r="W647" s="6"/>
      <c r="X647" s="6"/>
      <c r="Y647" s="6"/>
      <c r="AA647" s="358"/>
      <c r="AB647" s="68"/>
      <c r="AC647" s="69"/>
      <c r="AD647" s="70"/>
    </row>
    <row r="648" spans="1:30">
      <c r="A648" s="141"/>
      <c r="B648" s="212"/>
      <c r="C648" s="212"/>
      <c r="D648" s="149"/>
      <c r="E648" s="147"/>
      <c r="F648" s="148"/>
      <c r="G648" s="56"/>
      <c r="H648" s="978"/>
      <c r="I648" s="978"/>
      <c r="J648" s="978"/>
      <c r="K648" s="978"/>
      <c r="L648" s="1586" t="s">
        <v>224</v>
      </c>
      <c r="M648" s="1586"/>
      <c r="N648" s="659" t="s">
        <v>145</v>
      </c>
      <c r="O648" s="659"/>
      <c r="P648" s="659"/>
      <c r="Q648" s="659"/>
      <c r="R648" s="659"/>
      <c r="S648" s="659"/>
      <c r="T648" s="659"/>
      <c r="U648" s="659"/>
      <c r="V648" s="6"/>
      <c r="W648" s="6"/>
      <c r="X648" s="6"/>
      <c r="Y648" s="6"/>
      <c r="AA648" s="358"/>
      <c r="AB648" s="68"/>
      <c r="AC648" s="69"/>
      <c r="AD648" s="70"/>
    </row>
    <row r="649" spans="1:30">
      <c r="A649" s="141"/>
      <c r="B649" s="212"/>
      <c r="C649" s="212"/>
      <c r="D649" s="149"/>
      <c r="E649" s="147"/>
      <c r="F649" s="148"/>
      <c r="G649" s="57"/>
      <c r="H649" s="978"/>
      <c r="I649" s="978"/>
      <c r="J649" s="978"/>
      <c r="K649" s="978"/>
      <c r="L649" s="792" t="s">
        <v>224</v>
      </c>
      <c r="M649" s="792"/>
      <c r="N649" s="890" t="s">
        <v>144</v>
      </c>
      <c r="O649" s="890"/>
      <c r="P649" s="890"/>
      <c r="Q649" s="890"/>
      <c r="R649" s="890"/>
      <c r="S649" s="890"/>
      <c r="T649" s="890"/>
      <c r="U649" s="893"/>
      <c r="V649" s="6"/>
      <c r="W649" s="6"/>
      <c r="X649" s="6"/>
      <c r="Y649" s="6"/>
      <c r="AA649" s="358"/>
      <c r="AB649" s="68"/>
      <c r="AC649" s="69"/>
      <c r="AD649" s="70"/>
    </row>
    <row r="650" spans="1:30">
      <c r="A650" s="141"/>
      <c r="B650" s="212"/>
      <c r="C650" s="212"/>
      <c r="D650" s="149"/>
      <c r="E650" s="147"/>
      <c r="F650" s="148"/>
      <c r="H650" s="214"/>
      <c r="I650" s="214"/>
      <c r="J650" s="214"/>
      <c r="K650" s="214"/>
      <c r="M650" s="214"/>
      <c r="N650" s="24"/>
      <c r="O650" s="144"/>
      <c r="P650" s="144"/>
      <c r="Q650" s="144"/>
      <c r="R650" s="144"/>
      <c r="S650" s="144"/>
      <c r="T650" s="144"/>
      <c r="U650" s="144"/>
      <c r="V650" s="144"/>
      <c r="W650" s="144"/>
      <c r="X650" s="144"/>
      <c r="Y650" s="144"/>
      <c r="Z650" s="144"/>
      <c r="AA650" s="358"/>
      <c r="AB650" s="68"/>
      <c r="AC650" s="69"/>
      <c r="AD650" s="70"/>
    </row>
    <row r="651" spans="1:30">
      <c r="A651" s="141"/>
      <c r="B651" s="212"/>
      <c r="C651" s="212"/>
      <c r="D651" s="149"/>
      <c r="E651" s="61"/>
      <c r="F651" s="148"/>
      <c r="G651" s="1340" t="s">
        <v>289</v>
      </c>
      <c r="H651" s="1575"/>
      <c r="I651" s="1575"/>
      <c r="J651" s="1575"/>
      <c r="K651" s="1575"/>
      <c r="L651" s="1575"/>
      <c r="M651" s="1575"/>
      <c r="N651" s="1575"/>
      <c r="O651" s="1575"/>
      <c r="P651" s="1576"/>
      <c r="Q651" s="792" t="s">
        <v>198</v>
      </c>
      <c r="R651" s="792"/>
      <c r="S651" s="792"/>
      <c r="T651" s="792"/>
      <c r="U651" s="792"/>
      <c r="V651" s="792"/>
      <c r="W651" s="24"/>
      <c r="X651" s="24"/>
      <c r="Y651" s="24"/>
      <c r="Z651" s="24"/>
      <c r="AA651" s="107"/>
      <c r="AB651" s="68"/>
      <c r="AC651" s="69"/>
      <c r="AD651" s="70"/>
    </row>
    <row r="652" spans="1:30">
      <c r="A652" s="141"/>
      <c r="B652" s="212"/>
      <c r="C652" s="212"/>
      <c r="D652" s="149"/>
      <c r="E652" s="147"/>
      <c r="F652" s="148"/>
      <c r="G652" s="1509" t="s">
        <v>206</v>
      </c>
      <c r="H652" s="1510"/>
      <c r="I652" s="1510"/>
      <c r="J652" s="1510"/>
      <c r="K652" s="1510"/>
      <c r="L652" s="1510"/>
      <c r="M652" s="1510"/>
      <c r="N652" s="1510"/>
      <c r="O652" s="1510"/>
      <c r="P652" s="1511"/>
      <c r="Q652" s="774" t="s">
        <v>198</v>
      </c>
      <c r="R652" s="775"/>
      <c r="S652" s="775"/>
      <c r="T652" s="775"/>
      <c r="U652" s="775"/>
      <c r="V652" s="920"/>
      <c r="W652" s="24"/>
      <c r="X652" s="24"/>
      <c r="Y652" s="24"/>
      <c r="Z652" s="24"/>
      <c r="AA652" s="107"/>
      <c r="AB652" s="68"/>
      <c r="AC652" s="69"/>
      <c r="AD652" s="70"/>
    </row>
    <row r="653" spans="1:30">
      <c r="A653" s="141"/>
      <c r="B653" s="212"/>
      <c r="C653" s="212"/>
      <c r="D653" s="149"/>
      <c r="E653" s="147"/>
      <c r="F653" s="148"/>
      <c r="G653" s="1512"/>
      <c r="H653" s="1513"/>
      <c r="I653" s="1513"/>
      <c r="J653" s="1513"/>
      <c r="K653" s="1513"/>
      <c r="L653" s="1513"/>
      <c r="M653" s="1513"/>
      <c r="N653" s="1513"/>
      <c r="O653" s="1513"/>
      <c r="P653" s="1514"/>
      <c r="Q653" s="776"/>
      <c r="R653" s="777"/>
      <c r="S653" s="777"/>
      <c r="T653" s="777"/>
      <c r="U653" s="777"/>
      <c r="V653" s="921"/>
      <c r="W653" s="24"/>
      <c r="X653" s="24"/>
      <c r="Y653" s="24"/>
      <c r="Z653" s="24"/>
      <c r="AA653" s="107"/>
      <c r="AB653" s="68"/>
      <c r="AC653" s="69"/>
      <c r="AD653" s="70"/>
    </row>
    <row r="654" spans="1:30">
      <c r="A654" s="141"/>
      <c r="B654" s="212"/>
      <c r="C654" s="212"/>
      <c r="D654" s="149"/>
      <c r="E654" s="147"/>
      <c r="F654" s="148"/>
      <c r="G654" s="1509" t="s">
        <v>290</v>
      </c>
      <c r="H654" s="1510"/>
      <c r="I654" s="1510"/>
      <c r="J654" s="1510"/>
      <c r="K654" s="1510"/>
      <c r="L654" s="1510"/>
      <c r="M654" s="1510"/>
      <c r="N654" s="1510"/>
      <c r="O654" s="1510"/>
      <c r="P654" s="1511"/>
      <c r="Q654" s="1584" t="s">
        <v>198</v>
      </c>
      <c r="R654" s="1584"/>
      <c r="S654" s="1584"/>
      <c r="T654" s="1584"/>
      <c r="U654" s="1584"/>
      <c r="V654" s="1584"/>
      <c r="W654" s="144"/>
      <c r="X654" s="144"/>
      <c r="Y654" s="144"/>
      <c r="Z654" s="144"/>
      <c r="AA654" s="358"/>
      <c r="AB654" s="68"/>
      <c r="AC654" s="69"/>
      <c r="AD654" s="70"/>
    </row>
    <row r="655" spans="1:30">
      <c r="A655" s="141"/>
      <c r="B655" s="212"/>
      <c r="C655" s="212"/>
      <c r="D655" s="149"/>
      <c r="E655" s="147"/>
      <c r="F655" s="148"/>
      <c r="G655" s="1581" t="s">
        <v>292</v>
      </c>
      <c r="H655" s="1582"/>
      <c r="I655" s="1582"/>
      <c r="J655" s="1582"/>
      <c r="K655" s="1582"/>
      <c r="L655" s="1582"/>
      <c r="M655" s="1582"/>
      <c r="N655" s="1582"/>
      <c r="O655" s="1582"/>
      <c r="P655" s="1583"/>
      <c r="Q655" s="1584" t="s">
        <v>198</v>
      </c>
      <c r="R655" s="1584"/>
      <c r="S655" s="1584"/>
      <c r="T655" s="1584"/>
      <c r="U655" s="1584"/>
      <c r="V655" s="1584"/>
      <c r="W655" s="211"/>
      <c r="X655" s="144"/>
      <c r="Y655" s="144"/>
      <c r="Z655" s="144"/>
      <c r="AA655" s="358"/>
      <c r="AB655" s="68"/>
      <c r="AC655" s="69"/>
      <c r="AD655" s="70"/>
    </row>
    <row r="656" spans="1:30">
      <c r="A656" s="141"/>
      <c r="B656" s="212"/>
      <c r="C656" s="212"/>
      <c r="D656" s="149"/>
      <c r="E656" s="147"/>
      <c r="F656" s="148"/>
      <c r="G656" s="380"/>
      <c r="H656" s="380"/>
      <c r="I656" s="380"/>
      <c r="J656" s="380"/>
      <c r="K656" s="380"/>
      <c r="L656" s="380"/>
      <c r="M656" s="380"/>
      <c r="N656" s="380"/>
      <c r="O656" s="380"/>
      <c r="P656" s="380"/>
      <c r="Q656" s="380"/>
      <c r="R656" s="380"/>
      <c r="S656" s="380"/>
      <c r="T656" s="380"/>
      <c r="U656" s="380"/>
      <c r="V656" s="380"/>
      <c r="W656" s="99"/>
      <c r="X656" s="99"/>
      <c r="Y656" s="99"/>
      <c r="Z656" s="99"/>
      <c r="AA656" s="231"/>
      <c r="AB656" s="68"/>
      <c r="AC656" s="69"/>
      <c r="AD656" s="70"/>
    </row>
    <row r="657" spans="1:30">
      <c r="A657" s="141"/>
      <c r="B657" s="212"/>
      <c r="C657" s="212"/>
      <c r="D657" s="149"/>
      <c r="E657" s="147"/>
      <c r="F657" s="148"/>
      <c r="G657" s="99"/>
      <c r="H657" s="99"/>
      <c r="I657" s="99"/>
      <c r="J657" s="99"/>
      <c r="K657" s="99"/>
      <c r="L657" s="99"/>
      <c r="M657" s="99"/>
      <c r="N657" s="99"/>
      <c r="O657" s="99"/>
      <c r="P657" s="99"/>
      <c r="Q657" s="99"/>
      <c r="R657" s="99"/>
      <c r="S657" s="99"/>
      <c r="T657" s="99"/>
      <c r="U657" s="99"/>
      <c r="V657" s="99"/>
      <c r="W657" s="99"/>
      <c r="X657" s="99"/>
      <c r="Y657" s="99"/>
      <c r="Z657" s="99"/>
      <c r="AA657" s="231"/>
      <c r="AB657" s="68"/>
      <c r="AC657" s="69"/>
      <c r="AD657" s="70"/>
    </row>
    <row r="658" spans="1:30" ht="13.5" customHeight="1">
      <c r="A658" s="141"/>
      <c r="B658" s="212">
        <v>30</v>
      </c>
      <c r="C658" s="814" t="s">
        <v>1184</v>
      </c>
      <c r="D658" s="149" t="s">
        <v>350</v>
      </c>
      <c r="E658" s="805" t="s">
        <v>1185</v>
      </c>
      <c r="F658" s="18"/>
      <c r="G658" s="737" t="s">
        <v>71</v>
      </c>
      <c r="H658" s="737"/>
      <c r="I658" s="737"/>
      <c r="J658" s="737"/>
      <c r="K658" s="737"/>
      <c r="L658" s="737"/>
      <c r="M658" s="737"/>
      <c r="N658" s="696" t="s">
        <v>154</v>
      </c>
      <c r="O658" s="696"/>
      <c r="P658" s="696"/>
      <c r="Q658" s="696"/>
      <c r="R658" s="696"/>
      <c r="S658" s="696"/>
      <c r="T658" s="696"/>
      <c r="U658" s="696"/>
      <c r="V658" s="696"/>
      <c r="AA658" s="128"/>
      <c r="AB658" s="1063" t="s">
        <v>548</v>
      </c>
      <c r="AC658" s="1064"/>
      <c r="AD658" s="1065"/>
    </row>
    <row r="659" spans="1:30">
      <c r="A659" s="141"/>
      <c r="B659" s="212"/>
      <c r="C659" s="814"/>
      <c r="D659" s="149"/>
      <c r="E659" s="1585"/>
      <c r="F659" s="18"/>
      <c r="G659" s="737"/>
      <c r="H659" s="737"/>
      <c r="I659" s="737"/>
      <c r="J659" s="737"/>
      <c r="K659" s="737"/>
      <c r="L659" s="737"/>
      <c r="M659" s="737"/>
      <c r="N659" s="696"/>
      <c r="O659" s="696"/>
      <c r="P659" s="696"/>
      <c r="Q659" s="696"/>
      <c r="R659" s="696"/>
      <c r="S659" s="696"/>
      <c r="T659" s="696"/>
      <c r="U659" s="696"/>
      <c r="V659" s="696"/>
      <c r="AA659" s="128"/>
      <c r="AB659" s="1063"/>
      <c r="AC659" s="1064"/>
      <c r="AD659" s="1065"/>
    </row>
    <row r="660" spans="1:30">
      <c r="A660" s="141"/>
      <c r="B660" s="212"/>
      <c r="C660" s="212"/>
      <c r="D660" s="149"/>
      <c r="E660" s="1585"/>
      <c r="F660" s="18"/>
      <c r="N660" s="799" t="s">
        <v>215</v>
      </c>
      <c r="O660" s="799"/>
      <c r="P660" s="799"/>
      <c r="Q660" s="799"/>
      <c r="R660" s="799"/>
      <c r="S660" s="799"/>
      <c r="T660" s="799"/>
      <c r="U660" s="799"/>
      <c r="V660" s="799"/>
      <c r="W660" s="799"/>
      <c r="X660" s="799"/>
      <c r="Y660" s="799"/>
      <c r="AA660" s="128"/>
      <c r="AB660" s="68"/>
      <c r="AC660" s="69"/>
      <c r="AD660" s="70"/>
    </row>
    <row r="661" spans="1:30">
      <c r="A661" s="141"/>
      <c r="B661" s="212"/>
      <c r="C661" s="212"/>
      <c r="D661" s="149"/>
      <c r="E661" s="1585"/>
      <c r="F661" s="18"/>
      <c r="AA661" s="128"/>
      <c r="AB661" s="68"/>
      <c r="AC661" s="69"/>
      <c r="AD661" s="70"/>
    </row>
    <row r="662" spans="1:30">
      <c r="A662" s="141"/>
      <c r="B662" s="212"/>
      <c r="C662" s="212"/>
      <c r="D662" s="149"/>
      <c r="E662" s="1585"/>
      <c r="F662" s="18"/>
      <c r="AA662" s="128"/>
      <c r="AB662" s="68"/>
      <c r="AC662" s="69"/>
      <c r="AD662" s="70"/>
    </row>
    <row r="663" spans="1:30">
      <c r="A663" s="141"/>
      <c r="B663" s="212"/>
      <c r="C663" s="212"/>
      <c r="D663" s="149"/>
      <c r="E663" s="1585"/>
      <c r="F663" s="18"/>
      <c r="AA663" s="128"/>
      <c r="AB663" s="68"/>
      <c r="AC663" s="69"/>
      <c r="AD663" s="70"/>
    </row>
    <row r="664" spans="1:30" ht="12" customHeight="1">
      <c r="A664" s="141"/>
      <c r="B664" s="212"/>
      <c r="C664" s="212"/>
      <c r="D664" s="149"/>
      <c r="E664" s="417"/>
      <c r="F664" s="18"/>
      <c r="AA664" s="128"/>
      <c r="AB664" s="68"/>
      <c r="AC664" s="69"/>
      <c r="AD664" s="70"/>
    </row>
    <row r="665" spans="1:30" ht="6.75" customHeight="1">
      <c r="A665" s="141"/>
      <c r="B665" s="212"/>
      <c r="C665" s="212"/>
      <c r="D665" s="149"/>
      <c r="E665" s="417"/>
      <c r="F665" s="18"/>
      <c r="AA665" s="128"/>
      <c r="AB665" s="68"/>
      <c r="AC665" s="69"/>
      <c r="AD665" s="70"/>
    </row>
    <row r="666" spans="1:30" ht="13.5" customHeight="1">
      <c r="A666" s="141"/>
      <c r="B666" s="212">
        <v>31</v>
      </c>
      <c r="C666" s="814" t="s">
        <v>576</v>
      </c>
      <c r="D666" s="149" t="s">
        <v>350</v>
      </c>
      <c r="E666" s="805" t="s">
        <v>710</v>
      </c>
      <c r="F666" s="18"/>
      <c r="G666" s="737" t="s">
        <v>71</v>
      </c>
      <c r="H666" s="737"/>
      <c r="I666" s="737"/>
      <c r="J666" s="737"/>
      <c r="K666" s="737"/>
      <c r="L666" s="737"/>
      <c r="M666" s="737"/>
      <c r="N666" s="696" t="s">
        <v>154</v>
      </c>
      <c r="O666" s="696"/>
      <c r="P666" s="696"/>
      <c r="Q666" s="696"/>
      <c r="R666" s="696"/>
      <c r="S666" s="696"/>
      <c r="T666" s="696"/>
      <c r="U666" s="696"/>
      <c r="V666" s="696"/>
      <c r="AA666" s="128"/>
      <c r="AB666" s="1063" t="s">
        <v>548</v>
      </c>
      <c r="AC666" s="1064"/>
      <c r="AD666" s="1065"/>
    </row>
    <row r="667" spans="1:30">
      <c r="A667" s="141"/>
      <c r="B667" s="212"/>
      <c r="C667" s="814"/>
      <c r="D667" s="149"/>
      <c r="E667" s="805"/>
      <c r="F667" s="18"/>
      <c r="G667" s="737"/>
      <c r="H667" s="737"/>
      <c r="I667" s="737"/>
      <c r="J667" s="737"/>
      <c r="K667" s="737"/>
      <c r="L667" s="737"/>
      <c r="M667" s="737"/>
      <c r="N667" s="696"/>
      <c r="O667" s="696"/>
      <c r="P667" s="696"/>
      <c r="Q667" s="696"/>
      <c r="R667" s="696"/>
      <c r="S667" s="696"/>
      <c r="T667" s="696"/>
      <c r="U667" s="696"/>
      <c r="V667" s="696"/>
      <c r="AA667" s="128"/>
      <c r="AB667" s="1063"/>
      <c r="AC667" s="1064"/>
      <c r="AD667" s="1065"/>
    </row>
    <row r="668" spans="1:30">
      <c r="A668" s="141"/>
      <c r="B668" s="212"/>
      <c r="C668" s="212"/>
      <c r="D668" s="149"/>
      <c r="E668" s="805"/>
      <c r="F668" s="18"/>
      <c r="N668" s="799" t="s">
        <v>215</v>
      </c>
      <c r="O668" s="799"/>
      <c r="P668" s="799"/>
      <c r="Q668" s="799"/>
      <c r="R668" s="799"/>
      <c r="S668" s="799"/>
      <c r="T668" s="799"/>
      <c r="U668" s="799"/>
      <c r="V668" s="799"/>
      <c r="W668" s="799"/>
      <c r="X668" s="799"/>
      <c r="Y668" s="799"/>
      <c r="AA668" s="128"/>
      <c r="AB668" s="68"/>
      <c r="AC668" s="69"/>
      <c r="AD668" s="70"/>
    </row>
    <row r="669" spans="1:30">
      <c r="A669" s="141"/>
      <c r="B669" s="212"/>
      <c r="C669" s="212"/>
      <c r="D669" s="149"/>
      <c r="E669" s="805"/>
      <c r="F669" s="18"/>
      <c r="AA669" s="128"/>
      <c r="AB669" s="68"/>
      <c r="AC669" s="69"/>
      <c r="AD669" s="70"/>
    </row>
    <row r="670" spans="1:30">
      <c r="A670" s="141"/>
      <c r="B670" s="212"/>
      <c r="C670" s="212"/>
      <c r="D670" s="149"/>
      <c r="E670" s="805"/>
      <c r="F670" s="18"/>
      <c r="AA670" s="128"/>
      <c r="AB670" s="68"/>
      <c r="AC670" s="69"/>
      <c r="AD670" s="70"/>
    </row>
    <row r="671" spans="1:30" ht="24.6" customHeight="1">
      <c r="A671" s="224"/>
      <c r="B671" s="305"/>
      <c r="C671" s="305"/>
      <c r="D671" s="363"/>
      <c r="E671" s="1580"/>
      <c r="F671" s="59"/>
      <c r="G671" s="23"/>
      <c r="H671" s="23"/>
      <c r="I671" s="23"/>
      <c r="J671" s="23"/>
      <c r="K671" s="23"/>
      <c r="L671" s="23"/>
      <c r="M671" s="23"/>
      <c r="N671" s="23"/>
      <c r="O671" s="23"/>
      <c r="P671" s="23"/>
      <c r="Q671" s="23"/>
      <c r="R671" s="23"/>
      <c r="S671" s="23"/>
      <c r="T671" s="23"/>
      <c r="U671" s="23"/>
      <c r="V671" s="23"/>
      <c r="W671" s="23"/>
      <c r="X671" s="23"/>
      <c r="Y671" s="23"/>
      <c r="Z671" s="23"/>
      <c r="AA671" s="29"/>
      <c r="AB671" s="225"/>
      <c r="AC671" s="226"/>
      <c r="AD671" s="227"/>
    </row>
    <row r="672" spans="1:30" ht="2.4" customHeight="1">
      <c r="A672" s="141"/>
      <c r="B672" s="212"/>
      <c r="C672" s="212"/>
      <c r="D672" s="149"/>
      <c r="E672" s="417"/>
      <c r="F672" s="18"/>
      <c r="AA672" s="128"/>
      <c r="AB672" s="68"/>
      <c r="AC672" s="69"/>
      <c r="AD672" s="70"/>
    </row>
    <row r="673" spans="1:30" ht="13.5" customHeight="1">
      <c r="A673" s="141"/>
      <c r="B673" s="212">
        <v>32</v>
      </c>
      <c r="C673" s="814" t="s">
        <v>577</v>
      </c>
      <c r="D673" s="149" t="s">
        <v>350</v>
      </c>
      <c r="E673" s="805" t="s">
        <v>1368</v>
      </c>
      <c r="F673" s="18"/>
      <c r="G673" s="737" t="s">
        <v>71</v>
      </c>
      <c r="H673" s="737"/>
      <c r="I673" s="737"/>
      <c r="J673" s="737"/>
      <c r="K673" s="737"/>
      <c r="L673" s="737"/>
      <c r="M673" s="817"/>
      <c r="N673" s="738" t="s">
        <v>154</v>
      </c>
      <c r="O673" s="739"/>
      <c r="P673" s="739"/>
      <c r="Q673" s="739"/>
      <c r="R673" s="739"/>
      <c r="S673" s="739"/>
      <c r="T673" s="739"/>
      <c r="U673" s="739"/>
      <c r="V673" s="1517"/>
      <c r="AA673" s="128"/>
      <c r="AB673" s="1063" t="s">
        <v>548</v>
      </c>
      <c r="AC673" s="1064"/>
      <c r="AD673" s="1065"/>
    </row>
    <row r="674" spans="1:30">
      <c r="A674" s="141"/>
      <c r="B674" s="212"/>
      <c r="C674" s="814"/>
      <c r="D674" s="149"/>
      <c r="E674" s="805"/>
      <c r="F674" s="18"/>
      <c r="G674" s="737"/>
      <c r="H674" s="737"/>
      <c r="I674" s="737"/>
      <c r="J674" s="737"/>
      <c r="K674" s="737"/>
      <c r="L674" s="737"/>
      <c r="M674" s="817"/>
      <c r="N674" s="742"/>
      <c r="O674" s="743"/>
      <c r="P674" s="743"/>
      <c r="Q674" s="743"/>
      <c r="R674" s="743"/>
      <c r="S674" s="743"/>
      <c r="T674" s="743"/>
      <c r="U674" s="743"/>
      <c r="V674" s="1518"/>
      <c r="AA674" s="128"/>
      <c r="AB674" s="1063"/>
      <c r="AC674" s="1064"/>
      <c r="AD674" s="1065"/>
    </row>
    <row r="675" spans="1:30">
      <c r="A675" s="141"/>
      <c r="B675" s="212"/>
      <c r="C675" s="814"/>
      <c r="D675" s="149"/>
      <c r="E675" s="805"/>
      <c r="F675" s="18"/>
      <c r="N675" s="799" t="s">
        <v>215</v>
      </c>
      <c r="O675" s="799"/>
      <c r="P675" s="799"/>
      <c r="Q675" s="799"/>
      <c r="R675" s="799"/>
      <c r="S675" s="799"/>
      <c r="T675" s="799"/>
      <c r="U675" s="799"/>
      <c r="V675" s="799"/>
      <c r="W675" s="799"/>
      <c r="X675" s="799"/>
      <c r="Y675" s="799"/>
      <c r="AA675" s="128"/>
      <c r="AB675" s="68"/>
      <c r="AC675" s="69"/>
      <c r="AD675" s="70"/>
    </row>
    <row r="676" spans="1:30">
      <c r="A676" s="141"/>
      <c r="B676" s="212"/>
      <c r="C676" s="212"/>
      <c r="D676" s="149"/>
      <c r="E676" s="805"/>
      <c r="F676" s="18"/>
      <c r="G676" s="663" t="s">
        <v>229</v>
      </c>
      <c r="H676" s="664"/>
      <c r="I676" s="664"/>
      <c r="J676" s="664"/>
      <c r="K676" s="664"/>
      <c r="L676" s="664"/>
      <c r="M676" s="664"/>
      <c r="N676" s="664"/>
      <c r="O676" s="664"/>
      <c r="P676" s="665"/>
      <c r="Q676" s="663" t="s">
        <v>203</v>
      </c>
      <c r="R676" s="664"/>
      <c r="S676" s="664"/>
      <c r="T676" s="664"/>
      <c r="U676" s="664"/>
      <c r="V676" s="665"/>
      <c r="AA676" s="128"/>
      <c r="AB676" s="68"/>
      <c r="AC676" s="69"/>
      <c r="AD676" s="70"/>
    </row>
    <row r="677" spans="1:30">
      <c r="A677" s="141"/>
      <c r="B677" s="212"/>
      <c r="C677" s="212"/>
      <c r="D677" s="149"/>
      <c r="E677" s="805"/>
      <c r="F677" s="18"/>
      <c r="G677" s="1340" t="s">
        <v>211</v>
      </c>
      <c r="H677" s="1575"/>
      <c r="I677" s="1575"/>
      <c r="J677" s="1575"/>
      <c r="K677" s="1575"/>
      <c r="L677" s="1575"/>
      <c r="M677" s="1575"/>
      <c r="N677" s="1575"/>
      <c r="O677" s="1575"/>
      <c r="P677" s="1576"/>
      <c r="Q677" s="788" t="s">
        <v>198</v>
      </c>
      <c r="R677" s="789"/>
      <c r="S677" s="789"/>
      <c r="T677" s="789"/>
      <c r="U677" s="789"/>
      <c r="V677" s="790"/>
      <c r="AA677" s="128"/>
      <c r="AB677" s="68"/>
      <c r="AC677" s="69"/>
      <c r="AD677" s="70"/>
    </row>
    <row r="678" spans="1:30">
      <c r="A678" s="141"/>
      <c r="B678" s="212"/>
      <c r="C678" s="212"/>
      <c r="D678" s="149"/>
      <c r="E678" s="805"/>
      <c r="F678" s="18"/>
      <c r="G678" s="1340" t="s">
        <v>204</v>
      </c>
      <c r="H678" s="1575"/>
      <c r="I678" s="1575"/>
      <c r="J678" s="1575"/>
      <c r="K678" s="1575"/>
      <c r="L678" s="1575"/>
      <c r="M678" s="1575"/>
      <c r="N678" s="1575"/>
      <c r="O678" s="1575"/>
      <c r="P678" s="1576"/>
      <c r="Q678" s="788" t="s">
        <v>198</v>
      </c>
      <c r="R678" s="789"/>
      <c r="S678" s="789"/>
      <c r="T678" s="789"/>
      <c r="U678" s="789"/>
      <c r="V678" s="790"/>
      <c r="AA678" s="128"/>
      <c r="AB678" s="68"/>
      <c r="AC678" s="69"/>
      <c r="AD678" s="70"/>
    </row>
    <row r="679" spans="1:30" ht="13.5" customHeight="1">
      <c r="A679" s="141"/>
      <c r="B679" s="212"/>
      <c r="C679" s="212"/>
      <c r="D679" s="149"/>
      <c r="E679" s="805"/>
      <c r="F679" s="18"/>
      <c r="G679" s="1509" t="s">
        <v>205</v>
      </c>
      <c r="H679" s="1510"/>
      <c r="I679" s="1510"/>
      <c r="J679" s="1510"/>
      <c r="K679" s="1510"/>
      <c r="L679" s="1510"/>
      <c r="M679" s="1510"/>
      <c r="N679" s="1510"/>
      <c r="O679" s="1510"/>
      <c r="P679" s="1511"/>
      <c r="Q679" s="774" t="s">
        <v>198</v>
      </c>
      <c r="R679" s="775"/>
      <c r="S679" s="775"/>
      <c r="T679" s="775"/>
      <c r="U679" s="775"/>
      <c r="V679" s="920"/>
      <c r="AA679" s="128"/>
      <c r="AB679" s="68"/>
      <c r="AC679" s="69"/>
      <c r="AD679" s="70"/>
    </row>
    <row r="680" spans="1:30">
      <c r="A680" s="141"/>
      <c r="B680" s="212"/>
      <c r="C680" s="212"/>
      <c r="D680" s="149"/>
      <c r="E680" s="805"/>
      <c r="F680" s="18"/>
      <c r="G680" s="1512"/>
      <c r="H680" s="1513"/>
      <c r="I680" s="1513"/>
      <c r="J680" s="1513"/>
      <c r="K680" s="1513"/>
      <c r="L680" s="1513"/>
      <c r="M680" s="1513"/>
      <c r="N680" s="1513"/>
      <c r="O680" s="1513"/>
      <c r="P680" s="1514"/>
      <c r="Q680" s="776"/>
      <c r="R680" s="777"/>
      <c r="S680" s="777"/>
      <c r="T680" s="777"/>
      <c r="U680" s="777"/>
      <c r="V680" s="921"/>
      <c r="AA680" s="128"/>
      <c r="AB680" s="68"/>
      <c r="AC680" s="69"/>
      <c r="AD680" s="70"/>
    </row>
    <row r="681" spans="1:30" ht="13.5" customHeight="1">
      <c r="A681" s="141"/>
      <c r="B681" s="212"/>
      <c r="C681" s="212"/>
      <c r="D681" s="149"/>
      <c r="E681" s="805"/>
      <c r="F681" s="18"/>
      <c r="G681" s="1509" t="s">
        <v>206</v>
      </c>
      <c r="H681" s="1510"/>
      <c r="I681" s="1510"/>
      <c r="J681" s="1510"/>
      <c r="K681" s="1510"/>
      <c r="L681" s="1510"/>
      <c r="M681" s="1510"/>
      <c r="N681" s="1510"/>
      <c r="O681" s="1510"/>
      <c r="P681" s="1511"/>
      <c r="Q681" s="774" t="s">
        <v>198</v>
      </c>
      <c r="R681" s="775"/>
      <c r="S681" s="775"/>
      <c r="T681" s="775"/>
      <c r="U681" s="775"/>
      <c r="V681" s="920"/>
      <c r="AA681" s="128"/>
      <c r="AB681" s="68"/>
      <c r="AC681" s="69"/>
      <c r="AD681" s="70"/>
    </row>
    <row r="682" spans="1:30">
      <c r="A682" s="141"/>
      <c r="B682" s="212"/>
      <c r="C682" s="212"/>
      <c r="D682" s="149"/>
      <c r="E682" s="805"/>
      <c r="F682" s="18"/>
      <c r="G682" s="1512"/>
      <c r="H682" s="1513"/>
      <c r="I682" s="1513"/>
      <c r="J682" s="1513"/>
      <c r="K682" s="1513"/>
      <c r="L682" s="1513"/>
      <c r="M682" s="1513"/>
      <c r="N682" s="1513"/>
      <c r="O682" s="1513"/>
      <c r="P682" s="1514"/>
      <c r="Q682" s="776"/>
      <c r="R682" s="777"/>
      <c r="S682" s="777"/>
      <c r="T682" s="777"/>
      <c r="U682" s="777"/>
      <c r="V682" s="921"/>
      <c r="AA682" s="128"/>
      <c r="AB682" s="68"/>
      <c r="AC682" s="69"/>
      <c r="AD682" s="70"/>
    </row>
    <row r="683" spans="1:30">
      <c r="A683" s="141"/>
      <c r="B683" s="212"/>
      <c r="C683" s="212"/>
      <c r="D683" s="149"/>
      <c r="E683" s="805"/>
      <c r="F683" s="18"/>
      <c r="G683" s="1340" t="s">
        <v>207</v>
      </c>
      <c r="H683" s="1575"/>
      <c r="I683" s="1575"/>
      <c r="J683" s="1575"/>
      <c r="K683" s="1575"/>
      <c r="L683" s="1575"/>
      <c r="M683" s="1575"/>
      <c r="N683" s="1575"/>
      <c r="O683" s="1575"/>
      <c r="P683" s="1576"/>
      <c r="Q683" s="788" t="s">
        <v>198</v>
      </c>
      <c r="R683" s="789"/>
      <c r="S683" s="789"/>
      <c r="T683" s="789"/>
      <c r="U683" s="789"/>
      <c r="V683" s="790"/>
      <c r="AA683" s="128"/>
      <c r="AB683" s="68"/>
      <c r="AC683" s="69"/>
      <c r="AD683" s="70"/>
    </row>
    <row r="684" spans="1:30">
      <c r="A684" s="141"/>
      <c r="B684" s="212"/>
      <c r="C684" s="212"/>
      <c r="D684" s="149"/>
      <c r="E684" s="805"/>
      <c r="F684" s="18"/>
      <c r="G684" s="364"/>
      <c r="H684" s="364"/>
      <c r="I684" s="364"/>
      <c r="J684" s="364"/>
      <c r="K684" s="364"/>
      <c r="L684" s="364"/>
      <c r="M684" s="99"/>
      <c r="N684" s="99"/>
      <c r="O684" s="99"/>
      <c r="P684" s="99"/>
      <c r="Q684" s="6"/>
      <c r="R684" s="6"/>
      <c r="S684" s="6"/>
      <c r="T684" s="6"/>
      <c r="U684" s="6"/>
      <c r="V684" s="6"/>
      <c r="AA684" s="128"/>
      <c r="AB684" s="68"/>
      <c r="AC684" s="69"/>
      <c r="AD684" s="70"/>
    </row>
    <row r="685" spans="1:30">
      <c r="A685" s="141"/>
      <c r="B685" s="212"/>
      <c r="C685" s="212"/>
      <c r="D685" s="149"/>
      <c r="E685" s="805"/>
      <c r="F685" s="18"/>
      <c r="G685" s="1551" t="s">
        <v>208</v>
      </c>
      <c r="H685" s="1551"/>
      <c r="I685" s="1551"/>
      <c r="J685" s="1551"/>
      <c r="K685" s="1551"/>
      <c r="L685" s="1551"/>
      <c r="M685" s="1551"/>
      <c r="N685" s="1551"/>
      <c r="O685" s="1551"/>
      <c r="P685" s="1551"/>
      <c r="Q685" s="1551"/>
      <c r="R685" s="1551"/>
      <c r="S685" s="1551"/>
      <c r="T685" s="1551"/>
      <c r="U685" s="1551"/>
      <c r="V685" s="1551"/>
      <c r="W685" s="1551"/>
      <c r="X685" s="1551"/>
      <c r="Y685" s="1551"/>
      <c r="Z685" s="1551"/>
      <c r="AA685" s="50"/>
      <c r="AB685" s="68"/>
      <c r="AC685" s="69"/>
      <c r="AD685" s="70"/>
    </row>
    <row r="686" spans="1:30">
      <c r="A686" s="141"/>
      <c r="B686" s="212"/>
      <c r="C686" s="212"/>
      <c r="D686" s="149"/>
      <c r="E686" s="805"/>
      <c r="F686" s="18"/>
      <c r="G686" s="51"/>
      <c r="H686" s="51"/>
      <c r="I686" s="51"/>
      <c r="J686" s="51"/>
      <c r="K686" s="51"/>
      <c r="L686" s="51"/>
      <c r="M686" s="51"/>
      <c r="N686" s="51"/>
      <c r="O686" s="51"/>
      <c r="P686" s="51"/>
      <c r="Q686" s="51"/>
      <c r="R686" s="51"/>
      <c r="S686" s="51"/>
      <c r="T686" s="51"/>
      <c r="U686" s="51"/>
      <c r="V686" s="51"/>
      <c r="W686" s="51"/>
      <c r="X686" s="51"/>
      <c r="Y686" s="51"/>
      <c r="Z686" s="51"/>
      <c r="AA686" s="52"/>
      <c r="AB686" s="68"/>
      <c r="AC686" s="69"/>
      <c r="AD686" s="70"/>
    </row>
    <row r="687" spans="1:30">
      <c r="A687" s="141"/>
      <c r="B687" s="212"/>
      <c r="C687" s="212"/>
      <c r="D687" s="149"/>
      <c r="E687" s="805"/>
      <c r="F687" s="18"/>
      <c r="L687" s="663" t="s">
        <v>209</v>
      </c>
      <c r="M687" s="664"/>
      <c r="N687" s="664"/>
      <c r="O687" s="664"/>
      <c r="P687" s="664"/>
      <c r="Q687" s="664"/>
      <c r="R687" s="664"/>
      <c r="S687" s="665"/>
      <c r="AA687" s="128"/>
      <c r="AB687" s="68"/>
      <c r="AC687" s="69"/>
      <c r="AD687" s="70"/>
    </row>
    <row r="688" spans="1:30">
      <c r="A688" s="141"/>
      <c r="B688" s="212"/>
      <c r="C688" s="212"/>
      <c r="D688" s="149"/>
      <c r="E688" s="805"/>
      <c r="F688" s="18"/>
      <c r="H688" s="642" t="s">
        <v>11</v>
      </c>
      <c r="I688" s="642"/>
      <c r="J688" s="642"/>
      <c r="K688" s="642"/>
      <c r="L688" s="1577"/>
      <c r="M688" s="1578"/>
      <c r="N688" s="1578"/>
      <c r="O688" s="1578"/>
      <c r="P688" s="1578"/>
      <c r="Q688" s="1578"/>
      <c r="R688" s="1578"/>
      <c r="S688" s="1579"/>
      <c r="AA688" s="128"/>
      <c r="AB688" s="68"/>
      <c r="AC688" s="69"/>
      <c r="AD688" s="70"/>
    </row>
    <row r="689" spans="1:30">
      <c r="A689" s="141"/>
      <c r="B689" s="212"/>
      <c r="C689" s="212"/>
      <c r="D689" s="149"/>
      <c r="E689" s="805"/>
      <c r="F689" s="18"/>
      <c r="H689" s="642" t="s">
        <v>4</v>
      </c>
      <c r="I689" s="642"/>
      <c r="J689" s="642"/>
      <c r="K689" s="642"/>
      <c r="L689" s="788"/>
      <c r="M689" s="789"/>
      <c r="N689" s="789"/>
      <c r="O689" s="789"/>
      <c r="P689" s="789"/>
      <c r="Q689" s="789"/>
      <c r="R689" s="789"/>
      <c r="S689" s="790"/>
      <c r="AA689" s="128"/>
      <c r="AB689" s="68"/>
      <c r="AC689" s="69"/>
      <c r="AD689" s="70"/>
    </row>
    <row r="690" spans="1:30">
      <c r="A690" s="141"/>
      <c r="B690" s="212"/>
      <c r="C690" s="212"/>
      <c r="D690" s="149"/>
      <c r="E690" s="805"/>
      <c r="F690" s="18"/>
      <c r="AA690" s="128"/>
      <c r="AB690" s="68"/>
      <c r="AC690" s="69"/>
      <c r="AD690" s="70"/>
    </row>
    <row r="691" spans="1:30">
      <c r="A691" s="141"/>
      <c r="B691" s="212"/>
      <c r="C691" s="212"/>
      <c r="D691" s="149"/>
      <c r="E691" s="805"/>
      <c r="F691" s="18"/>
      <c r="G691" s="1567" t="s">
        <v>210</v>
      </c>
      <c r="H691" s="1567"/>
      <c r="I691" s="1567"/>
      <c r="J691" s="1567"/>
      <c r="K691" s="1567"/>
      <c r="L691" s="1567"/>
      <c r="M691" s="1567"/>
      <c r="N691" s="1567"/>
      <c r="O691" s="1567"/>
      <c r="P691" s="1567"/>
      <c r="Q691" s="1567"/>
      <c r="R691" s="1567"/>
      <c r="S691" s="1567"/>
      <c r="T691" s="1567"/>
      <c r="U691" s="1567"/>
      <c r="V691" s="1567"/>
      <c r="W691" s="1567"/>
      <c r="X691" s="1567"/>
      <c r="Y691" s="1567"/>
      <c r="Z691" s="1567"/>
      <c r="AA691" s="1568"/>
      <c r="AB691" s="68"/>
      <c r="AC691" s="69"/>
      <c r="AD691" s="70"/>
    </row>
    <row r="692" spans="1:30">
      <c r="A692" s="141"/>
      <c r="B692" s="212"/>
      <c r="C692" s="212"/>
      <c r="D692" s="149"/>
      <c r="E692" s="805"/>
      <c r="F692" s="18"/>
      <c r="G692" s="1569"/>
      <c r="H692" s="1570"/>
      <c r="I692" s="1570"/>
      <c r="J692" s="1570"/>
      <c r="K692" s="1570"/>
      <c r="L692" s="1570"/>
      <c r="M692" s="1570"/>
      <c r="N692" s="1570"/>
      <c r="O692" s="1570"/>
      <c r="P692" s="1570"/>
      <c r="Q692" s="1570"/>
      <c r="R692" s="1570"/>
      <c r="S692" s="1570"/>
      <c r="T692" s="1570"/>
      <c r="U692" s="1570"/>
      <c r="V692" s="1570"/>
      <c r="W692" s="1570"/>
      <c r="X692" s="1570"/>
      <c r="Y692" s="1570"/>
      <c r="Z692" s="1571"/>
      <c r="AA692" s="128"/>
      <c r="AB692" s="68"/>
      <c r="AC692" s="69"/>
      <c r="AD692" s="70"/>
    </row>
    <row r="693" spans="1:30" ht="18" customHeight="1">
      <c r="A693" s="141"/>
      <c r="B693" s="212"/>
      <c r="C693" s="212"/>
      <c r="D693" s="149"/>
      <c r="E693" s="805"/>
      <c r="F693" s="147"/>
      <c r="G693" s="1572"/>
      <c r="H693" s="1573"/>
      <c r="I693" s="1573"/>
      <c r="J693" s="1573"/>
      <c r="K693" s="1573"/>
      <c r="L693" s="1573"/>
      <c r="M693" s="1573"/>
      <c r="N693" s="1573"/>
      <c r="O693" s="1573"/>
      <c r="P693" s="1573"/>
      <c r="Q693" s="1573"/>
      <c r="R693" s="1573"/>
      <c r="S693" s="1573"/>
      <c r="T693" s="1573"/>
      <c r="U693" s="1573"/>
      <c r="V693" s="1573"/>
      <c r="W693" s="1573"/>
      <c r="X693" s="1573"/>
      <c r="Y693" s="1573"/>
      <c r="Z693" s="1574"/>
      <c r="AA693" s="147"/>
      <c r="AB693" s="68"/>
      <c r="AC693" s="69"/>
      <c r="AD693" s="70"/>
    </row>
    <row r="694" spans="1:30" ht="9.75" customHeight="1">
      <c r="A694" s="141"/>
      <c r="B694" s="212"/>
      <c r="C694" s="212"/>
      <c r="D694" s="149"/>
      <c r="E694" s="417"/>
      <c r="F694" s="18"/>
      <c r="G694" s="464"/>
      <c r="H694" s="464"/>
      <c r="I694" s="464"/>
      <c r="J694" s="464"/>
      <c r="K694" s="464"/>
      <c r="L694" s="464"/>
      <c r="M694" s="464"/>
      <c r="N694" s="464"/>
      <c r="O694" s="464"/>
      <c r="P694" s="464"/>
      <c r="Q694" s="464"/>
      <c r="R694" s="464"/>
      <c r="S694" s="464"/>
      <c r="T694" s="464"/>
      <c r="U694" s="464"/>
      <c r="V694" s="464"/>
      <c r="W694" s="464"/>
      <c r="X694" s="464"/>
      <c r="Y694" s="464"/>
      <c r="Z694" s="464"/>
      <c r="AA694" s="128"/>
      <c r="AB694" s="68"/>
      <c r="AC694" s="69"/>
      <c r="AD694" s="70"/>
    </row>
    <row r="695" spans="1:30">
      <c r="A695" s="141"/>
      <c r="B695" s="212">
        <v>33</v>
      </c>
      <c r="C695" s="814" t="s">
        <v>578</v>
      </c>
      <c r="D695" s="149" t="s">
        <v>350</v>
      </c>
      <c r="E695" s="805" t="s">
        <v>1367</v>
      </c>
      <c r="F695" s="18"/>
      <c r="Z695" s="99"/>
      <c r="AA695" s="231"/>
      <c r="AB695" s="68"/>
      <c r="AC695" s="69"/>
      <c r="AD695" s="70"/>
    </row>
    <row r="696" spans="1:30" ht="13.5" customHeight="1">
      <c r="A696" s="141"/>
      <c r="B696" s="212"/>
      <c r="C696" s="814"/>
      <c r="D696" s="149"/>
      <c r="E696" s="805"/>
      <c r="F696" s="18"/>
      <c r="G696" s="737" t="s">
        <v>71</v>
      </c>
      <c r="H696" s="737"/>
      <c r="I696" s="737"/>
      <c r="J696" s="737"/>
      <c r="K696" s="737"/>
      <c r="L696" s="737"/>
      <c r="M696" s="817"/>
      <c r="N696" s="738" t="s">
        <v>154</v>
      </c>
      <c r="O696" s="739"/>
      <c r="P696" s="739"/>
      <c r="Q696" s="739"/>
      <c r="R696" s="739"/>
      <c r="S696" s="739"/>
      <c r="T696" s="739"/>
      <c r="U696" s="739"/>
      <c r="V696" s="1517"/>
      <c r="Z696" s="99"/>
      <c r="AA696" s="231"/>
      <c r="AB696" s="1063" t="s">
        <v>548</v>
      </c>
      <c r="AC696" s="1064"/>
      <c r="AD696" s="1065"/>
    </row>
    <row r="697" spans="1:30">
      <c r="A697" s="141"/>
      <c r="B697" s="212"/>
      <c r="C697" s="212"/>
      <c r="D697" s="149"/>
      <c r="E697" s="805"/>
      <c r="F697" s="18"/>
      <c r="G697" s="737"/>
      <c r="H697" s="737"/>
      <c r="I697" s="737"/>
      <c r="J697" s="737"/>
      <c r="K697" s="737"/>
      <c r="L697" s="737"/>
      <c r="M697" s="817"/>
      <c r="N697" s="742"/>
      <c r="O697" s="743"/>
      <c r="P697" s="743"/>
      <c r="Q697" s="743"/>
      <c r="R697" s="743"/>
      <c r="S697" s="743"/>
      <c r="T697" s="743"/>
      <c r="U697" s="743"/>
      <c r="V697" s="1518"/>
      <c r="Z697" s="99"/>
      <c r="AA697" s="231"/>
      <c r="AB697" s="1063"/>
      <c r="AC697" s="1064"/>
      <c r="AD697" s="1065"/>
    </row>
    <row r="698" spans="1:30">
      <c r="A698" s="141"/>
      <c r="B698" s="212"/>
      <c r="C698" s="212"/>
      <c r="D698" s="149"/>
      <c r="E698" s="805"/>
      <c r="F698" s="18"/>
      <c r="N698" s="799" t="s">
        <v>215</v>
      </c>
      <c r="O698" s="799"/>
      <c r="P698" s="799"/>
      <c r="Q698" s="799"/>
      <c r="R698" s="799"/>
      <c r="S698" s="799"/>
      <c r="T698" s="799"/>
      <c r="U698" s="799"/>
      <c r="V698" s="799"/>
      <c r="W698" s="799"/>
      <c r="X698" s="799"/>
      <c r="Y698" s="799"/>
      <c r="Z698" s="99"/>
      <c r="AA698" s="231"/>
      <c r="AB698" s="68"/>
      <c r="AC698" s="69"/>
      <c r="AD698" s="70"/>
    </row>
    <row r="699" spans="1:30">
      <c r="A699" s="141"/>
      <c r="B699" s="212"/>
      <c r="C699" s="212"/>
      <c r="D699" s="149"/>
      <c r="E699" s="805"/>
      <c r="F699" s="18"/>
      <c r="G699" s="663" t="s">
        <v>715</v>
      </c>
      <c r="H699" s="664"/>
      <c r="I699" s="664"/>
      <c r="J699" s="664"/>
      <c r="K699" s="664"/>
      <c r="L699" s="664"/>
      <c r="M699" s="664"/>
      <c r="N699" s="664"/>
      <c r="O699" s="664"/>
      <c r="P699" s="664"/>
      <c r="Q699" s="664"/>
      <c r="R699" s="665"/>
      <c r="S699" s="663" t="s">
        <v>716</v>
      </c>
      <c r="T699" s="664"/>
      <c r="U699" s="664"/>
      <c r="V699" s="664"/>
      <c r="W699" s="664"/>
      <c r="X699" s="665"/>
      <c r="Z699" s="99"/>
      <c r="AA699" s="231"/>
      <c r="AB699" s="68"/>
      <c r="AC699" s="69"/>
      <c r="AD699" s="70"/>
    </row>
    <row r="700" spans="1:30" ht="13.5" customHeight="1">
      <c r="A700" s="141"/>
      <c r="B700" s="212"/>
      <c r="C700" s="212"/>
      <c r="D700" s="149"/>
      <c r="E700" s="805"/>
      <c r="F700" s="18"/>
      <c r="G700" s="1326" t="s">
        <v>216</v>
      </c>
      <c r="H700" s="1327"/>
      <c r="I700" s="1327"/>
      <c r="J700" s="1327"/>
      <c r="K700" s="1327"/>
      <c r="L700" s="1327"/>
      <c r="M700" s="1327"/>
      <c r="N700" s="1327"/>
      <c r="O700" s="1327"/>
      <c r="P700" s="1327"/>
      <c r="Q700" s="1327"/>
      <c r="R700" s="1328"/>
      <c r="S700" s="774" t="s">
        <v>544</v>
      </c>
      <c r="T700" s="775"/>
      <c r="U700" s="775"/>
      <c r="V700" s="775"/>
      <c r="W700" s="775"/>
      <c r="X700" s="920"/>
      <c r="Z700" s="99"/>
      <c r="AA700" s="231"/>
      <c r="AB700" s="68"/>
      <c r="AC700" s="69"/>
      <c r="AD700" s="70"/>
    </row>
    <row r="701" spans="1:30">
      <c r="A701" s="141"/>
      <c r="B701" s="212"/>
      <c r="C701" s="212"/>
      <c r="D701" s="149"/>
      <c r="E701" s="805"/>
      <c r="F701" s="18"/>
      <c r="G701" s="1329"/>
      <c r="H701" s="1213"/>
      <c r="I701" s="1213"/>
      <c r="J701" s="1213"/>
      <c r="K701" s="1213"/>
      <c r="L701" s="1213"/>
      <c r="M701" s="1213"/>
      <c r="N701" s="1213"/>
      <c r="O701" s="1213"/>
      <c r="P701" s="1213"/>
      <c r="Q701" s="1213"/>
      <c r="R701" s="1214"/>
      <c r="S701" s="776"/>
      <c r="T701" s="777"/>
      <c r="U701" s="777"/>
      <c r="V701" s="777"/>
      <c r="W701" s="777"/>
      <c r="X701" s="921"/>
      <c r="Z701" s="99"/>
      <c r="AA701" s="231"/>
      <c r="AB701" s="68"/>
      <c r="AC701" s="69"/>
      <c r="AD701" s="70"/>
    </row>
    <row r="702" spans="1:30" ht="13.5" customHeight="1">
      <c r="A702" s="141"/>
      <c r="B702" s="212"/>
      <c r="C702" s="212"/>
      <c r="D702" s="149"/>
      <c r="E702" s="805"/>
      <c r="F702" s="18"/>
      <c r="G702" s="1326" t="s">
        <v>217</v>
      </c>
      <c r="H702" s="1327"/>
      <c r="I702" s="1327"/>
      <c r="J702" s="1327"/>
      <c r="K702" s="1327"/>
      <c r="L702" s="1327"/>
      <c r="M702" s="1327"/>
      <c r="N702" s="1327"/>
      <c r="O702" s="1327"/>
      <c r="P702" s="1327"/>
      <c r="Q702" s="1327"/>
      <c r="R702" s="1328"/>
      <c r="S702" s="774" t="s">
        <v>544</v>
      </c>
      <c r="T702" s="775"/>
      <c r="U702" s="775"/>
      <c r="V702" s="775"/>
      <c r="W702" s="775"/>
      <c r="X702" s="920"/>
      <c r="Z702" s="99"/>
      <c r="AA702" s="231"/>
      <c r="AB702" s="68"/>
      <c r="AC702" s="69"/>
      <c r="AD702" s="70"/>
    </row>
    <row r="703" spans="1:30">
      <c r="A703" s="141"/>
      <c r="B703" s="212"/>
      <c r="C703" s="212"/>
      <c r="D703" s="149"/>
      <c r="E703" s="805"/>
      <c r="F703" s="18"/>
      <c r="G703" s="1329"/>
      <c r="H703" s="1213"/>
      <c r="I703" s="1213"/>
      <c r="J703" s="1213"/>
      <c r="K703" s="1213"/>
      <c r="L703" s="1213"/>
      <c r="M703" s="1213"/>
      <c r="N703" s="1213"/>
      <c r="O703" s="1213"/>
      <c r="P703" s="1213"/>
      <c r="Q703" s="1213"/>
      <c r="R703" s="1214"/>
      <c r="S703" s="776"/>
      <c r="T703" s="777"/>
      <c r="U703" s="777"/>
      <c r="V703" s="777"/>
      <c r="W703" s="777"/>
      <c r="X703" s="921"/>
      <c r="Z703" s="99"/>
      <c r="AA703" s="231"/>
      <c r="AB703" s="68"/>
      <c r="AC703" s="69"/>
      <c r="AD703" s="70"/>
    </row>
    <row r="704" spans="1:30" ht="13.5" customHeight="1">
      <c r="A704" s="141"/>
      <c r="B704" s="212"/>
      <c r="C704" s="212"/>
      <c r="D704" s="149"/>
      <c r="E704" s="805"/>
      <c r="F704" s="18"/>
      <c r="G704" s="1326" t="s">
        <v>218</v>
      </c>
      <c r="H704" s="1327"/>
      <c r="I704" s="1327"/>
      <c r="J704" s="1327"/>
      <c r="K704" s="1327"/>
      <c r="L704" s="1327"/>
      <c r="M704" s="1327"/>
      <c r="N704" s="1327"/>
      <c r="O704" s="1327"/>
      <c r="P704" s="1327"/>
      <c r="Q704" s="1327"/>
      <c r="R704" s="1328"/>
      <c r="S704" s="774" t="s">
        <v>544</v>
      </c>
      <c r="T704" s="775"/>
      <c r="U704" s="775"/>
      <c r="V704" s="775"/>
      <c r="W704" s="775"/>
      <c r="X704" s="920"/>
      <c r="Z704" s="99"/>
      <c r="AA704" s="231"/>
      <c r="AB704" s="68"/>
      <c r="AC704" s="69"/>
      <c r="AD704" s="70"/>
    </row>
    <row r="705" spans="1:30">
      <c r="A705" s="141"/>
      <c r="B705" s="212"/>
      <c r="C705" s="212"/>
      <c r="D705" s="149"/>
      <c r="E705" s="805"/>
      <c r="F705" s="18"/>
      <c r="G705" s="1329"/>
      <c r="H705" s="1213"/>
      <c r="I705" s="1213"/>
      <c r="J705" s="1213"/>
      <c r="K705" s="1213"/>
      <c r="L705" s="1213"/>
      <c r="M705" s="1213"/>
      <c r="N705" s="1213"/>
      <c r="O705" s="1213"/>
      <c r="P705" s="1213"/>
      <c r="Q705" s="1213"/>
      <c r="R705" s="1214"/>
      <c r="S705" s="776"/>
      <c r="T705" s="777"/>
      <c r="U705" s="777"/>
      <c r="V705" s="777"/>
      <c r="W705" s="777"/>
      <c r="X705" s="921"/>
      <c r="Z705" s="99"/>
      <c r="AA705" s="231"/>
      <c r="AB705" s="68"/>
      <c r="AC705" s="69"/>
      <c r="AD705" s="70"/>
    </row>
    <row r="706" spans="1:30" ht="13.5" customHeight="1">
      <c r="A706" s="141"/>
      <c r="B706" s="212"/>
      <c r="C706" s="212"/>
      <c r="D706" s="149"/>
      <c r="E706" s="805"/>
      <c r="F706" s="18"/>
      <c r="G706" s="1326" t="s">
        <v>219</v>
      </c>
      <c r="H706" s="1327"/>
      <c r="I706" s="1327"/>
      <c r="J706" s="1327"/>
      <c r="K706" s="1327"/>
      <c r="L706" s="1327"/>
      <c r="M706" s="1327"/>
      <c r="N706" s="1327"/>
      <c r="O706" s="1327"/>
      <c r="P706" s="1327"/>
      <c r="Q706" s="1327"/>
      <c r="R706" s="1328"/>
      <c r="S706" s="774" t="s">
        <v>544</v>
      </c>
      <c r="T706" s="775"/>
      <c r="U706" s="775"/>
      <c r="V706" s="775"/>
      <c r="W706" s="775"/>
      <c r="X706" s="920"/>
      <c r="Z706" s="99"/>
      <c r="AA706" s="231"/>
      <c r="AB706" s="68"/>
      <c r="AC706" s="69"/>
      <c r="AD706" s="70"/>
    </row>
    <row r="707" spans="1:30">
      <c r="A707" s="141"/>
      <c r="B707" s="212"/>
      <c r="C707" s="212"/>
      <c r="D707" s="149"/>
      <c r="E707" s="805"/>
      <c r="F707" s="18"/>
      <c r="G707" s="1329"/>
      <c r="H707" s="1213"/>
      <c r="I707" s="1213"/>
      <c r="J707" s="1213"/>
      <c r="K707" s="1213"/>
      <c r="L707" s="1213"/>
      <c r="M707" s="1213"/>
      <c r="N707" s="1213"/>
      <c r="O707" s="1213"/>
      <c r="P707" s="1213"/>
      <c r="Q707" s="1213"/>
      <c r="R707" s="1214"/>
      <c r="S707" s="776"/>
      <c r="T707" s="777"/>
      <c r="U707" s="777"/>
      <c r="V707" s="777"/>
      <c r="W707" s="777"/>
      <c r="X707" s="921"/>
      <c r="Z707" s="99"/>
      <c r="AA707" s="231"/>
      <c r="AB707" s="68"/>
      <c r="AC707" s="69"/>
      <c r="AD707" s="70"/>
    </row>
    <row r="708" spans="1:30" ht="13.5" customHeight="1">
      <c r="A708" s="141"/>
      <c r="B708" s="212"/>
      <c r="C708" s="212"/>
      <c r="D708" s="149"/>
      <c r="E708" s="805"/>
      <c r="F708" s="18"/>
      <c r="G708" s="1326" t="s">
        <v>220</v>
      </c>
      <c r="H708" s="1327"/>
      <c r="I708" s="1327"/>
      <c r="J708" s="1327"/>
      <c r="K708" s="1327"/>
      <c r="L708" s="1327"/>
      <c r="M708" s="1327"/>
      <c r="N708" s="1327"/>
      <c r="O708" s="1327"/>
      <c r="P708" s="1327"/>
      <c r="Q708" s="1327"/>
      <c r="R708" s="1328"/>
      <c r="S708" s="774" t="s">
        <v>544</v>
      </c>
      <c r="T708" s="775"/>
      <c r="U708" s="775"/>
      <c r="V708" s="775"/>
      <c r="W708" s="775"/>
      <c r="X708" s="920"/>
      <c r="Z708" s="99"/>
      <c r="AA708" s="231"/>
      <c r="AB708" s="68"/>
      <c r="AC708" s="69"/>
      <c r="AD708" s="70"/>
    </row>
    <row r="709" spans="1:30">
      <c r="A709" s="141"/>
      <c r="B709" s="212"/>
      <c r="C709" s="212"/>
      <c r="D709" s="149"/>
      <c r="E709" s="805"/>
      <c r="F709" s="18"/>
      <c r="G709" s="1329"/>
      <c r="H709" s="1213"/>
      <c r="I709" s="1213"/>
      <c r="J709" s="1213"/>
      <c r="K709" s="1213"/>
      <c r="L709" s="1213"/>
      <c r="M709" s="1213"/>
      <c r="N709" s="1213"/>
      <c r="O709" s="1213"/>
      <c r="P709" s="1213"/>
      <c r="Q709" s="1213"/>
      <c r="R709" s="1214"/>
      <c r="S709" s="776"/>
      <c r="T709" s="777"/>
      <c r="U709" s="777"/>
      <c r="V709" s="777"/>
      <c r="W709" s="777"/>
      <c r="X709" s="921"/>
      <c r="Z709" s="99"/>
      <c r="AA709" s="231"/>
      <c r="AB709" s="68"/>
      <c r="AC709" s="69"/>
      <c r="AD709" s="70"/>
    </row>
    <row r="710" spans="1:30" ht="13.5" customHeight="1">
      <c r="A710" s="141"/>
      <c r="B710" s="212"/>
      <c r="C710" s="212"/>
      <c r="D710" s="149"/>
      <c r="E710" s="805"/>
      <c r="F710" s="18"/>
      <c r="G710" s="1326" t="s">
        <v>221</v>
      </c>
      <c r="H710" s="1327"/>
      <c r="I710" s="1327"/>
      <c r="J710" s="1327"/>
      <c r="K710" s="1327"/>
      <c r="L710" s="1327"/>
      <c r="M710" s="1327"/>
      <c r="N710" s="1327"/>
      <c r="O710" s="1327"/>
      <c r="P710" s="1327"/>
      <c r="Q710" s="1327"/>
      <c r="R710" s="1328"/>
      <c r="S710" s="774" t="s">
        <v>544</v>
      </c>
      <c r="T710" s="775"/>
      <c r="U710" s="775"/>
      <c r="V710" s="775"/>
      <c r="W710" s="775"/>
      <c r="X710" s="920"/>
      <c r="Z710" s="99"/>
      <c r="AA710" s="231"/>
      <c r="AB710" s="68"/>
      <c r="AC710" s="69"/>
      <c r="AD710" s="70"/>
    </row>
    <row r="711" spans="1:30">
      <c r="A711" s="141"/>
      <c r="B711" s="212"/>
      <c r="C711" s="212"/>
      <c r="D711" s="149"/>
      <c r="E711" s="805"/>
      <c r="F711" s="18"/>
      <c r="G711" s="1329"/>
      <c r="H711" s="1213"/>
      <c r="I711" s="1213"/>
      <c r="J711" s="1213"/>
      <c r="K711" s="1213"/>
      <c r="L711" s="1213"/>
      <c r="M711" s="1213"/>
      <c r="N711" s="1213"/>
      <c r="O711" s="1213"/>
      <c r="P711" s="1213"/>
      <c r="Q711" s="1213"/>
      <c r="R711" s="1214"/>
      <c r="S711" s="776"/>
      <c r="T711" s="777"/>
      <c r="U711" s="777"/>
      <c r="V711" s="777"/>
      <c r="W711" s="777"/>
      <c r="X711" s="921"/>
      <c r="Z711" s="99"/>
      <c r="AA711" s="231"/>
      <c r="AB711" s="68"/>
      <c r="AC711" s="69"/>
      <c r="AD711" s="70"/>
    </row>
    <row r="712" spans="1:30" ht="13.5" customHeight="1">
      <c r="A712" s="141"/>
      <c r="B712" s="212"/>
      <c r="C712" s="212"/>
      <c r="D712" s="149"/>
      <c r="E712" s="805"/>
      <c r="F712" s="18"/>
      <c r="G712" s="1326" t="s">
        <v>222</v>
      </c>
      <c r="H712" s="1327"/>
      <c r="I712" s="1327"/>
      <c r="J712" s="1327"/>
      <c r="K712" s="1327"/>
      <c r="L712" s="1327"/>
      <c r="M712" s="1327"/>
      <c r="N712" s="1327"/>
      <c r="O712" s="1327"/>
      <c r="P712" s="1327"/>
      <c r="Q712" s="1327"/>
      <c r="R712" s="1328"/>
      <c r="S712" s="774" t="s">
        <v>544</v>
      </c>
      <c r="T712" s="775"/>
      <c r="U712" s="775"/>
      <c r="V712" s="775"/>
      <c r="W712" s="775"/>
      <c r="X712" s="920"/>
      <c r="Z712" s="99"/>
      <c r="AA712" s="231"/>
      <c r="AB712" s="68"/>
      <c r="AC712" s="69"/>
      <c r="AD712" s="70"/>
    </row>
    <row r="713" spans="1:30" ht="21.75" customHeight="1">
      <c r="A713" s="141"/>
      <c r="B713" s="212"/>
      <c r="C713" s="212"/>
      <c r="D713" s="149"/>
      <c r="E713" s="805"/>
      <c r="F713" s="18"/>
      <c r="G713" s="1329"/>
      <c r="H713" s="1213"/>
      <c r="I713" s="1213"/>
      <c r="J713" s="1213"/>
      <c r="K713" s="1213"/>
      <c r="L713" s="1213"/>
      <c r="M713" s="1213"/>
      <c r="N713" s="1213"/>
      <c r="O713" s="1213"/>
      <c r="P713" s="1213"/>
      <c r="Q713" s="1213"/>
      <c r="R713" s="1214"/>
      <c r="S713" s="776"/>
      <c r="T713" s="777"/>
      <c r="U713" s="777"/>
      <c r="V713" s="777"/>
      <c r="W713" s="777"/>
      <c r="X713" s="921"/>
      <c r="Z713" s="99"/>
      <c r="AA713" s="231"/>
      <c r="AB713" s="68"/>
      <c r="AC713" s="69"/>
      <c r="AD713" s="70"/>
    </row>
    <row r="714" spans="1:30" s="389" customFormat="1">
      <c r="A714" s="257"/>
      <c r="B714" s="348"/>
      <c r="C714" s="348"/>
      <c r="D714" s="304"/>
      <c r="E714" s="257"/>
      <c r="F714" s="300"/>
      <c r="G714" s="261"/>
      <c r="H714" s="261"/>
      <c r="I714" s="261"/>
      <c r="J714" s="261"/>
      <c r="K714" s="261"/>
      <c r="L714" s="261"/>
      <c r="M714" s="261"/>
      <c r="N714" s="261"/>
      <c r="O714" s="261"/>
      <c r="P714" s="261"/>
      <c r="Q714" s="261"/>
      <c r="R714" s="261"/>
      <c r="S714" s="261"/>
      <c r="T714" s="261"/>
      <c r="U714" s="261"/>
      <c r="V714" s="261"/>
      <c r="W714" s="261"/>
      <c r="X714" s="261"/>
      <c r="Y714" s="261"/>
      <c r="Z714" s="261"/>
      <c r="AA714" s="29"/>
      <c r="AB714" s="221"/>
      <c r="AC714" s="222"/>
      <c r="AD714" s="223"/>
    </row>
    <row r="715" spans="1:30" s="389" customFormat="1" ht="4.2" customHeight="1">
      <c r="A715" s="414"/>
      <c r="B715" s="142"/>
      <c r="C715" s="142"/>
      <c r="D715" s="410"/>
      <c r="E715" s="414"/>
      <c r="F715" s="146"/>
      <c r="G715" s="376"/>
      <c r="H715" s="376"/>
      <c r="I715" s="376"/>
      <c r="J715" s="376"/>
      <c r="K715" s="376"/>
      <c r="L715" s="376"/>
      <c r="M715" s="376"/>
      <c r="N715" s="376"/>
      <c r="O715" s="376"/>
      <c r="P715" s="376"/>
      <c r="Q715" s="376"/>
      <c r="R715" s="376"/>
      <c r="S715" s="376"/>
      <c r="T715" s="376"/>
      <c r="U715" s="376"/>
      <c r="V715" s="376"/>
      <c r="W715" s="376"/>
      <c r="X715" s="376"/>
      <c r="Y715" s="376"/>
      <c r="Z715" s="376"/>
      <c r="AA715" s="128"/>
      <c r="AB715" s="259"/>
      <c r="AC715" s="139"/>
      <c r="AD715" s="140"/>
    </row>
    <row r="716" spans="1:30" ht="13.5" customHeight="1">
      <c r="A716" s="141"/>
      <c r="B716" s="212">
        <v>34</v>
      </c>
      <c r="C716" s="814" t="s">
        <v>579</v>
      </c>
      <c r="D716" s="149" t="s">
        <v>350</v>
      </c>
      <c r="E716" s="805" t="s">
        <v>1366</v>
      </c>
      <c r="F716" s="18"/>
      <c r="G716" s="737" t="s">
        <v>71</v>
      </c>
      <c r="H716" s="737"/>
      <c r="I716" s="737"/>
      <c r="J716" s="737"/>
      <c r="K716" s="737"/>
      <c r="L716" s="737"/>
      <c r="M716" s="737"/>
      <c r="N716" s="696" t="s">
        <v>154</v>
      </c>
      <c r="O716" s="696"/>
      <c r="P716" s="696"/>
      <c r="Q716" s="696"/>
      <c r="R716" s="696"/>
      <c r="S716" s="696"/>
      <c r="T716" s="696"/>
      <c r="U716" s="696"/>
      <c r="V716" s="696"/>
      <c r="Z716" s="99"/>
      <c r="AA716" s="231"/>
      <c r="AB716" s="1063" t="s">
        <v>548</v>
      </c>
      <c r="AC716" s="1064"/>
      <c r="AD716" s="1065"/>
    </row>
    <row r="717" spans="1:30">
      <c r="A717" s="141"/>
      <c r="B717" s="212"/>
      <c r="C717" s="814"/>
      <c r="D717" s="149"/>
      <c r="E717" s="805"/>
      <c r="F717" s="18"/>
      <c r="G717" s="737"/>
      <c r="H717" s="737"/>
      <c r="I717" s="737"/>
      <c r="J717" s="737"/>
      <c r="K717" s="737"/>
      <c r="L717" s="737"/>
      <c r="M717" s="737"/>
      <c r="N717" s="696"/>
      <c r="O717" s="696"/>
      <c r="P717" s="696"/>
      <c r="Q717" s="696"/>
      <c r="R717" s="696"/>
      <c r="S717" s="696"/>
      <c r="T717" s="696"/>
      <c r="U717" s="696"/>
      <c r="V717" s="696"/>
      <c r="Z717" s="99"/>
      <c r="AA717" s="231"/>
      <c r="AB717" s="1063"/>
      <c r="AC717" s="1064"/>
      <c r="AD717" s="1065"/>
    </row>
    <row r="718" spans="1:30">
      <c r="A718" s="141"/>
      <c r="B718" s="212"/>
      <c r="C718" s="212"/>
      <c r="D718" s="149"/>
      <c r="E718" s="805"/>
      <c r="F718" s="18"/>
      <c r="N718" s="799" t="s">
        <v>215</v>
      </c>
      <c r="O718" s="799"/>
      <c r="P718" s="799"/>
      <c r="Q718" s="799"/>
      <c r="R718" s="799"/>
      <c r="S718" s="799"/>
      <c r="T718" s="799"/>
      <c r="U718" s="799"/>
      <c r="V718" s="799"/>
      <c r="W718" s="799"/>
      <c r="X718" s="799"/>
      <c r="Y718" s="799"/>
      <c r="Z718" s="99"/>
      <c r="AA718" s="231"/>
      <c r="AB718" s="68"/>
      <c r="AC718" s="69"/>
      <c r="AD718" s="70"/>
    </row>
    <row r="719" spans="1:30">
      <c r="A719" s="141"/>
      <c r="B719" s="212"/>
      <c r="C719" s="212"/>
      <c r="D719" s="149"/>
      <c r="E719" s="805"/>
      <c r="F719" s="18"/>
      <c r="Z719" s="99"/>
      <c r="AA719" s="231"/>
      <c r="AB719" s="68"/>
      <c r="AC719" s="69"/>
      <c r="AD719" s="70"/>
    </row>
    <row r="720" spans="1:30">
      <c r="A720" s="141"/>
      <c r="B720" s="212"/>
      <c r="C720" s="212"/>
      <c r="D720" s="149"/>
      <c r="E720" s="805"/>
      <c r="F720" s="18"/>
      <c r="G720" s="642" t="s">
        <v>717</v>
      </c>
      <c r="H720" s="642"/>
      <c r="I720" s="642"/>
      <c r="J720" s="642"/>
      <c r="K720" s="642"/>
      <c r="L720" s="642"/>
      <c r="M720" s="642"/>
      <c r="N720" s="642"/>
      <c r="O720" s="642"/>
      <c r="P720" s="642"/>
      <c r="Q720" s="642"/>
      <c r="R720" s="642"/>
      <c r="S720" s="642"/>
      <c r="T720" s="642"/>
      <c r="U720" s="642"/>
      <c r="V720" s="642" t="s">
        <v>718</v>
      </c>
      <c r="W720" s="642"/>
      <c r="X720" s="642"/>
      <c r="Y720" s="642"/>
      <c r="Z720" s="642"/>
      <c r="AA720" s="231"/>
      <c r="AB720" s="68"/>
      <c r="AC720" s="69"/>
      <c r="AD720" s="70"/>
    </row>
    <row r="721" spans="1:30">
      <c r="A721" s="141"/>
      <c r="B721" s="212"/>
      <c r="C721" s="212"/>
      <c r="D721" s="149"/>
      <c r="E721" s="805"/>
      <c r="F721" s="18"/>
      <c r="G721" s="1558" t="s">
        <v>1186</v>
      </c>
      <c r="H721" s="1558"/>
      <c r="I721" s="1558"/>
      <c r="J721" s="1558"/>
      <c r="K721" s="1558"/>
      <c r="L721" s="1558"/>
      <c r="M721" s="1558"/>
      <c r="N721" s="1558"/>
      <c r="O721" s="1558"/>
      <c r="P721" s="1558"/>
      <c r="Q721" s="1558"/>
      <c r="R721" s="1558"/>
      <c r="S721" s="1558"/>
      <c r="T721" s="1558"/>
      <c r="U721" s="1558"/>
      <c r="V721" s="1554"/>
      <c r="W721" s="1555"/>
      <c r="X721" s="1555"/>
      <c r="Y721" s="1555"/>
      <c r="Z721" s="1552" t="s">
        <v>9</v>
      </c>
      <c r="AA721" s="231"/>
      <c r="AB721" s="68"/>
      <c r="AC721" s="69"/>
      <c r="AD721" s="70"/>
    </row>
    <row r="722" spans="1:30">
      <c r="A722" s="141"/>
      <c r="B722" s="212"/>
      <c r="C722" s="212"/>
      <c r="D722" s="149"/>
      <c r="E722" s="805"/>
      <c r="F722" s="18"/>
      <c r="G722" s="1558"/>
      <c r="H722" s="1558"/>
      <c r="I722" s="1558"/>
      <c r="J722" s="1558"/>
      <c r="K722" s="1558"/>
      <c r="L722" s="1558"/>
      <c r="M722" s="1558"/>
      <c r="N722" s="1558"/>
      <c r="O722" s="1558"/>
      <c r="P722" s="1558"/>
      <c r="Q722" s="1558"/>
      <c r="R722" s="1558"/>
      <c r="S722" s="1558"/>
      <c r="T722" s="1558"/>
      <c r="U722" s="1558"/>
      <c r="V722" s="1556"/>
      <c r="W722" s="1557"/>
      <c r="X722" s="1557"/>
      <c r="Y722" s="1557"/>
      <c r="Z722" s="1553"/>
      <c r="AA722" s="231"/>
      <c r="AB722" s="68"/>
      <c r="AC722" s="69"/>
      <c r="AD722" s="70"/>
    </row>
    <row r="723" spans="1:30">
      <c r="A723" s="141"/>
      <c r="B723" s="212"/>
      <c r="C723" s="212"/>
      <c r="D723" s="149"/>
      <c r="E723" s="805"/>
      <c r="F723" s="18"/>
      <c r="G723" s="1566" t="s">
        <v>1187</v>
      </c>
      <c r="H723" s="1566"/>
      <c r="I723" s="1566"/>
      <c r="J723" s="1566"/>
      <c r="K723" s="1566"/>
      <c r="L723" s="1566"/>
      <c r="M723" s="1566"/>
      <c r="N723" s="1566"/>
      <c r="O723" s="1566"/>
      <c r="P723" s="1566"/>
      <c r="Q723" s="1566"/>
      <c r="R723" s="1566"/>
      <c r="S723" s="1566"/>
      <c r="T723" s="1566"/>
      <c r="U723" s="1566"/>
      <c r="V723" s="801"/>
      <c r="W723" s="802"/>
      <c r="X723" s="802"/>
      <c r="Y723" s="802"/>
      <c r="Z723" s="205" t="s">
        <v>9</v>
      </c>
      <c r="AA723" s="231"/>
      <c r="AB723" s="68"/>
      <c r="AC723" s="69"/>
      <c r="AD723" s="70"/>
    </row>
    <row r="724" spans="1:30">
      <c r="A724" s="141"/>
      <c r="B724" s="212"/>
      <c r="C724" s="212"/>
      <c r="D724" s="149"/>
      <c r="E724" s="805"/>
      <c r="F724" s="18"/>
      <c r="G724" s="1558" t="s">
        <v>1188</v>
      </c>
      <c r="H724" s="1558"/>
      <c r="I724" s="1558"/>
      <c r="J724" s="1558"/>
      <c r="K724" s="1558"/>
      <c r="L724" s="1558"/>
      <c r="M724" s="1558"/>
      <c r="N724" s="1558"/>
      <c r="O724" s="1558"/>
      <c r="P724" s="1558"/>
      <c r="Q724" s="1558"/>
      <c r="R724" s="1558"/>
      <c r="S724" s="1558"/>
      <c r="T724" s="1558"/>
      <c r="U724" s="1558"/>
      <c r="V724" s="1554"/>
      <c r="W724" s="1555"/>
      <c r="X724" s="1555"/>
      <c r="Y724" s="1555"/>
      <c r="Z724" s="1552" t="s">
        <v>9</v>
      </c>
      <c r="AA724" s="231"/>
      <c r="AB724" s="68"/>
      <c r="AC724" s="69"/>
      <c r="AD724" s="70"/>
    </row>
    <row r="725" spans="1:30">
      <c r="A725" s="141"/>
      <c r="B725" s="212"/>
      <c r="C725" s="212"/>
      <c r="D725" s="149"/>
      <c r="E725" s="805"/>
      <c r="F725" s="18"/>
      <c r="G725" s="1558"/>
      <c r="H725" s="1558"/>
      <c r="I725" s="1558"/>
      <c r="J725" s="1558"/>
      <c r="K725" s="1558"/>
      <c r="L725" s="1558"/>
      <c r="M725" s="1558"/>
      <c r="N725" s="1558"/>
      <c r="O725" s="1558"/>
      <c r="P725" s="1558"/>
      <c r="Q725" s="1558"/>
      <c r="R725" s="1558"/>
      <c r="S725" s="1558"/>
      <c r="T725" s="1558"/>
      <c r="U725" s="1558"/>
      <c r="V725" s="1556"/>
      <c r="W725" s="1557"/>
      <c r="X725" s="1557"/>
      <c r="Y725" s="1557"/>
      <c r="Z725" s="1553"/>
      <c r="AA725" s="231"/>
      <c r="AB725" s="68"/>
      <c r="AC725" s="69"/>
      <c r="AD725" s="70"/>
    </row>
    <row r="726" spans="1:30">
      <c r="A726" s="141"/>
      <c r="B726" s="212"/>
      <c r="C726" s="212"/>
      <c r="D726" s="149"/>
      <c r="E726" s="805"/>
      <c r="F726" s="18"/>
      <c r="G726" s="1565" t="s">
        <v>1189</v>
      </c>
      <c r="H726" s="1565"/>
      <c r="I726" s="1565"/>
      <c r="J726" s="1565"/>
      <c r="K726" s="1565"/>
      <c r="L726" s="1565"/>
      <c r="M726" s="1565"/>
      <c r="N726" s="1565"/>
      <c r="O726" s="1565"/>
      <c r="P726" s="1565"/>
      <c r="Q726" s="1565"/>
      <c r="R726" s="1565"/>
      <c r="S726" s="1565"/>
      <c r="T726" s="1565"/>
      <c r="U726" s="1565"/>
      <c r="V726" s="1554"/>
      <c r="W726" s="1555"/>
      <c r="X726" s="1555"/>
      <c r="Y726" s="1555"/>
      <c r="Z726" s="1552" t="s">
        <v>9</v>
      </c>
      <c r="AA726" s="231"/>
      <c r="AB726" s="68"/>
      <c r="AC726" s="69"/>
      <c r="AD726" s="70"/>
    </row>
    <row r="727" spans="1:30">
      <c r="A727" s="141"/>
      <c r="B727" s="212"/>
      <c r="C727" s="212"/>
      <c r="D727" s="149"/>
      <c r="E727" s="805"/>
      <c r="F727" s="18"/>
      <c r="G727" s="1565"/>
      <c r="H727" s="1565"/>
      <c r="I727" s="1565"/>
      <c r="J727" s="1565"/>
      <c r="K727" s="1565"/>
      <c r="L727" s="1565"/>
      <c r="M727" s="1565"/>
      <c r="N727" s="1565"/>
      <c r="O727" s="1565"/>
      <c r="P727" s="1565"/>
      <c r="Q727" s="1565"/>
      <c r="R727" s="1565"/>
      <c r="S727" s="1565"/>
      <c r="T727" s="1565"/>
      <c r="U727" s="1565"/>
      <c r="V727" s="1556"/>
      <c r="W727" s="1557"/>
      <c r="X727" s="1557"/>
      <c r="Y727" s="1557"/>
      <c r="Z727" s="1553"/>
      <c r="AA727" s="231"/>
      <c r="AB727" s="68"/>
      <c r="AC727" s="69"/>
      <c r="AD727" s="70"/>
    </row>
    <row r="728" spans="1:30" ht="13.5" customHeight="1">
      <c r="A728" s="141"/>
      <c r="B728" s="212"/>
      <c r="C728" s="212"/>
      <c r="D728" s="149"/>
      <c r="E728" s="805"/>
      <c r="F728" s="18"/>
      <c r="G728" s="1559" t="s">
        <v>721</v>
      </c>
      <c r="H728" s="1560"/>
      <c r="I728" s="1560"/>
      <c r="J728" s="1560"/>
      <c r="K728" s="1560"/>
      <c r="L728" s="1560"/>
      <c r="M728" s="1560"/>
      <c r="N728" s="1560"/>
      <c r="O728" s="1560"/>
      <c r="P728" s="1560"/>
      <c r="Q728" s="1560"/>
      <c r="R728" s="1560"/>
      <c r="S728" s="1560"/>
      <c r="T728" s="1560"/>
      <c r="U728" s="1561"/>
      <c r="V728" s="1554"/>
      <c r="W728" s="1555"/>
      <c r="X728" s="1555"/>
      <c r="Y728" s="1555"/>
      <c r="Z728" s="1552" t="s">
        <v>9</v>
      </c>
      <c r="AA728" s="231"/>
      <c r="AB728" s="68"/>
      <c r="AC728" s="69"/>
      <c r="AD728" s="70"/>
    </row>
    <row r="729" spans="1:30">
      <c r="A729" s="141"/>
      <c r="B729" s="212"/>
      <c r="C729" s="212"/>
      <c r="D729" s="149"/>
      <c r="E729" s="805"/>
      <c r="F729" s="18"/>
      <c r="G729" s="1562"/>
      <c r="H729" s="1563"/>
      <c r="I729" s="1563"/>
      <c r="J729" s="1563"/>
      <c r="K729" s="1563"/>
      <c r="L729" s="1563"/>
      <c r="M729" s="1563"/>
      <c r="N729" s="1563"/>
      <c r="O729" s="1563"/>
      <c r="P729" s="1563"/>
      <c r="Q729" s="1563"/>
      <c r="R729" s="1563"/>
      <c r="S729" s="1563"/>
      <c r="T729" s="1563"/>
      <c r="U729" s="1564"/>
      <c r="V729" s="1556"/>
      <c r="W729" s="1557"/>
      <c r="X729" s="1557"/>
      <c r="Y729" s="1557"/>
      <c r="Z729" s="1553"/>
      <c r="AA729" s="231"/>
      <c r="AB729" s="68"/>
      <c r="AC729" s="69"/>
      <c r="AD729" s="70"/>
    </row>
    <row r="730" spans="1:30">
      <c r="A730" s="141"/>
      <c r="B730" s="212"/>
      <c r="C730" s="212"/>
      <c r="D730" s="149"/>
      <c r="E730" s="805"/>
      <c r="F730" s="18"/>
      <c r="G730" s="1559" t="s">
        <v>722</v>
      </c>
      <c r="H730" s="1560"/>
      <c r="I730" s="1560"/>
      <c r="J730" s="1560"/>
      <c r="K730" s="1560"/>
      <c r="L730" s="1560"/>
      <c r="M730" s="1560"/>
      <c r="N730" s="1560"/>
      <c r="O730" s="1560"/>
      <c r="P730" s="1560"/>
      <c r="Q730" s="1560"/>
      <c r="R730" s="1560"/>
      <c r="S730" s="1560"/>
      <c r="T730" s="1560"/>
      <c r="U730" s="1561"/>
      <c r="V730" s="1554"/>
      <c r="W730" s="1555"/>
      <c r="X730" s="1555"/>
      <c r="Y730" s="1555"/>
      <c r="Z730" s="1552" t="s">
        <v>9</v>
      </c>
      <c r="AA730" s="231"/>
      <c r="AB730" s="68"/>
      <c r="AC730" s="69"/>
      <c r="AD730" s="70"/>
    </row>
    <row r="731" spans="1:30">
      <c r="A731" s="141"/>
      <c r="B731" s="212"/>
      <c r="C731" s="212"/>
      <c r="D731" s="149"/>
      <c r="E731" s="805"/>
      <c r="F731" s="18"/>
      <c r="G731" s="1562"/>
      <c r="H731" s="1563"/>
      <c r="I731" s="1563"/>
      <c r="J731" s="1563"/>
      <c r="K731" s="1563"/>
      <c r="L731" s="1563"/>
      <c r="M731" s="1563"/>
      <c r="N731" s="1563"/>
      <c r="O731" s="1563"/>
      <c r="P731" s="1563"/>
      <c r="Q731" s="1563"/>
      <c r="R731" s="1563"/>
      <c r="S731" s="1563"/>
      <c r="T731" s="1563"/>
      <c r="U731" s="1564"/>
      <c r="V731" s="1556"/>
      <c r="W731" s="1557"/>
      <c r="X731" s="1557"/>
      <c r="Y731" s="1557"/>
      <c r="Z731" s="1553"/>
      <c r="AA731" s="231"/>
      <c r="AB731" s="68"/>
      <c r="AC731" s="69"/>
      <c r="AD731" s="70"/>
    </row>
    <row r="732" spans="1:30">
      <c r="A732" s="141"/>
      <c r="B732" s="212"/>
      <c r="C732" s="212"/>
      <c r="D732" s="149"/>
      <c r="E732" s="805"/>
      <c r="F732" s="18"/>
      <c r="G732" s="1565" t="s">
        <v>720</v>
      </c>
      <c r="H732" s="1565"/>
      <c r="I732" s="1565"/>
      <c r="J732" s="1565"/>
      <c r="K732" s="1565"/>
      <c r="L732" s="1565"/>
      <c r="M732" s="1565"/>
      <c r="N732" s="1565"/>
      <c r="O732" s="1565"/>
      <c r="P732" s="1565"/>
      <c r="Q732" s="1565"/>
      <c r="R732" s="1565"/>
      <c r="S732" s="1565"/>
      <c r="T732" s="1565"/>
      <c r="U732" s="1565"/>
      <c r="V732" s="1554"/>
      <c r="W732" s="1555"/>
      <c r="X732" s="1555"/>
      <c r="Y732" s="1555"/>
      <c r="Z732" s="1552" t="s">
        <v>9</v>
      </c>
      <c r="AA732" s="231"/>
      <c r="AB732" s="68"/>
      <c r="AC732" s="69"/>
      <c r="AD732" s="70"/>
    </row>
    <row r="733" spans="1:30">
      <c r="A733" s="141"/>
      <c r="B733" s="212"/>
      <c r="C733" s="212"/>
      <c r="D733" s="149"/>
      <c r="E733" s="805"/>
      <c r="F733" s="18"/>
      <c r="G733" s="1565"/>
      <c r="H733" s="1565"/>
      <c r="I733" s="1565"/>
      <c r="J733" s="1565"/>
      <c r="K733" s="1565"/>
      <c r="L733" s="1565"/>
      <c r="M733" s="1565"/>
      <c r="N733" s="1565"/>
      <c r="O733" s="1565"/>
      <c r="P733" s="1565"/>
      <c r="Q733" s="1565"/>
      <c r="R733" s="1565"/>
      <c r="S733" s="1565"/>
      <c r="T733" s="1565"/>
      <c r="U733" s="1565"/>
      <c r="V733" s="1556"/>
      <c r="W733" s="1557"/>
      <c r="X733" s="1557"/>
      <c r="Y733" s="1557"/>
      <c r="Z733" s="1553"/>
      <c r="AA733" s="231"/>
      <c r="AB733" s="68"/>
      <c r="AC733" s="69"/>
      <c r="AD733" s="70"/>
    </row>
    <row r="734" spans="1:30">
      <c r="A734" s="141"/>
      <c r="B734" s="212"/>
      <c r="C734" s="212"/>
      <c r="D734" s="149"/>
      <c r="E734" s="805"/>
      <c r="F734" s="18"/>
      <c r="G734" s="958" t="s">
        <v>719</v>
      </c>
      <c r="H734" s="958"/>
      <c r="I734" s="958"/>
      <c r="J734" s="958"/>
      <c r="K734" s="958"/>
      <c r="L734" s="958"/>
      <c r="M734" s="958"/>
      <c r="N734" s="958"/>
      <c r="O734" s="958"/>
      <c r="P734" s="958"/>
      <c r="Q734" s="958"/>
      <c r="R734" s="958"/>
      <c r="S734" s="958"/>
      <c r="T734" s="958"/>
      <c r="U734" s="958"/>
      <c r="V734" s="1554"/>
      <c r="W734" s="1555"/>
      <c r="X734" s="1555"/>
      <c r="Y734" s="1555"/>
      <c r="Z734" s="1552" t="s">
        <v>9</v>
      </c>
      <c r="AA734" s="231"/>
      <c r="AB734" s="68"/>
      <c r="AC734" s="69"/>
      <c r="AD734" s="70"/>
    </row>
    <row r="735" spans="1:30">
      <c r="A735" s="141"/>
      <c r="B735" s="212"/>
      <c r="C735" s="212"/>
      <c r="D735" s="149"/>
      <c r="E735" s="805"/>
      <c r="F735" s="18"/>
      <c r="G735" s="958"/>
      <c r="H735" s="958"/>
      <c r="I735" s="958"/>
      <c r="J735" s="958"/>
      <c r="K735" s="958"/>
      <c r="L735" s="958"/>
      <c r="M735" s="958"/>
      <c r="N735" s="958"/>
      <c r="O735" s="958"/>
      <c r="P735" s="958"/>
      <c r="Q735" s="958"/>
      <c r="R735" s="958"/>
      <c r="S735" s="958"/>
      <c r="T735" s="958"/>
      <c r="U735" s="958"/>
      <c r="V735" s="1556"/>
      <c r="W735" s="1557"/>
      <c r="X735" s="1557"/>
      <c r="Y735" s="1557"/>
      <c r="Z735" s="1553"/>
      <c r="AA735" s="231"/>
      <c r="AB735" s="68"/>
      <c r="AC735" s="69"/>
      <c r="AD735" s="70"/>
    </row>
    <row r="736" spans="1:30" ht="19.5" customHeight="1">
      <c r="A736" s="141"/>
      <c r="B736" s="212"/>
      <c r="C736" s="212"/>
      <c r="D736" s="149"/>
      <c r="E736" s="417"/>
      <c r="F736" s="18"/>
      <c r="G736" s="416"/>
      <c r="H736" s="416"/>
      <c r="I736" s="416"/>
      <c r="J736" s="416"/>
      <c r="K736" s="416"/>
      <c r="L736" s="416"/>
      <c r="M736" s="416"/>
      <c r="N736" s="416"/>
      <c r="O736" s="416"/>
      <c r="P736" s="416"/>
      <c r="Q736" s="416"/>
      <c r="R736" s="416"/>
      <c r="S736" s="416"/>
      <c r="T736" s="416"/>
      <c r="U736" s="416"/>
      <c r="V736" s="71"/>
      <c r="W736" s="71"/>
      <c r="X736" s="71"/>
      <c r="Y736" s="71"/>
      <c r="Z736" s="268"/>
      <c r="AA736" s="231"/>
      <c r="AB736" s="68"/>
      <c r="AC736" s="69"/>
      <c r="AD736" s="70"/>
    </row>
    <row r="737" spans="1:30" ht="3.75" customHeight="1">
      <c r="A737" s="141"/>
      <c r="B737" s="212"/>
      <c r="C737" s="212"/>
      <c r="D737" s="149"/>
      <c r="E737" s="61"/>
      <c r="F737" s="148"/>
      <c r="G737" s="99"/>
      <c r="H737" s="99"/>
      <c r="I737" s="99"/>
      <c r="J737" s="99"/>
      <c r="K737" s="99"/>
      <c r="L737" s="99"/>
      <c r="M737" s="99"/>
      <c r="N737" s="99"/>
      <c r="O737" s="99"/>
      <c r="P737" s="99"/>
      <c r="Q737" s="99"/>
      <c r="R737" s="99"/>
      <c r="S737" s="99"/>
      <c r="T737" s="99"/>
      <c r="U737" s="99"/>
      <c r="V737" s="99"/>
      <c r="W737" s="99"/>
      <c r="X737" s="99"/>
      <c r="Y737" s="99"/>
      <c r="Z737" s="99"/>
      <c r="AA737" s="231"/>
      <c r="AB737" s="68"/>
      <c r="AC737" s="69"/>
      <c r="AD737" s="70"/>
    </row>
    <row r="738" spans="1:30" ht="13.5" customHeight="1">
      <c r="A738" s="822" t="s">
        <v>774</v>
      </c>
      <c r="B738" s="212">
        <v>35</v>
      </c>
      <c r="C738" s="814" t="s">
        <v>580</v>
      </c>
      <c r="D738" s="149" t="s">
        <v>438</v>
      </c>
      <c r="E738" s="805" t="s">
        <v>1365</v>
      </c>
      <c r="F738" s="18"/>
      <c r="G738" s="737" t="s">
        <v>71</v>
      </c>
      <c r="H738" s="737"/>
      <c r="I738" s="737"/>
      <c r="J738" s="737"/>
      <c r="K738" s="737"/>
      <c r="L738" s="737"/>
      <c r="M738" s="817"/>
      <c r="N738" s="738" t="s">
        <v>154</v>
      </c>
      <c r="O738" s="739"/>
      <c r="P738" s="739"/>
      <c r="Q738" s="739"/>
      <c r="R738" s="739"/>
      <c r="S738" s="739"/>
      <c r="T738" s="739"/>
      <c r="U738" s="739"/>
      <c r="V738" s="1517"/>
      <c r="AA738" s="231"/>
      <c r="AB738" s="1063" t="s">
        <v>548</v>
      </c>
      <c r="AC738" s="1064"/>
      <c r="AD738" s="1065"/>
    </row>
    <row r="739" spans="1:30">
      <c r="A739" s="822"/>
      <c r="B739" s="212"/>
      <c r="C739" s="814"/>
      <c r="D739" s="149"/>
      <c r="E739" s="805"/>
      <c r="F739" s="18"/>
      <c r="G739" s="737"/>
      <c r="H739" s="737"/>
      <c r="I739" s="737"/>
      <c r="J739" s="737"/>
      <c r="K739" s="737"/>
      <c r="L739" s="737"/>
      <c r="M739" s="817"/>
      <c r="N739" s="742"/>
      <c r="O739" s="743"/>
      <c r="P739" s="743"/>
      <c r="Q739" s="743"/>
      <c r="R739" s="743"/>
      <c r="S739" s="743"/>
      <c r="T739" s="743"/>
      <c r="U739" s="743"/>
      <c r="V739" s="1518"/>
      <c r="AA739" s="231"/>
      <c r="AB739" s="1063"/>
      <c r="AC739" s="1064"/>
      <c r="AD739" s="1065"/>
    </row>
    <row r="740" spans="1:30">
      <c r="A740" s="141"/>
      <c r="B740" s="212"/>
      <c r="C740" s="814"/>
      <c r="D740" s="149"/>
      <c r="E740" s="805"/>
      <c r="F740" s="18"/>
      <c r="AA740" s="231"/>
      <c r="AB740" s="68"/>
      <c r="AC740" s="69"/>
      <c r="AD740" s="70"/>
    </row>
    <row r="741" spans="1:30">
      <c r="A741" s="141"/>
      <c r="B741" s="212"/>
      <c r="C741" s="814"/>
      <c r="D741" s="149"/>
      <c r="E741" s="805"/>
      <c r="F741" s="18"/>
      <c r="G741" s="872" t="s">
        <v>1407</v>
      </c>
      <c r="H741" s="872"/>
      <c r="I741" s="872"/>
      <c r="J741" s="872"/>
      <c r="K741" s="872"/>
      <c r="L741" s="872"/>
      <c r="M741" s="872"/>
      <c r="N741" s="872"/>
      <c r="O741" s="872"/>
      <c r="P741" s="872"/>
      <c r="Q741" s="872"/>
      <c r="R741" s="872"/>
      <c r="S741" s="872"/>
      <c r="T741" s="872"/>
      <c r="U741" s="872"/>
      <c r="V741" s="872"/>
      <c r="W741" s="872"/>
      <c r="X741" s="872"/>
      <c r="Y741" s="872"/>
      <c r="Z741" s="872"/>
      <c r="AA741" s="231"/>
      <c r="AB741" s="68"/>
      <c r="AC741" s="69"/>
      <c r="AD741" s="70"/>
    </row>
    <row r="742" spans="1:30">
      <c r="A742" s="141"/>
      <c r="B742" s="212"/>
      <c r="C742" s="212"/>
      <c r="D742" s="149"/>
      <c r="E742" s="805"/>
      <c r="F742" s="18"/>
      <c r="G742" s="1549" t="s">
        <v>1390</v>
      </c>
      <c r="H742" s="1549"/>
      <c r="I742" s="1549"/>
      <c r="J742" s="1549"/>
      <c r="K742" s="1549"/>
      <c r="L742" s="1549"/>
      <c r="M742" s="1549"/>
      <c r="N742" s="1549"/>
      <c r="O742" s="1549"/>
      <c r="P742" s="1549"/>
      <c r="Q742" s="1549"/>
      <c r="R742" s="1549"/>
      <c r="S742" s="1549"/>
      <c r="T742" s="1549"/>
      <c r="U742" s="788" t="s">
        <v>1389</v>
      </c>
      <c r="V742" s="789"/>
      <c r="W742" s="789"/>
      <c r="X742" s="789"/>
      <c r="Y742" s="789"/>
      <c r="Z742" s="790"/>
      <c r="AA742" s="231"/>
      <c r="AB742" s="68"/>
      <c r="AC742" s="69"/>
      <c r="AD742" s="70"/>
    </row>
    <row r="743" spans="1:30">
      <c r="A743" s="141"/>
      <c r="B743" s="212"/>
      <c r="C743" s="212"/>
      <c r="D743" s="149"/>
      <c r="E743" s="805"/>
      <c r="F743" s="18"/>
      <c r="G743" s="1549" t="s">
        <v>1391</v>
      </c>
      <c r="H743" s="1549"/>
      <c r="I743" s="1549"/>
      <c r="J743" s="1549"/>
      <c r="K743" s="1549"/>
      <c r="L743" s="1549"/>
      <c r="M743" s="1549"/>
      <c r="N743" s="1549"/>
      <c r="O743" s="1549"/>
      <c r="P743" s="1549"/>
      <c r="Q743" s="1549"/>
      <c r="R743" s="1549"/>
      <c r="S743" s="1549"/>
      <c r="T743" s="1549"/>
      <c r="U743" s="788" t="s">
        <v>1389</v>
      </c>
      <c r="V743" s="789"/>
      <c r="W743" s="789"/>
      <c r="X743" s="789"/>
      <c r="Y743" s="789"/>
      <c r="Z743" s="790"/>
      <c r="AA743" s="231"/>
      <c r="AB743" s="68"/>
      <c r="AC743" s="69"/>
      <c r="AD743" s="70"/>
    </row>
    <row r="744" spans="1:30">
      <c r="A744" s="141"/>
      <c r="B744" s="212"/>
      <c r="C744" s="212"/>
      <c r="D744" s="149"/>
      <c r="E744" s="805"/>
      <c r="F744" s="18"/>
      <c r="G744" s="1549" t="s">
        <v>1392</v>
      </c>
      <c r="H744" s="1549"/>
      <c r="I744" s="1549"/>
      <c r="J744" s="1549"/>
      <c r="K744" s="1549"/>
      <c r="L744" s="1549"/>
      <c r="M744" s="1549"/>
      <c r="N744" s="1549"/>
      <c r="O744" s="1549"/>
      <c r="P744" s="1549"/>
      <c r="Q744" s="1549"/>
      <c r="R744" s="1549"/>
      <c r="S744" s="1549"/>
      <c r="T744" s="1549"/>
      <c r="U744" s="788" t="s">
        <v>1389</v>
      </c>
      <c r="V744" s="789"/>
      <c r="W744" s="789"/>
      <c r="X744" s="789"/>
      <c r="Y744" s="789"/>
      <c r="Z744" s="790"/>
      <c r="AA744" s="231"/>
      <c r="AB744" s="68"/>
      <c r="AC744" s="69"/>
      <c r="AD744" s="70"/>
    </row>
    <row r="745" spans="1:30">
      <c r="A745" s="141"/>
      <c r="B745" s="212"/>
      <c r="C745" s="212"/>
      <c r="D745" s="149"/>
      <c r="E745" s="805"/>
      <c r="F745" s="18"/>
      <c r="G745" s="1550" t="s">
        <v>1416</v>
      </c>
      <c r="H745" s="1550"/>
      <c r="I745" s="1550"/>
      <c r="J745" s="1550"/>
      <c r="K745" s="1550"/>
      <c r="L745" s="1550"/>
      <c r="M745" s="1550"/>
      <c r="N745" s="1550"/>
      <c r="O745" s="1550"/>
      <c r="P745" s="1550"/>
      <c r="Q745" s="1550"/>
      <c r="R745" s="1550"/>
      <c r="S745" s="1550"/>
      <c r="T745" s="1550"/>
      <c r="U745" s="774" t="s">
        <v>1389</v>
      </c>
      <c r="V745" s="775"/>
      <c r="W745" s="775"/>
      <c r="X745" s="775"/>
      <c r="Y745" s="775"/>
      <c r="Z745" s="920"/>
      <c r="AA745" s="231"/>
      <c r="AB745" s="68"/>
      <c r="AC745" s="69"/>
      <c r="AD745" s="70"/>
    </row>
    <row r="746" spans="1:30">
      <c r="A746" s="141"/>
      <c r="B746" s="212"/>
      <c r="C746" s="212"/>
      <c r="D746" s="149"/>
      <c r="E746" s="805"/>
      <c r="F746" s="18"/>
      <c r="G746" s="1550"/>
      <c r="H746" s="1550"/>
      <c r="I746" s="1550"/>
      <c r="J746" s="1550"/>
      <c r="K746" s="1550"/>
      <c r="L746" s="1550"/>
      <c r="M746" s="1550"/>
      <c r="N746" s="1550"/>
      <c r="O746" s="1550"/>
      <c r="P746" s="1550"/>
      <c r="Q746" s="1550"/>
      <c r="R746" s="1550"/>
      <c r="S746" s="1550"/>
      <c r="T746" s="1550"/>
      <c r="U746" s="776"/>
      <c r="V746" s="777"/>
      <c r="W746" s="777"/>
      <c r="X746" s="777"/>
      <c r="Y746" s="777"/>
      <c r="Z746" s="921"/>
      <c r="AA746" s="231"/>
      <c r="AB746" s="68"/>
      <c r="AC746" s="69"/>
      <c r="AD746" s="70"/>
    </row>
    <row r="747" spans="1:30">
      <c r="A747" s="141"/>
      <c r="B747" s="212"/>
      <c r="C747" s="212"/>
      <c r="D747" s="149"/>
      <c r="E747" s="805"/>
      <c r="F747" s="18"/>
      <c r="G747" s="818" t="s">
        <v>1393</v>
      </c>
      <c r="H747" s="818"/>
      <c r="I747" s="818"/>
      <c r="J747" s="818"/>
      <c r="K747" s="818"/>
      <c r="L747" s="818"/>
      <c r="M747" s="818"/>
      <c r="N747" s="818"/>
      <c r="O747" s="818"/>
      <c r="P747" s="818"/>
      <c r="Q747" s="818"/>
      <c r="R747" s="818"/>
      <c r="S747" s="818"/>
      <c r="T747" s="818"/>
      <c r="U747" s="818"/>
      <c r="V747" s="818"/>
      <c r="W747" s="818"/>
      <c r="X747" s="818"/>
      <c r="Y747" s="818"/>
      <c r="Z747" s="818"/>
      <c r="AA747" s="231"/>
      <c r="AB747" s="68"/>
      <c r="AC747" s="69"/>
      <c r="AD747" s="70"/>
    </row>
    <row r="748" spans="1:30">
      <c r="A748" s="141"/>
      <c r="B748" s="212"/>
      <c r="C748" s="212"/>
      <c r="D748" s="149"/>
      <c r="E748" s="805"/>
      <c r="F748" s="18"/>
      <c r="G748" s="2232"/>
      <c r="H748" s="2233"/>
      <c r="I748" s="2233"/>
      <c r="J748" s="2233"/>
      <c r="K748" s="2233"/>
      <c r="L748" s="2233"/>
      <c r="M748" s="2233"/>
      <c r="N748" s="2233"/>
      <c r="O748" s="2233"/>
      <c r="P748" s="2233"/>
      <c r="Q748" s="2233"/>
      <c r="R748" s="2233"/>
      <c r="S748" s="2233"/>
      <c r="T748" s="2233"/>
      <c r="U748" s="2233"/>
      <c r="V748" s="2233"/>
      <c r="W748" s="2233"/>
      <c r="X748" s="2233"/>
      <c r="Y748" s="2233"/>
      <c r="Z748" s="2234"/>
      <c r="AA748" s="231"/>
      <c r="AB748" s="68"/>
      <c r="AC748" s="69"/>
      <c r="AD748" s="70"/>
    </row>
    <row r="749" spans="1:30">
      <c r="A749" s="141"/>
      <c r="B749" s="212"/>
      <c r="C749" s="212"/>
      <c r="D749" s="149"/>
      <c r="E749" s="805"/>
      <c r="F749" s="18"/>
      <c r="G749" s="2235"/>
      <c r="H749" s="2236"/>
      <c r="I749" s="2236"/>
      <c r="J749" s="2236"/>
      <c r="K749" s="2236"/>
      <c r="L749" s="2236"/>
      <c r="M749" s="2236"/>
      <c r="N749" s="2236"/>
      <c r="O749" s="2236"/>
      <c r="P749" s="2236"/>
      <c r="Q749" s="2236"/>
      <c r="R749" s="2236"/>
      <c r="S749" s="2236"/>
      <c r="T749" s="2236"/>
      <c r="U749" s="2236"/>
      <c r="V749" s="2236"/>
      <c r="W749" s="2236"/>
      <c r="X749" s="2236"/>
      <c r="Y749" s="2236"/>
      <c r="Z749" s="2237"/>
      <c r="AA749" s="231"/>
      <c r="AB749" s="68"/>
      <c r="AC749" s="69"/>
      <c r="AD749" s="70"/>
    </row>
    <row r="750" spans="1:30">
      <c r="A750" s="141"/>
      <c r="B750" s="212"/>
      <c r="C750" s="212"/>
      <c r="D750" s="149"/>
      <c r="E750" s="805"/>
      <c r="F750" s="18"/>
      <c r="G750" s="2238"/>
      <c r="H750" s="2239"/>
      <c r="I750" s="2239"/>
      <c r="J750" s="2239"/>
      <c r="K750" s="2239"/>
      <c r="L750" s="2239"/>
      <c r="M750" s="2239"/>
      <c r="N750" s="2239"/>
      <c r="O750" s="2239"/>
      <c r="P750" s="2239"/>
      <c r="Q750" s="2239"/>
      <c r="R750" s="2239"/>
      <c r="S750" s="2239"/>
      <c r="T750" s="2239"/>
      <c r="U750" s="2239"/>
      <c r="V750" s="2239"/>
      <c r="W750" s="2239"/>
      <c r="X750" s="2239"/>
      <c r="Y750" s="2239"/>
      <c r="Z750" s="2240"/>
      <c r="AA750" s="231"/>
      <c r="AB750" s="68"/>
      <c r="AC750" s="69"/>
      <c r="AD750" s="70"/>
    </row>
    <row r="751" spans="1:30">
      <c r="A751" s="141"/>
      <c r="B751" s="212"/>
      <c r="C751" s="212"/>
      <c r="D751" s="149"/>
      <c r="E751" s="805"/>
      <c r="F751" s="18"/>
      <c r="AA751" s="231"/>
      <c r="AB751" s="68"/>
      <c r="AC751" s="69"/>
      <c r="AD751" s="70"/>
    </row>
    <row r="752" spans="1:30">
      <c r="A752" s="141"/>
      <c r="B752" s="212"/>
      <c r="C752" s="212"/>
      <c r="D752" s="149"/>
      <c r="E752" s="805"/>
      <c r="F752" s="18"/>
      <c r="AA752" s="231"/>
      <c r="AB752" s="68"/>
      <c r="AC752" s="69"/>
      <c r="AD752" s="70"/>
    </row>
    <row r="753" spans="1:30" ht="35.25" customHeight="1">
      <c r="A753" s="141"/>
      <c r="B753" s="212"/>
      <c r="C753" s="212"/>
      <c r="D753" s="149"/>
      <c r="E753" s="805"/>
      <c r="F753" s="18"/>
      <c r="AA753" s="231"/>
      <c r="AB753" s="68"/>
      <c r="AC753" s="69"/>
      <c r="AD753" s="70"/>
    </row>
    <row r="754" spans="1:30" ht="13.5" customHeight="1">
      <c r="A754" s="141"/>
      <c r="B754" s="212"/>
      <c r="C754" s="212"/>
      <c r="D754" s="149"/>
      <c r="E754" s="805"/>
      <c r="F754" s="18"/>
      <c r="AA754" s="231"/>
      <c r="AB754" s="68"/>
      <c r="AC754" s="69"/>
      <c r="AD754" s="70"/>
    </row>
    <row r="755" spans="1:30" ht="13.5" customHeight="1">
      <c r="A755" s="141"/>
      <c r="B755" s="212"/>
      <c r="C755" s="212"/>
      <c r="D755" s="149"/>
      <c r="E755" s="417"/>
      <c r="F755" s="18"/>
      <c r="AA755" s="231"/>
      <c r="AB755" s="68"/>
      <c r="AC755" s="69"/>
      <c r="AD755" s="70"/>
    </row>
    <row r="756" spans="1:30" ht="13.5" customHeight="1">
      <c r="A756" s="224"/>
      <c r="B756" s="305"/>
      <c r="C756" s="305"/>
      <c r="D756" s="363"/>
      <c r="E756" s="262"/>
      <c r="F756" s="59"/>
      <c r="G756" s="23"/>
      <c r="H756" s="23"/>
      <c r="I756" s="23"/>
      <c r="J756" s="23"/>
      <c r="K756" s="23"/>
      <c r="L756" s="23"/>
      <c r="M756" s="23"/>
      <c r="N756" s="23"/>
      <c r="O756" s="23"/>
      <c r="P756" s="23"/>
      <c r="Q756" s="23"/>
      <c r="R756" s="23"/>
      <c r="S756" s="23"/>
      <c r="T756" s="23"/>
      <c r="U756" s="23"/>
      <c r="V756" s="23"/>
      <c r="W756" s="23"/>
      <c r="X756" s="23"/>
      <c r="Y756" s="23"/>
      <c r="Z756" s="23"/>
      <c r="AA756" s="377"/>
      <c r="AB756" s="225"/>
      <c r="AC756" s="226"/>
      <c r="AD756" s="227"/>
    </row>
    <row r="757" spans="1:30" ht="5.4" customHeight="1">
      <c r="A757" s="141"/>
      <c r="B757" s="212"/>
      <c r="C757" s="212"/>
      <c r="D757" s="149"/>
      <c r="E757" s="417"/>
      <c r="F757" s="18"/>
      <c r="G757" s="416"/>
      <c r="H757" s="416"/>
      <c r="I757" s="416"/>
      <c r="J757" s="416"/>
      <c r="K757" s="416"/>
      <c r="L757" s="416"/>
      <c r="M757" s="416"/>
      <c r="N757" s="416"/>
      <c r="O757" s="416"/>
      <c r="P757" s="416"/>
      <c r="Q757" s="416"/>
      <c r="R757" s="416"/>
      <c r="S757" s="416"/>
      <c r="T757" s="416"/>
      <c r="U757" s="416"/>
      <c r="V757" s="99"/>
      <c r="W757" s="99"/>
      <c r="X757" s="99"/>
      <c r="Y757" s="99"/>
      <c r="Z757" s="268"/>
      <c r="AA757" s="231"/>
      <c r="AB757" s="68"/>
      <c r="AC757" s="69"/>
      <c r="AD757" s="70"/>
    </row>
    <row r="758" spans="1:30" ht="13.5" customHeight="1">
      <c r="A758" s="141"/>
      <c r="B758" s="212">
        <v>36</v>
      </c>
      <c r="C758" s="814" t="s">
        <v>1190</v>
      </c>
      <c r="D758" s="149" t="s">
        <v>351</v>
      </c>
      <c r="E758" s="805" t="s">
        <v>1191</v>
      </c>
      <c r="F758" s="148"/>
      <c r="G758" s="737" t="s">
        <v>71</v>
      </c>
      <c r="H758" s="737"/>
      <c r="I758" s="737"/>
      <c r="J758" s="737"/>
      <c r="K758" s="737"/>
      <c r="L758" s="737"/>
      <c r="M758" s="817"/>
      <c r="N758" s="738" t="s">
        <v>154</v>
      </c>
      <c r="O758" s="739"/>
      <c r="P758" s="739"/>
      <c r="Q758" s="739"/>
      <c r="R758" s="739"/>
      <c r="S758" s="739"/>
      <c r="T758" s="739"/>
      <c r="U758" s="739"/>
      <c r="V758" s="1517"/>
      <c r="W758" s="99"/>
      <c r="X758" s="99"/>
      <c r="Y758" s="99"/>
      <c r="Z758" s="99"/>
      <c r="AA758" s="231"/>
      <c r="AB758" s="1063" t="s">
        <v>548</v>
      </c>
      <c r="AC758" s="1064"/>
      <c r="AD758" s="1065"/>
    </row>
    <row r="759" spans="1:30">
      <c r="A759" s="141"/>
      <c r="B759" s="212"/>
      <c r="C759" s="814"/>
      <c r="D759" s="149"/>
      <c r="E759" s="805"/>
      <c r="F759" s="148"/>
      <c r="G759" s="737"/>
      <c r="H759" s="737"/>
      <c r="I759" s="737"/>
      <c r="J759" s="737"/>
      <c r="K759" s="737"/>
      <c r="L759" s="737"/>
      <c r="M759" s="817"/>
      <c r="N759" s="742"/>
      <c r="O759" s="743"/>
      <c r="P759" s="743"/>
      <c r="Q759" s="743"/>
      <c r="R759" s="743"/>
      <c r="S759" s="743"/>
      <c r="T759" s="743"/>
      <c r="U759" s="743"/>
      <c r="V759" s="1518"/>
      <c r="W759" s="99"/>
      <c r="X759" s="99"/>
      <c r="Y759" s="99"/>
      <c r="Z759" s="99"/>
      <c r="AA759" s="231"/>
      <c r="AB759" s="1063"/>
      <c r="AC759" s="1064"/>
      <c r="AD759" s="1065"/>
    </row>
    <row r="760" spans="1:30">
      <c r="A760" s="141"/>
      <c r="B760" s="212"/>
      <c r="C760" s="212"/>
      <c r="D760" s="149"/>
      <c r="E760" s="805"/>
      <c r="F760" s="148"/>
      <c r="G760" s="99"/>
      <c r="H760" s="99"/>
      <c r="I760" s="99"/>
      <c r="J760" s="99"/>
      <c r="K760" s="99"/>
      <c r="L760" s="99"/>
      <c r="M760" s="99"/>
      <c r="N760" s="99"/>
      <c r="O760" s="99"/>
      <c r="P760" s="99"/>
      <c r="Q760" s="99"/>
      <c r="R760" s="99"/>
      <c r="S760" s="99"/>
      <c r="T760" s="99"/>
      <c r="U760" s="99"/>
      <c r="V760" s="99"/>
      <c r="W760" s="99"/>
      <c r="X760" s="99"/>
      <c r="Y760" s="99"/>
      <c r="Z760" s="99"/>
      <c r="AA760" s="231"/>
      <c r="AB760" s="68"/>
      <c r="AC760" s="69"/>
      <c r="AD760" s="70"/>
    </row>
    <row r="761" spans="1:30">
      <c r="A761" s="141"/>
      <c r="B761" s="212"/>
      <c r="C761" s="212"/>
      <c r="D761" s="149"/>
      <c r="E761" s="805"/>
      <c r="F761" s="148"/>
      <c r="G761" s="1551" t="s">
        <v>1426</v>
      </c>
      <c r="H761" s="1551"/>
      <c r="I761" s="1551"/>
      <c r="J761" s="1551"/>
      <c r="K761" s="1551"/>
      <c r="L761" s="1551"/>
      <c r="M761" s="1551"/>
      <c r="N761" s="788" t="s">
        <v>198</v>
      </c>
      <c r="O761" s="789"/>
      <c r="P761" s="789"/>
      <c r="Q761" s="790"/>
      <c r="R761" s="558"/>
      <c r="S761" s="558"/>
      <c r="T761" s="558"/>
      <c r="Z761" s="99"/>
      <c r="AA761" s="231"/>
      <c r="AB761" s="68"/>
      <c r="AC761" s="69"/>
      <c r="AD761" s="70"/>
    </row>
    <row r="762" spans="1:30" ht="29.4" customHeight="1">
      <c r="A762" s="141"/>
      <c r="B762" s="212"/>
      <c r="C762" s="212"/>
      <c r="D762" s="149"/>
      <c r="E762" s="805"/>
      <c r="F762" s="148"/>
      <c r="G762" s="99"/>
      <c r="H762" s="99"/>
      <c r="I762" s="99"/>
      <c r="J762" s="99"/>
      <c r="K762" s="99"/>
      <c r="L762" s="99"/>
      <c r="M762" s="99"/>
      <c r="N762" s="99"/>
      <c r="O762" s="99"/>
      <c r="P762" s="99"/>
      <c r="Q762" s="99"/>
      <c r="R762" s="99"/>
      <c r="S762" s="99"/>
      <c r="T762" s="99"/>
      <c r="U762" s="99"/>
      <c r="V762" s="99"/>
      <c r="W762" s="99"/>
      <c r="X762" s="99"/>
      <c r="Y762" s="99"/>
      <c r="Z762" s="99"/>
      <c r="AA762" s="231"/>
      <c r="AB762" s="68"/>
      <c r="AC762" s="69"/>
      <c r="AD762" s="70"/>
    </row>
    <row r="763" spans="1:30" ht="13.5" customHeight="1">
      <c r="A763" s="141"/>
      <c r="B763" s="212">
        <v>37</v>
      </c>
      <c r="C763" s="814" t="s">
        <v>1192</v>
      </c>
      <c r="D763" s="149" t="s">
        <v>438</v>
      </c>
      <c r="E763" s="822" t="s">
        <v>1364</v>
      </c>
      <c r="F763" s="148"/>
      <c r="G763" s="737" t="s">
        <v>71</v>
      </c>
      <c r="H763" s="737"/>
      <c r="I763" s="737"/>
      <c r="J763" s="737"/>
      <c r="K763" s="737"/>
      <c r="L763" s="737"/>
      <c r="M763" s="817"/>
      <c r="N763" s="738" t="s">
        <v>154</v>
      </c>
      <c r="O763" s="739"/>
      <c r="P763" s="739"/>
      <c r="Q763" s="739"/>
      <c r="R763" s="739"/>
      <c r="S763" s="739"/>
      <c r="T763" s="739"/>
      <c r="U763" s="739"/>
      <c r="V763" s="1517"/>
      <c r="W763" s="99"/>
      <c r="X763" s="99"/>
      <c r="Y763" s="99"/>
      <c r="Z763" s="99"/>
      <c r="AA763" s="231"/>
      <c r="AB763" s="1063" t="s">
        <v>548</v>
      </c>
      <c r="AC763" s="1064"/>
      <c r="AD763" s="1065"/>
    </row>
    <row r="764" spans="1:30">
      <c r="A764" s="141"/>
      <c r="B764" s="212"/>
      <c r="C764" s="814"/>
      <c r="D764" s="149"/>
      <c r="E764" s="822"/>
      <c r="F764" s="148"/>
      <c r="G764" s="737"/>
      <c r="H764" s="737"/>
      <c r="I764" s="737"/>
      <c r="J764" s="737"/>
      <c r="K764" s="737"/>
      <c r="L764" s="737"/>
      <c r="M764" s="817"/>
      <c r="N764" s="742"/>
      <c r="O764" s="743"/>
      <c r="P764" s="743"/>
      <c r="Q764" s="743"/>
      <c r="R764" s="743"/>
      <c r="S764" s="743"/>
      <c r="T764" s="743"/>
      <c r="U764" s="743"/>
      <c r="V764" s="1518"/>
      <c r="W764" s="99"/>
      <c r="X764" s="99"/>
      <c r="Y764" s="99"/>
      <c r="Z764" s="99"/>
      <c r="AA764" s="231"/>
      <c r="AB764" s="1063"/>
      <c r="AC764" s="1064"/>
      <c r="AD764" s="1065"/>
    </row>
    <row r="765" spans="1:30">
      <c r="A765" s="141"/>
      <c r="B765" s="212"/>
      <c r="C765" s="814"/>
      <c r="D765" s="149"/>
      <c r="E765" s="822"/>
      <c r="F765" s="148"/>
      <c r="G765" s="99"/>
      <c r="H765" s="99"/>
      <c r="I765" s="99"/>
      <c r="J765" s="99"/>
      <c r="K765" s="99"/>
      <c r="L765" s="99"/>
      <c r="M765" s="99"/>
      <c r="N765" s="99"/>
      <c r="O765" s="99"/>
      <c r="P765" s="99"/>
      <c r="Q765" s="99"/>
      <c r="R765" s="99"/>
      <c r="S765" s="99"/>
      <c r="T765" s="99"/>
      <c r="U765" s="99"/>
      <c r="V765" s="99"/>
      <c r="W765" s="99"/>
      <c r="X765" s="99"/>
      <c r="Y765" s="99"/>
      <c r="Z765" s="99"/>
      <c r="AA765" s="231"/>
      <c r="AB765" s="68"/>
      <c r="AC765" s="69"/>
      <c r="AD765" s="70"/>
    </row>
    <row r="766" spans="1:30">
      <c r="A766" s="141"/>
      <c r="B766" s="212"/>
      <c r="C766" s="814"/>
      <c r="D766" s="149"/>
      <c r="E766" s="822"/>
      <c r="F766" s="148"/>
      <c r="G766" s="890" t="s">
        <v>581</v>
      </c>
      <c r="H766" s="890"/>
      <c r="I766" s="890"/>
      <c r="J766" s="890"/>
      <c r="K766" s="890"/>
      <c r="L766" s="890"/>
      <c r="M766" s="890"/>
      <c r="N766" s="890"/>
      <c r="O766" s="890"/>
      <c r="P766" s="890"/>
      <c r="Q766" s="890"/>
      <c r="R766" s="890"/>
      <c r="S766" s="890"/>
      <c r="T766" s="890"/>
      <c r="U766" s="890"/>
      <c r="V766" s="890"/>
      <c r="W766" s="890"/>
      <c r="X766" s="890"/>
      <c r="Y766" s="890"/>
      <c r="Z766" s="890"/>
      <c r="AA766" s="231"/>
      <c r="AB766" s="68"/>
      <c r="AC766" s="69"/>
      <c r="AD766" s="70"/>
    </row>
    <row r="767" spans="1:30">
      <c r="A767" s="141"/>
      <c r="B767" s="212"/>
      <c r="C767" s="814"/>
      <c r="D767" s="149"/>
      <c r="E767" s="822"/>
      <c r="F767" s="148"/>
      <c r="G767" s="1491" t="s">
        <v>960</v>
      </c>
      <c r="H767" s="1492"/>
      <c r="I767" s="1492"/>
      <c r="J767" s="1492"/>
      <c r="K767" s="1492"/>
      <c r="L767" s="1492"/>
      <c r="M767" s="1492"/>
      <c r="N767" s="1492"/>
      <c r="O767" s="1492"/>
      <c r="P767" s="1492"/>
      <c r="Q767" s="1492"/>
      <c r="R767" s="1492"/>
      <c r="S767" s="1492"/>
      <c r="T767" s="1492"/>
      <c r="U767" s="1492"/>
      <c r="V767" s="1492"/>
      <c r="W767" s="1492"/>
      <c r="X767" s="1492"/>
      <c r="Y767" s="1492"/>
      <c r="Z767" s="1493"/>
      <c r="AA767" s="231"/>
      <c r="AB767" s="68"/>
      <c r="AC767" s="69"/>
      <c r="AD767" s="70"/>
    </row>
    <row r="768" spans="1:30">
      <c r="A768" s="141"/>
      <c r="B768" s="212"/>
      <c r="C768" s="212"/>
      <c r="D768" s="149"/>
      <c r="E768" s="822"/>
      <c r="F768" s="148"/>
      <c r="G768" s="1494"/>
      <c r="H768" s="1495"/>
      <c r="I768" s="1495"/>
      <c r="J768" s="1495"/>
      <c r="K768" s="1495"/>
      <c r="L768" s="1495"/>
      <c r="M768" s="1495"/>
      <c r="N768" s="1495"/>
      <c r="O768" s="1495"/>
      <c r="P768" s="1495"/>
      <c r="Q768" s="1495"/>
      <c r="R768" s="1495"/>
      <c r="S768" s="1495"/>
      <c r="T768" s="1495"/>
      <c r="U768" s="1495"/>
      <c r="V768" s="1495"/>
      <c r="W768" s="1495"/>
      <c r="X768" s="1495"/>
      <c r="Y768" s="1495"/>
      <c r="Z768" s="1496"/>
      <c r="AA768" s="231"/>
      <c r="AB768" s="68"/>
      <c r="AC768" s="69"/>
      <c r="AD768" s="70"/>
    </row>
    <row r="769" spans="1:30">
      <c r="A769" s="141"/>
      <c r="B769" s="212"/>
      <c r="C769" s="212"/>
      <c r="D769" s="149"/>
      <c r="E769" s="822"/>
      <c r="F769" s="148"/>
      <c r="G769" s="1494"/>
      <c r="H769" s="1495"/>
      <c r="I769" s="1495"/>
      <c r="J769" s="1495"/>
      <c r="K769" s="1495"/>
      <c r="L769" s="1495"/>
      <c r="M769" s="1495"/>
      <c r="N769" s="1495"/>
      <c r="O769" s="1495"/>
      <c r="P769" s="1495"/>
      <c r="Q769" s="1495"/>
      <c r="R769" s="1495"/>
      <c r="S769" s="1495"/>
      <c r="T769" s="1495"/>
      <c r="U769" s="1495"/>
      <c r="V769" s="1495"/>
      <c r="W769" s="1495"/>
      <c r="X769" s="1495"/>
      <c r="Y769" s="1495"/>
      <c r="Z769" s="1496"/>
      <c r="AA769" s="231"/>
      <c r="AB769" s="68"/>
      <c r="AC769" s="69"/>
      <c r="AD769" s="70"/>
    </row>
    <row r="770" spans="1:30">
      <c r="A770" s="141"/>
      <c r="B770" s="212"/>
      <c r="C770" s="212"/>
      <c r="D770" s="149"/>
      <c r="E770" s="822"/>
      <c r="F770" s="148"/>
      <c r="G770" s="1494"/>
      <c r="H770" s="1495"/>
      <c r="I770" s="1495"/>
      <c r="J770" s="1495"/>
      <c r="K770" s="1495"/>
      <c r="L770" s="1495"/>
      <c r="M770" s="1495"/>
      <c r="N770" s="1495"/>
      <c r="O770" s="1495"/>
      <c r="P770" s="1495"/>
      <c r="Q770" s="1495"/>
      <c r="R770" s="1495"/>
      <c r="S770" s="1495"/>
      <c r="T770" s="1495"/>
      <c r="U770" s="1495"/>
      <c r="V770" s="1495"/>
      <c r="W770" s="1495"/>
      <c r="X770" s="1495"/>
      <c r="Y770" s="1495"/>
      <c r="Z770" s="1496"/>
      <c r="AA770" s="231"/>
      <c r="AB770" s="68"/>
      <c r="AC770" s="69"/>
      <c r="AD770" s="70"/>
    </row>
    <row r="771" spans="1:30">
      <c r="A771" s="141"/>
      <c r="B771" s="212"/>
      <c r="C771" s="212"/>
      <c r="D771" s="149"/>
      <c r="E771" s="822"/>
      <c r="F771" s="148"/>
      <c r="G771" s="1494"/>
      <c r="H771" s="1495"/>
      <c r="I771" s="1495"/>
      <c r="J771" s="1495"/>
      <c r="K771" s="1495"/>
      <c r="L771" s="1495"/>
      <c r="M771" s="1495"/>
      <c r="N771" s="1495"/>
      <c r="O771" s="1495"/>
      <c r="P771" s="1495"/>
      <c r="Q771" s="1495"/>
      <c r="R771" s="1495"/>
      <c r="S771" s="1495"/>
      <c r="T771" s="1495"/>
      <c r="U771" s="1495"/>
      <c r="V771" s="1495"/>
      <c r="W771" s="1495"/>
      <c r="X771" s="1495"/>
      <c r="Y771" s="1495"/>
      <c r="Z771" s="1496"/>
      <c r="AA771" s="231"/>
      <c r="AB771" s="68"/>
      <c r="AC771" s="69"/>
      <c r="AD771" s="70"/>
    </row>
    <row r="772" spans="1:30">
      <c r="A772" s="141"/>
      <c r="B772" s="212"/>
      <c r="C772" s="212"/>
      <c r="D772" s="149"/>
      <c r="E772" s="822"/>
      <c r="F772" s="148"/>
      <c r="G772" s="1494"/>
      <c r="H772" s="1495"/>
      <c r="I772" s="1495"/>
      <c r="J772" s="1495"/>
      <c r="K772" s="1495"/>
      <c r="L772" s="1495"/>
      <c r="M772" s="1495"/>
      <c r="N772" s="1495"/>
      <c r="O772" s="1495"/>
      <c r="P772" s="1495"/>
      <c r="Q772" s="1495"/>
      <c r="R772" s="1495"/>
      <c r="S772" s="1495"/>
      <c r="T772" s="1495"/>
      <c r="U772" s="1495"/>
      <c r="V772" s="1495"/>
      <c r="W772" s="1495"/>
      <c r="X772" s="1495"/>
      <c r="Y772" s="1495"/>
      <c r="Z772" s="1496"/>
      <c r="AA772" s="231"/>
      <c r="AB772" s="68"/>
      <c r="AC772" s="69"/>
      <c r="AD772" s="70"/>
    </row>
    <row r="773" spans="1:30">
      <c r="A773" s="141"/>
      <c r="B773" s="212"/>
      <c r="C773" s="212"/>
      <c r="D773" s="149"/>
      <c r="E773" s="822"/>
      <c r="F773" s="148"/>
      <c r="G773" s="1494"/>
      <c r="H773" s="1495"/>
      <c r="I773" s="1495"/>
      <c r="J773" s="1495"/>
      <c r="K773" s="1495"/>
      <c r="L773" s="1495"/>
      <c r="M773" s="1495"/>
      <c r="N773" s="1495"/>
      <c r="O773" s="1495"/>
      <c r="P773" s="1495"/>
      <c r="Q773" s="1495"/>
      <c r="R773" s="1495"/>
      <c r="S773" s="1495"/>
      <c r="T773" s="1495"/>
      <c r="U773" s="1495"/>
      <c r="V773" s="1495"/>
      <c r="W773" s="1495"/>
      <c r="X773" s="1495"/>
      <c r="Y773" s="1495"/>
      <c r="Z773" s="1496"/>
      <c r="AA773" s="231"/>
      <c r="AB773" s="68"/>
      <c r="AC773" s="69"/>
      <c r="AD773" s="70"/>
    </row>
    <row r="774" spans="1:30">
      <c r="A774" s="141"/>
      <c r="B774" s="212"/>
      <c r="C774" s="212"/>
      <c r="D774" s="149"/>
      <c r="E774" s="822"/>
      <c r="F774" s="148"/>
      <c r="G774" s="1497"/>
      <c r="H774" s="1498"/>
      <c r="I774" s="1498"/>
      <c r="J774" s="1498"/>
      <c r="K774" s="1498"/>
      <c r="L774" s="1498"/>
      <c r="M774" s="1498"/>
      <c r="N774" s="1498"/>
      <c r="O774" s="1498"/>
      <c r="P774" s="1498"/>
      <c r="Q774" s="1498"/>
      <c r="R774" s="1498"/>
      <c r="S774" s="1498"/>
      <c r="T774" s="1498"/>
      <c r="U774" s="1498"/>
      <c r="V774" s="1498"/>
      <c r="W774" s="1498"/>
      <c r="X774" s="1498"/>
      <c r="Y774" s="1498"/>
      <c r="Z774" s="1499"/>
      <c r="AA774" s="231"/>
      <c r="AB774" s="68"/>
      <c r="AC774" s="69"/>
      <c r="AD774" s="70"/>
    </row>
    <row r="775" spans="1:30" ht="42" customHeight="1">
      <c r="A775" s="141"/>
      <c r="B775" s="212"/>
      <c r="C775" s="212"/>
      <c r="D775" s="149"/>
      <c r="E775" s="822"/>
      <c r="F775" s="148"/>
      <c r="G775" s="99"/>
      <c r="H775" s="99"/>
      <c r="I775" s="99"/>
      <c r="J775" s="99"/>
      <c r="K775" s="99"/>
      <c r="L775" s="99"/>
      <c r="M775" s="99"/>
      <c r="N775" s="99"/>
      <c r="O775" s="99"/>
      <c r="P775" s="99"/>
      <c r="Q775" s="99"/>
      <c r="R775" s="99"/>
      <c r="S775" s="99"/>
      <c r="T775" s="99"/>
      <c r="U775" s="99"/>
      <c r="V775" s="99"/>
      <c r="W775" s="99"/>
      <c r="X775" s="99"/>
      <c r="Y775" s="99"/>
      <c r="Z775" s="99"/>
      <c r="AA775" s="231"/>
      <c r="AB775" s="68"/>
      <c r="AC775" s="69"/>
      <c r="AD775" s="70"/>
    </row>
    <row r="776" spans="1:30" ht="15.6" customHeight="1">
      <c r="A776" s="141"/>
      <c r="B776" s="212"/>
      <c r="C776" s="212"/>
      <c r="D776" s="149"/>
      <c r="E776" s="61"/>
      <c r="F776" s="148"/>
      <c r="G776" s="99"/>
      <c r="H776" s="99"/>
      <c r="I776" s="99"/>
      <c r="J776" s="99"/>
      <c r="K776" s="99"/>
      <c r="L776" s="99"/>
      <c r="M776" s="99"/>
      <c r="N776" s="99"/>
      <c r="O776" s="99"/>
      <c r="P776" s="99"/>
      <c r="Q776" s="99"/>
      <c r="R776" s="99"/>
      <c r="S776" s="99"/>
      <c r="T776" s="99"/>
      <c r="U776" s="99"/>
      <c r="V776" s="99"/>
      <c r="W776" s="99"/>
      <c r="X776" s="99"/>
      <c r="Y776" s="99"/>
      <c r="Z776" s="99"/>
      <c r="AA776" s="231"/>
      <c r="AB776" s="68"/>
      <c r="AC776" s="69"/>
      <c r="AD776" s="70"/>
    </row>
    <row r="777" spans="1:30" ht="6" customHeight="1">
      <c r="A777" s="141"/>
      <c r="B777" s="212"/>
      <c r="C777" s="212"/>
      <c r="D777" s="149"/>
      <c r="E777" s="61"/>
      <c r="F777" s="148"/>
      <c r="G777" s="99"/>
      <c r="H777" s="99"/>
      <c r="I777" s="99"/>
      <c r="J777" s="99"/>
      <c r="K777" s="99"/>
      <c r="L777" s="99"/>
      <c r="M777" s="99"/>
      <c r="N777" s="99"/>
      <c r="O777" s="99"/>
      <c r="P777" s="99"/>
      <c r="Q777" s="99"/>
      <c r="R777" s="99"/>
      <c r="S777" s="99"/>
      <c r="T777" s="99"/>
      <c r="U777" s="99"/>
      <c r="V777" s="99"/>
      <c r="W777" s="99"/>
      <c r="X777" s="99"/>
      <c r="Y777" s="99"/>
      <c r="Z777" s="99"/>
      <c r="AA777" s="231"/>
      <c r="AB777" s="68"/>
      <c r="AC777" s="69"/>
      <c r="AD777" s="70"/>
    </row>
    <row r="778" spans="1:30" ht="13.5" customHeight="1">
      <c r="A778" s="141"/>
      <c r="B778" s="212">
        <v>38</v>
      </c>
      <c r="C778" s="814" t="s">
        <v>1408</v>
      </c>
      <c r="D778" s="149" t="s">
        <v>351</v>
      </c>
      <c r="E778" s="805" t="s">
        <v>1353</v>
      </c>
      <c r="F778" s="148"/>
      <c r="G778" s="737" t="s">
        <v>71</v>
      </c>
      <c r="H778" s="737"/>
      <c r="I778" s="737"/>
      <c r="J778" s="737"/>
      <c r="K778" s="737"/>
      <c r="L778" s="737"/>
      <c r="M778" s="817"/>
      <c r="N778" s="696" t="s">
        <v>154</v>
      </c>
      <c r="O778" s="696"/>
      <c r="P778" s="696"/>
      <c r="Q778" s="696"/>
      <c r="R778" s="696"/>
      <c r="S778" s="696"/>
      <c r="T778" s="696"/>
      <c r="U778" s="696"/>
      <c r="V778" s="696"/>
      <c r="W778" s="99"/>
      <c r="X778" s="99"/>
      <c r="Y778" s="99"/>
      <c r="Z778" s="99"/>
      <c r="AA778" s="231"/>
      <c r="AB778" s="1063" t="s">
        <v>548</v>
      </c>
      <c r="AC778" s="1064"/>
      <c r="AD778" s="1065"/>
    </row>
    <row r="779" spans="1:30">
      <c r="A779" s="141"/>
      <c r="B779" s="212"/>
      <c r="C779" s="814"/>
      <c r="D779" s="149"/>
      <c r="E779" s="805"/>
      <c r="F779" s="148"/>
      <c r="G779" s="737"/>
      <c r="H779" s="737"/>
      <c r="I779" s="737"/>
      <c r="J779" s="737"/>
      <c r="K779" s="737"/>
      <c r="L779" s="737"/>
      <c r="M779" s="817"/>
      <c r="N779" s="696"/>
      <c r="O779" s="696"/>
      <c r="P779" s="696"/>
      <c r="Q779" s="696"/>
      <c r="R779" s="696"/>
      <c r="S779" s="696"/>
      <c r="T779" s="696"/>
      <c r="U779" s="696"/>
      <c r="V779" s="696"/>
      <c r="W779" s="99"/>
      <c r="X779" s="99"/>
      <c r="Y779" s="99"/>
      <c r="Z779" s="99"/>
      <c r="AA779" s="231"/>
      <c r="AB779" s="1063"/>
      <c r="AC779" s="1064"/>
      <c r="AD779" s="1065"/>
    </row>
    <row r="780" spans="1:30">
      <c r="A780" s="141"/>
      <c r="B780" s="212"/>
      <c r="C780" s="212"/>
      <c r="D780" s="149"/>
      <c r="E780" s="805"/>
      <c r="F780" s="148"/>
      <c r="G780" s="99"/>
      <c r="H780" s="99"/>
      <c r="I780" s="99"/>
      <c r="J780" s="99"/>
      <c r="K780" s="99"/>
      <c r="L780" s="99"/>
      <c r="M780" s="99"/>
      <c r="N780" s="99"/>
      <c r="O780" s="99"/>
      <c r="P780" s="99"/>
      <c r="Q780" s="99"/>
      <c r="R780" s="99"/>
      <c r="S780" s="99"/>
      <c r="T780" s="99"/>
      <c r="U780" s="99"/>
      <c r="V780" s="99"/>
      <c r="W780" s="99"/>
      <c r="X780" s="99"/>
      <c r="Y780" s="99"/>
      <c r="Z780" s="99"/>
      <c r="AA780" s="231"/>
      <c r="AB780" s="68"/>
      <c r="AC780" s="69"/>
      <c r="AD780" s="70"/>
    </row>
    <row r="781" spans="1:30" ht="6.75" customHeight="1">
      <c r="A781" s="141"/>
      <c r="B781" s="212"/>
      <c r="C781" s="212"/>
      <c r="D781" s="149"/>
      <c r="E781" s="61"/>
      <c r="F781" s="148"/>
      <c r="G781" s="99"/>
      <c r="H781" s="99"/>
      <c r="I781" s="99"/>
      <c r="J781" s="99"/>
      <c r="K781" s="99"/>
      <c r="L781" s="99"/>
      <c r="M781" s="99"/>
      <c r="N781" s="99"/>
      <c r="O781" s="99"/>
      <c r="P781" s="99"/>
      <c r="Q781" s="99"/>
      <c r="R781" s="99"/>
      <c r="S781" s="99"/>
      <c r="T781" s="99"/>
      <c r="U781" s="99"/>
      <c r="V781" s="99"/>
      <c r="W781" s="99"/>
      <c r="X781" s="99"/>
      <c r="Y781" s="99"/>
      <c r="Z781" s="99"/>
      <c r="AA781" s="231"/>
      <c r="AB781" s="68"/>
      <c r="AC781" s="69"/>
      <c r="AD781" s="70"/>
    </row>
    <row r="782" spans="1:30" ht="13.5" customHeight="1">
      <c r="A782" s="805" t="s">
        <v>775</v>
      </c>
      <c r="B782" s="212">
        <v>39</v>
      </c>
      <c r="C782" s="953" t="s">
        <v>1520</v>
      </c>
      <c r="D782" s="149" t="s">
        <v>438</v>
      </c>
      <c r="E782" s="805" t="s">
        <v>1354</v>
      </c>
      <c r="F782" s="148"/>
      <c r="G782" s="737" t="s">
        <v>71</v>
      </c>
      <c r="H782" s="737"/>
      <c r="I782" s="737"/>
      <c r="J782" s="737"/>
      <c r="K782" s="737"/>
      <c r="L782" s="737"/>
      <c r="M782" s="817"/>
      <c r="N782" s="738" t="s">
        <v>723</v>
      </c>
      <c r="O782" s="739"/>
      <c r="P782" s="739"/>
      <c r="Q782" s="739"/>
      <c r="R782" s="739"/>
      <c r="S782" s="739"/>
      <c r="T782" s="739"/>
      <c r="U782" s="739"/>
      <c r="V782" s="1517"/>
      <c r="W782" s="99"/>
      <c r="X782" s="99"/>
      <c r="Y782" s="99"/>
      <c r="Z782" s="99"/>
      <c r="AA782" s="231"/>
      <c r="AB782" s="1063" t="s">
        <v>548</v>
      </c>
      <c r="AC782" s="1064"/>
      <c r="AD782" s="1065"/>
    </row>
    <row r="783" spans="1:30">
      <c r="A783" s="805"/>
      <c r="B783" s="212"/>
      <c r="C783" s="953"/>
      <c r="D783" s="149"/>
      <c r="E783" s="805"/>
      <c r="F783" s="148"/>
      <c r="G783" s="737"/>
      <c r="H783" s="737"/>
      <c r="I783" s="737"/>
      <c r="J783" s="737"/>
      <c r="K783" s="737"/>
      <c r="L783" s="737"/>
      <c r="M783" s="817"/>
      <c r="N783" s="742"/>
      <c r="O783" s="743"/>
      <c r="P783" s="743"/>
      <c r="Q783" s="743"/>
      <c r="R783" s="743"/>
      <c r="S783" s="743"/>
      <c r="T783" s="743"/>
      <c r="U783" s="743"/>
      <c r="V783" s="1518"/>
      <c r="W783" s="99"/>
      <c r="X783" s="99"/>
      <c r="Y783" s="99"/>
      <c r="Z783" s="99"/>
      <c r="AA783" s="231"/>
      <c r="AB783" s="1063"/>
      <c r="AC783" s="1064"/>
      <c r="AD783" s="1065"/>
    </row>
    <row r="784" spans="1:30">
      <c r="A784" s="141"/>
      <c r="B784" s="212"/>
      <c r="C784" s="953"/>
      <c r="D784" s="149"/>
      <c r="E784" s="805"/>
      <c r="F784" s="148"/>
      <c r="G784" s="99"/>
      <c r="H784" s="99"/>
      <c r="I784" s="99"/>
      <c r="J784" s="99"/>
      <c r="K784" s="99"/>
      <c r="L784" s="99"/>
      <c r="M784" s="99"/>
      <c r="N784" s="99"/>
      <c r="O784" s="99"/>
      <c r="P784" s="99"/>
      <c r="Q784" s="99"/>
      <c r="R784" s="99"/>
      <c r="S784" s="99"/>
      <c r="T784" s="99"/>
      <c r="U784" s="99"/>
      <c r="V784" s="99"/>
      <c r="W784" s="99"/>
      <c r="X784" s="99"/>
      <c r="Y784" s="99"/>
      <c r="Z784" s="99"/>
      <c r="AA784" s="231"/>
      <c r="AB784" s="68"/>
      <c r="AC784" s="69"/>
      <c r="AD784" s="70"/>
    </row>
    <row r="785" spans="1:30">
      <c r="A785" s="141"/>
      <c r="B785" s="212"/>
      <c r="C785" s="953"/>
      <c r="D785" s="149"/>
      <c r="E785" s="805"/>
      <c r="F785" s="148"/>
      <c r="G785" s="99"/>
      <c r="H785" s="99"/>
      <c r="I785" s="99"/>
      <c r="J785" s="99"/>
      <c r="K785" s="99"/>
      <c r="L785" s="99"/>
      <c r="M785" s="99"/>
      <c r="N785" s="99"/>
      <c r="O785" s="99"/>
      <c r="P785" s="99"/>
      <c r="Q785" s="99"/>
      <c r="R785" s="99"/>
      <c r="S785" s="99"/>
      <c r="T785" s="99"/>
      <c r="U785" s="99"/>
      <c r="V785" s="99"/>
      <c r="W785" s="99"/>
      <c r="X785" s="99"/>
      <c r="Y785" s="99"/>
      <c r="Z785" s="99"/>
      <c r="AA785" s="231"/>
      <c r="AB785" s="68"/>
      <c r="AC785" s="69"/>
      <c r="AD785" s="70"/>
    </row>
    <row r="786" spans="1:30" ht="5.25" customHeight="1">
      <c r="A786" s="141"/>
      <c r="B786" s="212"/>
      <c r="C786" s="953"/>
      <c r="D786" s="149"/>
      <c r="E786" s="805"/>
      <c r="F786" s="148"/>
      <c r="G786" s="99"/>
      <c r="H786" s="99"/>
      <c r="I786" s="99"/>
      <c r="J786" s="99"/>
      <c r="K786" s="99"/>
      <c r="L786" s="99"/>
      <c r="M786" s="99"/>
      <c r="N786" s="99"/>
      <c r="O786" s="99"/>
      <c r="P786" s="99"/>
      <c r="Q786" s="99"/>
      <c r="R786" s="99"/>
      <c r="S786" s="99"/>
      <c r="T786" s="99"/>
      <c r="U786" s="99"/>
      <c r="V786" s="99"/>
      <c r="W786" s="99"/>
      <c r="X786" s="99"/>
      <c r="Y786" s="99"/>
      <c r="Z786" s="99"/>
      <c r="AA786" s="231"/>
      <c r="AB786" s="68"/>
      <c r="AC786" s="69"/>
      <c r="AD786" s="70"/>
    </row>
    <row r="787" spans="1:30" ht="13.5" customHeight="1">
      <c r="A787" s="141"/>
      <c r="B787" s="212">
        <v>40</v>
      </c>
      <c r="C787" s="816" t="s">
        <v>582</v>
      </c>
      <c r="D787" s="149" t="s">
        <v>438</v>
      </c>
      <c r="E787" s="805" t="s">
        <v>1363</v>
      </c>
      <c r="F787" s="148"/>
      <c r="G787" s="737" t="s">
        <v>71</v>
      </c>
      <c r="H787" s="737"/>
      <c r="I787" s="737"/>
      <c r="J787" s="737"/>
      <c r="K787" s="737"/>
      <c r="L787" s="737"/>
      <c r="M787" s="817"/>
      <c r="N787" s="738" t="s">
        <v>723</v>
      </c>
      <c r="O787" s="739"/>
      <c r="P787" s="739"/>
      <c r="Q787" s="739"/>
      <c r="R787" s="739"/>
      <c r="S787" s="739"/>
      <c r="T787" s="739"/>
      <c r="U787" s="739"/>
      <c r="V787" s="1517"/>
      <c r="W787" s="99"/>
      <c r="X787" s="99"/>
      <c r="Y787" s="99"/>
      <c r="Z787" s="99"/>
      <c r="AA787" s="231"/>
      <c r="AB787" s="1063" t="s">
        <v>548</v>
      </c>
      <c r="AC787" s="1064"/>
      <c r="AD787" s="1065"/>
    </row>
    <row r="788" spans="1:30">
      <c r="A788" s="141"/>
      <c r="B788" s="212"/>
      <c r="C788" s="816"/>
      <c r="D788" s="149"/>
      <c r="E788" s="805"/>
      <c r="F788" s="148"/>
      <c r="G788" s="737"/>
      <c r="H788" s="737"/>
      <c r="I788" s="737"/>
      <c r="J788" s="737"/>
      <c r="K788" s="737"/>
      <c r="L788" s="737"/>
      <c r="M788" s="817"/>
      <c r="N788" s="742"/>
      <c r="O788" s="743"/>
      <c r="P788" s="743"/>
      <c r="Q788" s="743"/>
      <c r="R788" s="743"/>
      <c r="S788" s="743"/>
      <c r="T788" s="743"/>
      <c r="U788" s="743"/>
      <c r="V788" s="1518"/>
      <c r="W788" s="99"/>
      <c r="X788" s="99"/>
      <c r="Y788" s="99"/>
      <c r="Z788" s="99"/>
      <c r="AA788" s="231"/>
      <c r="AB788" s="1063"/>
      <c r="AC788" s="1064"/>
      <c r="AD788" s="1065"/>
    </row>
    <row r="789" spans="1:30">
      <c r="A789" s="141"/>
      <c r="B789" s="212"/>
      <c r="C789" s="212"/>
      <c r="D789" s="149"/>
      <c r="E789" s="805"/>
      <c r="F789" s="148"/>
      <c r="G789" s="99"/>
      <c r="H789" s="99"/>
      <c r="I789" s="99"/>
      <c r="J789" s="99"/>
      <c r="K789" s="99"/>
      <c r="L789" s="99"/>
      <c r="M789" s="99"/>
      <c r="N789" s="99"/>
      <c r="O789" s="99"/>
      <c r="P789" s="99"/>
      <c r="Q789" s="99"/>
      <c r="R789" s="99"/>
      <c r="S789" s="99"/>
      <c r="T789" s="99"/>
      <c r="U789" s="99"/>
      <c r="V789" s="99"/>
      <c r="W789" s="99"/>
      <c r="X789" s="99"/>
      <c r="Y789" s="99"/>
      <c r="Z789" s="99"/>
      <c r="AA789" s="231"/>
      <c r="AB789" s="68"/>
      <c r="AC789" s="69"/>
      <c r="AD789" s="70"/>
    </row>
    <row r="790" spans="1:30">
      <c r="A790" s="141"/>
      <c r="B790" s="212"/>
      <c r="C790" s="212"/>
      <c r="D790" s="149"/>
      <c r="E790" s="805"/>
      <c r="F790" s="148"/>
      <c r="G790" s="99"/>
      <c r="H790" s="99"/>
      <c r="I790" s="99"/>
      <c r="J790" s="99"/>
      <c r="K790" s="99"/>
      <c r="L790" s="99"/>
      <c r="M790" s="99"/>
      <c r="N790" s="99"/>
      <c r="O790" s="99"/>
      <c r="P790" s="99"/>
      <c r="Q790" s="99"/>
      <c r="R790" s="99"/>
      <c r="S790" s="99"/>
      <c r="T790" s="99"/>
      <c r="U790" s="99"/>
      <c r="V790" s="99"/>
      <c r="W790" s="99"/>
      <c r="X790" s="99"/>
      <c r="Y790" s="99"/>
      <c r="Z790" s="99"/>
      <c r="AA790" s="231"/>
      <c r="AB790" s="68"/>
      <c r="AC790" s="69"/>
      <c r="AD790" s="70"/>
    </row>
    <row r="791" spans="1:30">
      <c r="A791" s="141"/>
      <c r="B791" s="212"/>
      <c r="C791" s="212"/>
      <c r="D791" s="149"/>
      <c r="E791" s="805"/>
      <c r="F791" s="148"/>
      <c r="G791" s="99"/>
      <c r="H791" s="99"/>
      <c r="I791" s="99"/>
      <c r="J791" s="99"/>
      <c r="K791" s="99"/>
      <c r="L791" s="99"/>
      <c r="M791" s="99"/>
      <c r="N791" s="99"/>
      <c r="O791" s="99"/>
      <c r="P791" s="99"/>
      <c r="Q791" s="99"/>
      <c r="R791" s="99"/>
      <c r="S791" s="99"/>
      <c r="T791" s="99"/>
      <c r="U791" s="99"/>
      <c r="V791" s="99"/>
      <c r="W791" s="99"/>
      <c r="X791" s="99"/>
      <c r="Y791" s="99"/>
      <c r="Z791" s="99"/>
      <c r="AA791" s="231"/>
      <c r="AB791" s="68"/>
      <c r="AC791" s="69"/>
      <c r="AD791" s="70"/>
    </row>
    <row r="792" spans="1:30">
      <c r="A792" s="141"/>
      <c r="B792" s="212"/>
      <c r="C792" s="212"/>
      <c r="D792" s="149"/>
      <c r="E792" s="805"/>
      <c r="F792" s="148"/>
      <c r="G792" s="99"/>
      <c r="H792" s="99"/>
      <c r="I792" s="99"/>
      <c r="J792" s="99"/>
      <c r="K792" s="99"/>
      <c r="L792" s="99"/>
      <c r="M792" s="99"/>
      <c r="N792" s="99"/>
      <c r="O792" s="99"/>
      <c r="P792" s="99"/>
      <c r="Q792" s="99"/>
      <c r="R792" s="99"/>
      <c r="S792" s="99"/>
      <c r="T792" s="99"/>
      <c r="U792" s="99"/>
      <c r="V792" s="99"/>
      <c r="W792" s="99"/>
      <c r="X792" s="99"/>
      <c r="Y792" s="99"/>
      <c r="Z792" s="99"/>
      <c r="AA792" s="231"/>
      <c r="AB792" s="68"/>
      <c r="AC792" s="69"/>
      <c r="AD792" s="70"/>
    </row>
    <row r="793" spans="1:30">
      <c r="A793" s="141"/>
      <c r="B793" s="212"/>
      <c r="C793" s="212"/>
      <c r="D793" s="149"/>
      <c r="E793" s="805"/>
      <c r="F793" s="148"/>
      <c r="G793" s="99"/>
      <c r="H793" s="99"/>
      <c r="I793" s="99"/>
      <c r="J793" s="99"/>
      <c r="K793" s="99"/>
      <c r="L793" s="99"/>
      <c r="M793" s="99"/>
      <c r="N793" s="99"/>
      <c r="O793" s="99"/>
      <c r="P793" s="99"/>
      <c r="Q793" s="99"/>
      <c r="R793" s="99"/>
      <c r="S793" s="99"/>
      <c r="T793" s="99"/>
      <c r="U793" s="99"/>
      <c r="V793" s="99"/>
      <c r="W793" s="99"/>
      <c r="X793" s="99"/>
      <c r="Y793" s="99"/>
      <c r="Z793" s="99"/>
      <c r="AA793" s="231"/>
      <c r="AB793" s="68"/>
      <c r="AC793" s="69"/>
      <c r="AD793" s="70"/>
    </row>
    <row r="794" spans="1:30">
      <c r="A794" s="141"/>
      <c r="B794" s="212"/>
      <c r="C794" s="212"/>
      <c r="D794" s="149"/>
      <c r="E794" s="805"/>
      <c r="F794" s="148"/>
      <c r="G794" s="99"/>
      <c r="H794" s="99"/>
      <c r="I794" s="99"/>
      <c r="J794" s="99"/>
      <c r="K794" s="99"/>
      <c r="L794" s="99"/>
      <c r="M794" s="99"/>
      <c r="N794" s="99"/>
      <c r="O794" s="99"/>
      <c r="P794" s="99"/>
      <c r="Q794" s="99"/>
      <c r="R794" s="99"/>
      <c r="S794" s="99"/>
      <c r="T794" s="99"/>
      <c r="U794" s="99"/>
      <c r="V794" s="99"/>
      <c r="W794" s="99"/>
      <c r="X794" s="99"/>
      <c r="Y794" s="99"/>
      <c r="Z794" s="99"/>
      <c r="AA794" s="231"/>
      <c r="AB794" s="68"/>
      <c r="AC794" s="69"/>
      <c r="AD794" s="70"/>
    </row>
    <row r="795" spans="1:30">
      <c r="A795" s="141"/>
      <c r="B795" s="212"/>
      <c r="C795" s="212"/>
      <c r="D795" s="149"/>
      <c r="E795" s="805"/>
      <c r="F795" s="148"/>
      <c r="G795" s="99"/>
      <c r="H795" s="99"/>
      <c r="I795" s="99"/>
      <c r="J795" s="99"/>
      <c r="K795" s="99"/>
      <c r="L795" s="99"/>
      <c r="M795" s="99"/>
      <c r="N795" s="99"/>
      <c r="O795" s="99"/>
      <c r="P795" s="99"/>
      <c r="Q795" s="99"/>
      <c r="R795" s="99"/>
      <c r="S795" s="99"/>
      <c r="T795" s="99"/>
      <c r="U795" s="99"/>
      <c r="V795" s="99"/>
      <c r="W795" s="99"/>
      <c r="X795" s="99"/>
      <c r="Y795" s="99"/>
      <c r="Z795" s="99"/>
      <c r="AA795" s="231"/>
      <c r="AB795" s="68"/>
      <c r="AC795" s="69"/>
      <c r="AD795" s="70"/>
    </row>
    <row r="796" spans="1:30">
      <c r="A796" s="141"/>
      <c r="B796" s="212"/>
      <c r="C796" s="212"/>
      <c r="D796" s="149"/>
      <c r="E796" s="805"/>
      <c r="F796" s="148"/>
      <c r="G796" s="99"/>
      <c r="H796" s="99"/>
      <c r="I796" s="99"/>
      <c r="J796" s="99"/>
      <c r="K796" s="99"/>
      <c r="L796" s="99"/>
      <c r="M796" s="99"/>
      <c r="N796" s="99"/>
      <c r="O796" s="99"/>
      <c r="P796" s="99"/>
      <c r="Q796" s="99"/>
      <c r="R796" s="99"/>
      <c r="S796" s="99"/>
      <c r="T796" s="99"/>
      <c r="U796" s="99"/>
      <c r="V796" s="99"/>
      <c r="W796" s="99"/>
      <c r="X796" s="99"/>
      <c r="Y796" s="99"/>
      <c r="Z796" s="99"/>
      <c r="AA796" s="231"/>
      <c r="AB796" s="68"/>
      <c r="AC796" s="69"/>
      <c r="AD796" s="70"/>
    </row>
    <row r="797" spans="1:30">
      <c r="A797" s="141"/>
      <c r="B797" s="212"/>
      <c r="C797" s="212"/>
      <c r="D797" s="149"/>
      <c r="E797" s="805"/>
      <c r="F797" s="148"/>
      <c r="G797" s="99"/>
      <c r="H797" s="99"/>
      <c r="I797" s="99"/>
      <c r="J797" s="99"/>
      <c r="K797" s="99"/>
      <c r="L797" s="99"/>
      <c r="M797" s="99"/>
      <c r="N797" s="99"/>
      <c r="O797" s="99"/>
      <c r="P797" s="99"/>
      <c r="Q797" s="99"/>
      <c r="R797" s="99"/>
      <c r="S797" s="99"/>
      <c r="T797" s="99"/>
      <c r="U797" s="99"/>
      <c r="V797" s="99"/>
      <c r="W797" s="99"/>
      <c r="X797" s="99"/>
      <c r="Y797" s="99"/>
      <c r="Z797" s="99"/>
      <c r="AA797" s="231"/>
      <c r="AB797" s="68"/>
      <c r="AC797" s="69"/>
      <c r="AD797" s="70"/>
    </row>
    <row r="798" spans="1:30" ht="10.199999999999999" customHeight="1">
      <c r="A798" s="224"/>
      <c r="B798" s="305"/>
      <c r="C798" s="305"/>
      <c r="D798" s="363"/>
      <c r="E798" s="257"/>
      <c r="F798" s="357"/>
      <c r="G798" s="258"/>
      <c r="H798" s="258"/>
      <c r="I798" s="258"/>
      <c r="J798" s="258"/>
      <c r="K798" s="258"/>
      <c r="L798" s="258"/>
      <c r="M798" s="258"/>
      <c r="N798" s="258"/>
      <c r="O798" s="258"/>
      <c r="P798" s="258"/>
      <c r="Q798" s="258"/>
      <c r="R798" s="258"/>
      <c r="S798" s="258"/>
      <c r="T798" s="258"/>
      <c r="U798" s="258"/>
      <c r="V798" s="258"/>
      <c r="W798" s="258"/>
      <c r="X798" s="258"/>
      <c r="Y798" s="258"/>
      <c r="Z798" s="258"/>
      <c r="AA798" s="377"/>
      <c r="AB798" s="225"/>
      <c r="AC798" s="226"/>
      <c r="AD798" s="227"/>
    </row>
    <row r="799" spans="1:30" ht="6.75" customHeight="1">
      <c r="A799" s="141"/>
      <c r="B799" s="212"/>
      <c r="C799" s="212"/>
      <c r="D799" s="149"/>
      <c r="E799" s="417"/>
      <c r="F799" s="148"/>
      <c r="G799" s="99"/>
      <c r="H799" s="99"/>
      <c r="I799" s="99"/>
      <c r="J799" s="99"/>
      <c r="K799" s="99"/>
      <c r="L799" s="99"/>
      <c r="M799" s="99"/>
      <c r="N799" s="99"/>
      <c r="O799" s="99"/>
      <c r="P799" s="99"/>
      <c r="Q799" s="99"/>
      <c r="R799" s="99"/>
      <c r="S799" s="99"/>
      <c r="T799" s="99"/>
      <c r="U799" s="99"/>
      <c r="V799" s="99"/>
      <c r="W799" s="99"/>
      <c r="X799" s="99"/>
      <c r="Y799" s="99"/>
      <c r="Z799" s="99"/>
      <c r="AA799" s="231"/>
      <c r="AB799" s="68"/>
      <c r="AC799" s="69"/>
      <c r="AD799" s="70"/>
    </row>
    <row r="800" spans="1:30" ht="13.5" customHeight="1">
      <c r="A800" s="805" t="s">
        <v>1193</v>
      </c>
      <c r="B800" s="212">
        <v>41</v>
      </c>
      <c r="C800" s="953" t="s">
        <v>583</v>
      </c>
      <c r="D800" s="149" t="s">
        <v>1025</v>
      </c>
      <c r="E800" s="805" t="s">
        <v>1355</v>
      </c>
      <c r="F800" s="148"/>
      <c r="G800" s="737" t="s">
        <v>71</v>
      </c>
      <c r="H800" s="737"/>
      <c r="I800" s="737"/>
      <c r="J800" s="737"/>
      <c r="K800" s="737"/>
      <c r="L800" s="737"/>
      <c r="M800" s="817"/>
      <c r="N800" s="738" t="s">
        <v>154</v>
      </c>
      <c r="O800" s="739"/>
      <c r="P800" s="739"/>
      <c r="Q800" s="739"/>
      <c r="R800" s="739"/>
      <c r="S800" s="739"/>
      <c r="T800" s="739"/>
      <c r="U800" s="739"/>
      <c r="V800" s="1517"/>
      <c r="W800" s="99"/>
      <c r="X800" s="99"/>
      <c r="Y800" s="99"/>
      <c r="Z800" s="99"/>
      <c r="AA800" s="231"/>
      <c r="AB800" s="1063" t="s">
        <v>548</v>
      </c>
      <c r="AC800" s="1064"/>
      <c r="AD800" s="1065"/>
    </row>
    <row r="801" spans="1:30">
      <c r="A801" s="805"/>
      <c r="B801" s="212"/>
      <c r="C801" s="953"/>
      <c r="D801" s="149"/>
      <c r="E801" s="805"/>
      <c r="F801" s="148"/>
      <c r="G801" s="737"/>
      <c r="H801" s="737"/>
      <c r="I801" s="737"/>
      <c r="J801" s="737"/>
      <c r="K801" s="737"/>
      <c r="L801" s="737"/>
      <c r="M801" s="817"/>
      <c r="N801" s="742"/>
      <c r="O801" s="743"/>
      <c r="P801" s="743"/>
      <c r="Q801" s="743"/>
      <c r="R801" s="743"/>
      <c r="S801" s="743"/>
      <c r="T801" s="743"/>
      <c r="U801" s="743"/>
      <c r="V801" s="1518"/>
      <c r="W801" s="99"/>
      <c r="X801" s="99"/>
      <c r="Y801" s="99"/>
      <c r="Z801" s="99"/>
      <c r="AA801" s="231"/>
      <c r="AB801" s="1063"/>
      <c r="AC801" s="1064"/>
      <c r="AD801" s="1065"/>
    </row>
    <row r="802" spans="1:30">
      <c r="A802" s="805"/>
      <c r="B802" s="212"/>
      <c r="C802" s="212"/>
      <c r="D802" s="149"/>
      <c r="E802" s="805"/>
      <c r="F802" s="148"/>
      <c r="G802" s="99"/>
      <c r="H802" s="99"/>
      <c r="I802" s="99"/>
      <c r="J802" s="99"/>
      <c r="K802" s="99"/>
      <c r="L802" s="99"/>
      <c r="M802" s="99"/>
      <c r="N802" s="99"/>
      <c r="O802" s="99"/>
      <c r="P802" s="99"/>
      <c r="Q802" s="99"/>
      <c r="R802" s="99"/>
      <c r="S802" s="99"/>
      <c r="T802" s="99"/>
      <c r="U802" s="99"/>
      <c r="V802" s="99"/>
      <c r="W802" s="99"/>
      <c r="X802" s="99"/>
      <c r="Y802" s="99"/>
      <c r="Z802" s="99"/>
      <c r="AA802" s="231"/>
      <c r="AB802" s="68"/>
      <c r="AC802" s="69"/>
      <c r="AD802" s="70"/>
    </row>
    <row r="803" spans="1:30">
      <c r="A803" s="417"/>
      <c r="B803" s="212"/>
      <c r="C803" s="212"/>
      <c r="D803" s="149"/>
      <c r="E803" s="805"/>
      <c r="F803" s="148"/>
      <c r="G803" s="3" t="s">
        <v>724</v>
      </c>
      <c r="H803" s="99"/>
      <c r="I803" s="99"/>
      <c r="J803" s="99"/>
      <c r="K803" s="99"/>
      <c r="L803" s="99"/>
      <c r="M803" s="99"/>
      <c r="N803" s="792" t="s">
        <v>198</v>
      </c>
      <c r="O803" s="792"/>
      <c r="P803" s="792"/>
      <c r="Q803" s="792"/>
      <c r="R803" s="792"/>
      <c r="S803" s="792"/>
      <c r="T803" s="792"/>
      <c r="U803" s="792"/>
      <c r="W803" s="99"/>
      <c r="X803" s="99"/>
      <c r="Y803" s="99"/>
      <c r="Z803" s="99"/>
      <c r="AA803" s="231"/>
      <c r="AB803" s="68"/>
      <c r="AC803" s="69"/>
      <c r="AD803" s="70"/>
    </row>
    <row r="804" spans="1:30">
      <c r="A804" s="141"/>
      <c r="B804" s="212"/>
      <c r="C804" s="212"/>
      <c r="D804" s="149"/>
      <c r="E804" s="805"/>
      <c r="F804" s="148"/>
      <c r="W804" s="99"/>
      <c r="X804" s="99"/>
      <c r="Y804" s="99"/>
      <c r="Z804" s="99"/>
      <c r="AA804" s="231"/>
      <c r="AB804" s="68"/>
      <c r="AC804" s="69"/>
      <c r="AD804" s="70"/>
    </row>
    <row r="805" spans="1:30">
      <c r="A805" s="141"/>
      <c r="B805" s="212"/>
      <c r="C805" s="212"/>
      <c r="D805" s="149"/>
      <c r="E805" s="417"/>
      <c r="F805" s="148"/>
      <c r="G805" s="1032" t="s">
        <v>1409</v>
      </c>
      <c r="H805" s="1032"/>
      <c r="I805" s="1032"/>
      <c r="J805" s="1032"/>
      <c r="K805" s="1032"/>
      <c r="L805" s="1032"/>
      <c r="M805" s="1032"/>
      <c r="N805" s="1032"/>
      <c r="O805" s="1032"/>
      <c r="P805" s="1032"/>
      <c r="Q805" s="1032"/>
      <c r="R805" s="1032"/>
      <c r="S805" s="1032"/>
      <c r="T805" s="1032"/>
      <c r="U805" s="1032"/>
      <c r="V805" s="1032"/>
      <c r="W805" s="1032"/>
      <c r="X805" s="1032"/>
      <c r="Y805" s="1032"/>
      <c r="Z805" s="1032"/>
      <c r="AA805" s="231"/>
      <c r="AB805" s="68"/>
      <c r="AC805" s="69"/>
      <c r="AD805" s="70"/>
    </row>
    <row r="806" spans="1:30">
      <c r="A806" s="141"/>
      <c r="B806" s="212"/>
      <c r="C806" s="212"/>
      <c r="D806" s="149"/>
      <c r="E806" s="417"/>
      <c r="F806" s="148"/>
      <c r="G806" s="692"/>
      <c r="H806" s="692"/>
      <c r="I806" s="692"/>
      <c r="J806" s="692"/>
      <c r="K806" s="692"/>
      <c r="L806" s="692"/>
      <c r="M806" s="692"/>
      <c r="N806" s="692"/>
      <c r="O806" s="692"/>
      <c r="P806" s="692"/>
      <c r="Q806" s="692"/>
      <c r="R806" s="692"/>
      <c r="S806" s="692"/>
      <c r="T806" s="692"/>
      <c r="U806" s="692"/>
      <c r="V806" s="692"/>
      <c r="W806" s="692"/>
      <c r="X806" s="692"/>
      <c r="Y806" s="692"/>
      <c r="Z806" s="692"/>
      <c r="AA806" s="231"/>
      <c r="AB806" s="68"/>
      <c r="AC806" s="69"/>
      <c r="AD806" s="70"/>
    </row>
    <row r="807" spans="1:30">
      <c r="A807" s="141"/>
      <c r="B807" s="212"/>
      <c r="C807" s="212"/>
      <c r="D807" s="149"/>
      <c r="E807" s="417"/>
      <c r="F807" s="148"/>
      <c r="G807" s="1491" t="s">
        <v>960</v>
      </c>
      <c r="H807" s="1492"/>
      <c r="I807" s="1492"/>
      <c r="J807" s="1492"/>
      <c r="K807" s="1492"/>
      <c r="L807" s="1492"/>
      <c r="M807" s="1492"/>
      <c r="N807" s="1492"/>
      <c r="O807" s="1492"/>
      <c r="P807" s="1492"/>
      <c r="Q807" s="1492"/>
      <c r="R807" s="1492"/>
      <c r="S807" s="1492"/>
      <c r="T807" s="1492"/>
      <c r="U807" s="1492"/>
      <c r="V807" s="1492"/>
      <c r="W807" s="1492"/>
      <c r="X807" s="1492"/>
      <c r="Y807" s="1492"/>
      <c r="Z807" s="1493"/>
      <c r="AA807" s="231"/>
      <c r="AB807" s="68"/>
      <c r="AC807" s="69"/>
      <c r="AD807" s="70"/>
    </row>
    <row r="808" spans="1:30">
      <c r="A808" s="141"/>
      <c r="B808" s="212"/>
      <c r="C808" s="212"/>
      <c r="D808" s="149"/>
      <c r="E808" s="417"/>
      <c r="F808" s="148"/>
      <c r="G808" s="1494"/>
      <c r="H808" s="1495"/>
      <c r="I808" s="1495"/>
      <c r="J808" s="1495"/>
      <c r="K808" s="1495"/>
      <c r="L808" s="1495"/>
      <c r="M808" s="1495"/>
      <c r="N808" s="1495"/>
      <c r="O808" s="1495"/>
      <c r="P808" s="1495"/>
      <c r="Q808" s="1495"/>
      <c r="R808" s="1495"/>
      <c r="S808" s="1495"/>
      <c r="T808" s="1495"/>
      <c r="U808" s="1495"/>
      <c r="V808" s="1495"/>
      <c r="W808" s="1495"/>
      <c r="X808" s="1495"/>
      <c r="Y808" s="1495"/>
      <c r="Z808" s="1496"/>
      <c r="AA808" s="231"/>
      <c r="AB808" s="68"/>
      <c r="AC808" s="69"/>
      <c r="AD808" s="70"/>
    </row>
    <row r="809" spans="1:30">
      <c r="A809" s="141"/>
      <c r="B809" s="212"/>
      <c r="C809" s="212"/>
      <c r="D809" s="149"/>
      <c r="E809" s="417"/>
      <c r="F809" s="148"/>
      <c r="G809" s="1497"/>
      <c r="H809" s="1498"/>
      <c r="I809" s="1498"/>
      <c r="J809" s="1498"/>
      <c r="K809" s="1498"/>
      <c r="L809" s="1498"/>
      <c r="M809" s="1498"/>
      <c r="N809" s="1498"/>
      <c r="O809" s="1498"/>
      <c r="P809" s="1498"/>
      <c r="Q809" s="1498"/>
      <c r="R809" s="1498"/>
      <c r="S809" s="1498"/>
      <c r="T809" s="1498"/>
      <c r="U809" s="1498"/>
      <c r="V809" s="1498"/>
      <c r="W809" s="1498"/>
      <c r="X809" s="1498"/>
      <c r="Y809" s="1498"/>
      <c r="Z809" s="1499"/>
      <c r="AA809" s="231"/>
      <c r="AB809" s="68"/>
      <c r="AC809" s="69"/>
      <c r="AD809" s="70"/>
    </row>
    <row r="810" spans="1:30">
      <c r="A810" s="141"/>
      <c r="B810" s="212"/>
      <c r="C810" s="212"/>
      <c r="D810" s="149"/>
      <c r="E810" s="417"/>
      <c r="F810" s="148"/>
      <c r="G810" s="1032" t="s">
        <v>1410</v>
      </c>
      <c r="H810" s="1032"/>
      <c r="I810" s="1032"/>
      <c r="J810" s="1032"/>
      <c r="K810" s="1032"/>
      <c r="L810" s="1032"/>
      <c r="M810" s="1032"/>
      <c r="N810" s="1032"/>
      <c r="O810" s="1032"/>
      <c r="P810" s="1032"/>
      <c r="Q810" s="1032"/>
      <c r="R810" s="1032"/>
      <c r="S810" s="1032"/>
      <c r="T810" s="1032"/>
      <c r="U810" s="1032"/>
      <c r="V810" s="1032"/>
      <c r="W810" s="1032"/>
      <c r="X810" s="1032"/>
      <c r="Y810" s="1032"/>
      <c r="Z810" s="1032"/>
      <c r="AA810" s="231"/>
      <c r="AB810" s="68"/>
      <c r="AC810" s="69"/>
      <c r="AD810" s="70"/>
    </row>
    <row r="811" spans="1:30">
      <c r="A811" s="141"/>
      <c r="B811" s="212"/>
      <c r="C811" s="212"/>
      <c r="D811" s="149"/>
      <c r="E811" s="417"/>
      <c r="F811" s="148"/>
      <c r="G811" s="692"/>
      <c r="H811" s="692"/>
      <c r="I811" s="692"/>
      <c r="J811" s="692"/>
      <c r="K811" s="692"/>
      <c r="L811" s="692"/>
      <c r="M811" s="692"/>
      <c r="N811" s="692"/>
      <c r="O811" s="692"/>
      <c r="P811" s="692"/>
      <c r="Q811" s="692"/>
      <c r="R811" s="692"/>
      <c r="S811" s="692"/>
      <c r="T811" s="692"/>
      <c r="U811" s="692"/>
      <c r="V811" s="692"/>
      <c r="W811" s="692"/>
      <c r="X811" s="692"/>
      <c r="Y811" s="692"/>
      <c r="Z811" s="692"/>
      <c r="AA811" s="231"/>
      <c r="AB811" s="68"/>
      <c r="AC811" s="69"/>
      <c r="AD811" s="70"/>
    </row>
    <row r="812" spans="1:30">
      <c r="A812" s="141"/>
      <c r="B812" s="212"/>
      <c r="C812" s="212"/>
      <c r="D812" s="149"/>
      <c r="E812" s="417"/>
      <c r="F812" s="148"/>
      <c r="G812" s="1491" t="s">
        <v>960</v>
      </c>
      <c r="H812" s="1492"/>
      <c r="I812" s="1492"/>
      <c r="J812" s="1492"/>
      <c r="K812" s="1492"/>
      <c r="L812" s="1492"/>
      <c r="M812" s="1492"/>
      <c r="N812" s="1492"/>
      <c r="O812" s="1492"/>
      <c r="P812" s="1492"/>
      <c r="Q812" s="1492"/>
      <c r="R812" s="1492"/>
      <c r="S812" s="1492"/>
      <c r="T812" s="1492"/>
      <c r="U812" s="1492"/>
      <c r="V812" s="1492"/>
      <c r="W812" s="1492"/>
      <c r="X812" s="1492"/>
      <c r="Y812" s="1492"/>
      <c r="Z812" s="1493"/>
      <c r="AA812" s="231"/>
      <c r="AB812" s="68"/>
      <c r="AC812" s="69"/>
      <c r="AD812" s="70"/>
    </row>
    <row r="813" spans="1:30">
      <c r="A813" s="141"/>
      <c r="B813" s="212"/>
      <c r="C813" s="212"/>
      <c r="D813" s="149"/>
      <c r="E813" s="417"/>
      <c r="F813" s="148"/>
      <c r="G813" s="1494"/>
      <c r="H813" s="1495"/>
      <c r="I813" s="1495"/>
      <c r="J813" s="1495"/>
      <c r="K813" s="1495"/>
      <c r="L813" s="1495"/>
      <c r="M813" s="1495"/>
      <c r="N813" s="1495"/>
      <c r="O813" s="1495"/>
      <c r="P813" s="1495"/>
      <c r="Q813" s="1495"/>
      <c r="R813" s="1495"/>
      <c r="S813" s="1495"/>
      <c r="T813" s="1495"/>
      <c r="U813" s="1495"/>
      <c r="V813" s="1495"/>
      <c r="W813" s="1495"/>
      <c r="X813" s="1495"/>
      <c r="Y813" s="1495"/>
      <c r="Z813" s="1496"/>
      <c r="AA813" s="231"/>
      <c r="AB813" s="68"/>
      <c r="AC813" s="69"/>
      <c r="AD813" s="70"/>
    </row>
    <row r="814" spans="1:30">
      <c r="A814" s="141"/>
      <c r="B814" s="212"/>
      <c r="C814" s="212"/>
      <c r="D814" s="149"/>
      <c r="E814" s="417"/>
      <c r="F814" s="148"/>
      <c r="G814" s="1497"/>
      <c r="H814" s="1498"/>
      <c r="I814" s="1498"/>
      <c r="J814" s="1498"/>
      <c r="K814" s="1498"/>
      <c r="L814" s="1498"/>
      <c r="M814" s="1498"/>
      <c r="N814" s="1498"/>
      <c r="O814" s="1498"/>
      <c r="P814" s="1498"/>
      <c r="Q814" s="1498"/>
      <c r="R814" s="1498"/>
      <c r="S814" s="1498"/>
      <c r="T814" s="1498"/>
      <c r="U814" s="1498"/>
      <c r="V814" s="1498"/>
      <c r="W814" s="1498"/>
      <c r="X814" s="1498"/>
      <c r="Y814" s="1498"/>
      <c r="Z814" s="1499"/>
      <c r="AA814" s="231"/>
      <c r="AB814" s="68"/>
      <c r="AC814" s="69"/>
      <c r="AD814" s="70"/>
    </row>
    <row r="815" spans="1:30" ht="6.6" customHeight="1">
      <c r="A815" s="141"/>
      <c r="B815" s="212"/>
      <c r="C815" s="212"/>
      <c r="D815" s="149"/>
      <c r="E815" s="417"/>
      <c r="F815" s="148"/>
      <c r="G815" s="99"/>
      <c r="W815" s="99"/>
      <c r="X815" s="99"/>
      <c r="Y815" s="99"/>
      <c r="Z815" s="99"/>
      <c r="AA815" s="231"/>
      <c r="AB815" s="68"/>
      <c r="AC815" s="69"/>
      <c r="AD815" s="70"/>
    </row>
    <row r="816" spans="1:30" ht="13.8" customHeight="1">
      <c r="A816" s="141"/>
      <c r="B816" s="212"/>
      <c r="C816" s="212"/>
      <c r="D816" s="149"/>
      <c r="E816" s="417"/>
      <c r="F816" s="148"/>
      <c r="G816" s="99"/>
      <c r="W816" s="99"/>
      <c r="X816" s="99"/>
      <c r="Y816" s="99"/>
      <c r="Z816" s="99"/>
      <c r="AA816" s="231"/>
      <c r="AB816" s="68"/>
      <c r="AC816" s="69"/>
      <c r="AD816" s="70"/>
    </row>
    <row r="817" spans="1:30" ht="13.5" customHeight="1">
      <c r="A817" s="805" t="s">
        <v>1194</v>
      </c>
      <c r="B817" s="212">
        <v>42</v>
      </c>
      <c r="C817" s="953" t="s">
        <v>584</v>
      </c>
      <c r="D817" s="149" t="s">
        <v>351</v>
      </c>
      <c r="E817" s="805" t="s">
        <v>1195</v>
      </c>
      <c r="F817" s="148"/>
      <c r="G817" s="737" t="s">
        <v>71</v>
      </c>
      <c r="H817" s="737"/>
      <c r="I817" s="737"/>
      <c r="J817" s="737"/>
      <c r="K817" s="737"/>
      <c r="L817" s="737"/>
      <c r="M817" s="817"/>
      <c r="N817" s="738" t="s">
        <v>154</v>
      </c>
      <c r="O817" s="739"/>
      <c r="P817" s="739"/>
      <c r="Q817" s="739"/>
      <c r="R817" s="739"/>
      <c r="S817" s="739"/>
      <c r="T817" s="739"/>
      <c r="U817" s="739"/>
      <c r="V817" s="1517"/>
      <c r="W817" s="99"/>
      <c r="X817" s="99"/>
      <c r="Y817" s="99"/>
      <c r="Z817" s="99"/>
      <c r="AA817" s="231"/>
      <c r="AB817" s="1063" t="s">
        <v>548</v>
      </c>
      <c r="AC817" s="1064"/>
      <c r="AD817" s="1065"/>
    </row>
    <row r="818" spans="1:30">
      <c r="A818" s="805"/>
      <c r="B818" s="212"/>
      <c r="C818" s="953"/>
      <c r="D818" s="149"/>
      <c r="E818" s="805"/>
      <c r="F818" s="148"/>
      <c r="G818" s="737"/>
      <c r="H818" s="737"/>
      <c r="I818" s="737"/>
      <c r="J818" s="737"/>
      <c r="K818" s="737"/>
      <c r="L818" s="737"/>
      <c r="M818" s="817"/>
      <c r="N818" s="742"/>
      <c r="O818" s="743"/>
      <c r="P818" s="743"/>
      <c r="Q818" s="743"/>
      <c r="R818" s="743"/>
      <c r="S818" s="743"/>
      <c r="T818" s="743"/>
      <c r="U818" s="743"/>
      <c r="V818" s="1518"/>
      <c r="W818" s="99"/>
      <c r="X818" s="99"/>
      <c r="Y818" s="99"/>
      <c r="Z818" s="99"/>
      <c r="AA818" s="231"/>
      <c r="AB818" s="1063"/>
      <c r="AC818" s="1064"/>
      <c r="AD818" s="1065"/>
    </row>
    <row r="819" spans="1:30" ht="13.5" customHeight="1">
      <c r="A819" s="141"/>
      <c r="B819" s="212"/>
      <c r="C819" s="212"/>
      <c r="D819" s="149"/>
      <c r="E819" s="805"/>
      <c r="F819" s="148"/>
      <c r="G819" s="1536" t="s">
        <v>1284</v>
      </c>
      <c r="H819" s="1536"/>
      <c r="I819" s="1536"/>
      <c r="J819" s="1536"/>
      <c r="K819" s="1536"/>
      <c r="L819" s="1536"/>
      <c r="M819" s="1536"/>
      <c r="N819" s="1536"/>
      <c r="O819" s="1536"/>
      <c r="P819" s="1536"/>
      <c r="Q819" s="1536"/>
      <c r="R819" s="1536"/>
      <c r="S819" s="1536"/>
      <c r="T819" s="1536"/>
      <c r="U819" s="1536"/>
      <c r="V819" s="1536"/>
      <c r="W819" s="1536"/>
      <c r="X819" s="1536"/>
      <c r="Y819" s="1536"/>
      <c r="Z819" s="1536"/>
      <c r="AB819" s="68"/>
      <c r="AC819" s="69"/>
      <c r="AD819" s="70"/>
    </row>
    <row r="820" spans="1:30" ht="13.5" customHeight="1">
      <c r="A820" s="141"/>
      <c r="B820" s="212"/>
      <c r="C820" s="212"/>
      <c r="D820" s="149"/>
      <c r="E820" s="805"/>
      <c r="F820" s="148"/>
      <c r="G820" s="214"/>
      <c r="H820" s="696"/>
      <c r="I820" s="696"/>
      <c r="J820" s="1545" t="s">
        <v>1198</v>
      </c>
      <c r="K820" s="1545"/>
      <c r="L820" s="1545"/>
      <c r="M820" s="1545"/>
      <c r="N820" s="1545"/>
      <c r="O820" s="1545"/>
      <c r="P820" s="1545"/>
      <c r="Q820" s="214"/>
      <c r="R820" s="214"/>
      <c r="Y820" s="214"/>
      <c r="Z820" s="214"/>
      <c r="AB820" s="68"/>
      <c r="AC820" s="69"/>
      <c r="AD820" s="70"/>
    </row>
    <row r="821" spans="1:30" ht="13.5" customHeight="1">
      <c r="A821" s="141"/>
      <c r="B821" s="212"/>
      <c r="C821" s="212"/>
      <c r="D821" s="149"/>
      <c r="E821" s="805"/>
      <c r="F821" s="148"/>
      <c r="G821" s="214"/>
      <c r="H821" s="696"/>
      <c r="I821" s="696"/>
      <c r="J821" s="1545" t="s">
        <v>1287</v>
      </c>
      <c r="K821" s="1545"/>
      <c r="L821" s="1545"/>
      <c r="M821" s="1545"/>
      <c r="N821" s="1545"/>
      <c r="O821" s="1545"/>
      <c r="P821" s="1545"/>
      <c r="Q821" s="214"/>
      <c r="R821" s="484" t="s">
        <v>1288</v>
      </c>
      <c r="S821" s="1546" t="s">
        <v>1285</v>
      </c>
      <c r="T821" s="1546"/>
      <c r="U821" s="1546"/>
      <c r="V821" s="1546"/>
      <c r="W821" s="1546"/>
      <c r="X821" s="1546"/>
      <c r="Y821" s="1546"/>
      <c r="Z821" s="1546"/>
      <c r="AA821" s="1547"/>
      <c r="AB821" s="68"/>
      <c r="AC821" s="69"/>
      <c r="AD821" s="70"/>
    </row>
    <row r="822" spans="1:30" ht="13.5" customHeight="1">
      <c r="A822" s="141"/>
      <c r="B822" s="212"/>
      <c r="C822" s="212"/>
      <c r="D822" s="149"/>
      <c r="E822" s="805"/>
      <c r="F822" s="148"/>
      <c r="G822" s="214"/>
      <c r="H822" s="696"/>
      <c r="I822" s="696"/>
      <c r="J822" s="1548" t="s">
        <v>1286</v>
      </c>
      <c r="K822" s="1548"/>
      <c r="L822" s="1548"/>
      <c r="M822" s="1548"/>
      <c r="N822" s="1548"/>
      <c r="O822" s="1548"/>
      <c r="P822" s="1548"/>
      <c r="Q822" s="214"/>
      <c r="R822" s="484"/>
      <c r="S822" s="1546"/>
      <c r="T822" s="1546"/>
      <c r="U822" s="1546"/>
      <c r="V822" s="1546"/>
      <c r="W822" s="1546"/>
      <c r="X822" s="1546"/>
      <c r="Y822" s="1546"/>
      <c r="Z822" s="1546"/>
      <c r="AA822" s="1547"/>
      <c r="AB822" s="68"/>
      <c r="AC822" s="69"/>
      <c r="AD822" s="70"/>
    </row>
    <row r="823" spans="1:30">
      <c r="A823" s="141"/>
      <c r="B823" s="212"/>
      <c r="C823" s="212"/>
      <c r="D823" s="149"/>
      <c r="E823" s="805"/>
      <c r="F823" s="148"/>
      <c r="G823" s="214"/>
      <c r="H823" s="774"/>
      <c r="I823" s="775"/>
      <c r="J823" s="1524" t="s">
        <v>701</v>
      </c>
      <c r="K823" s="1525"/>
      <c r="L823" s="1525"/>
      <c r="M823" s="1525"/>
      <c r="N823" s="1525"/>
      <c r="O823" s="1525"/>
      <c r="P823" s="1526"/>
      <c r="Q823" s="214"/>
      <c r="S823" s="1546"/>
      <c r="T823" s="1546"/>
      <c r="U823" s="1546"/>
      <c r="V823" s="1546"/>
      <c r="W823" s="1546"/>
      <c r="X823" s="1546"/>
      <c r="Y823" s="1546"/>
      <c r="Z823" s="1546"/>
      <c r="AA823" s="1547"/>
      <c r="AB823" s="68"/>
      <c r="AC823" s="69"/>
      <c r="AD823" s="70"/>
    </row>
    <row r="824" spans="1:30">
      <c r="A824" s="141"/>
      <c r="B824" s="212"/>
      <c r="C824" s="212"/>
      <c r="D824" s="149"/>
      <c r="E824" s="805"/>
      <c r="F824" s="148"/>
      <c r="G824" s="214"/>
      <c r="H824" s="776"/>
      <c r="I824" s="777"/>
      <c r="J824" s="336" t="s">
        <v>1278</v>
      </c>
      <c r="K824" s="1530"/>
      <c r="L824" s="1530"/>
      <c r="M824" s="1530"/>
      <c r="N824" s="1530"/>
      <c r="O824" s="1530"/>
      <c r="P824" s="337" t="s">
        <v>1214</v>
      </c>
      <c r="Q824" s="24"/>
      <c r="R824" s="24"/>
      <c r="S824" s="1468"/>
      <c r="T824" s="1468"/>
      <c r="U824" s="1468"/>
      <c r="V824" s="1468"/>
      <c r="W824" s="1468"/>
      <c r="X824" s="1468"/>
      <c r="Y824" s="1468"/>
      <c r="Z824" s="1468"/>
      <c r="AA824" s="1458"/>
      <c r="AB824" s="68"/>
      <c r="AC824" s="69"/>
      <c r="AD824" s="70"/>
    </row>
    <row r="825" spans="1:30" ht="5.4" customHeight="1">
      <c r="A825" s="141"/>
      <c r="B825" s="212"/>
      <c r="C825" s="212"/>
      <c r="D825" s="149"/>
      <c r="E825" s="805"/>
      <c r="F825" s="148"/>
      <c r="G825" s="99"/>
      <c r="H825" s="99"/>
      <c r="I825" s="99"/>
      <c r="J825" s="99"/>
      <c r="K825" s="99"/>
      <c r="L825" s="99"/>
      <c r="M825" s="99"/>
      <c r="N825" s="99"/>
      <c r="O825" s="99"/>
      <c r="P825" s="99"/>
      <c r="Q825" s="99"/>
      <c r="R825" s="99"/>
      <c r="S825" s="99"/>
      <c r="T825" s="99"/>
      <c r="U825" s="99"/>
      <c r="V825" s="99"/>
      <c r="W825" s="99"/>
      <c r="X825" s="99"/>
      <c r="Y825" s="99"/>
      <c r="Z825" s="99"/>
      <c r="AA825" s="231"/>
      <c r="AB825" s="68"/>
      <c r="AC825" s="69"/>
      <c r="AD825" s="70"/>
    </row>
    <row r="826" spans="1:30" ht="13.5" customHeight="1">
      <c r="A826" s="141"/>
      <c r="B826" s="212"/>
      <c r="C826" s="212"/>
      <c r="D826" s="149" t="s">
        <v>351</v>
      </c>
      <c r="E826" s="805" t="s">
        <v>1196</v>
      </c>
      <c r="F826" s="148"/>
      <c r="G826" s="737" t="s">
        <v>71</v>
      </c>
      <c r="H826" s="737"/>
      <c r="I826" s="737"/>
      <c r="J826" s="737"/>
      <c r="K826" s="737"/>
      <c r="L826" s="737"/>
      <c r="M826" s="817"/>
      <c r="N826" s="738" t="s">
        <v>723</v>
      </c>
      <c r="O826" s="739"/>
      <c r="P826" s="739"/>
      <c r="Q826" s="739"/>
      <c r="R826" s="739"/>
      <c r="S826" s="739"/>
      <c r="T826" s="739"/>
      <c r="U826" s="739"/>
      <c r="V826" s="1517"/>
      <c r="W826" s="99"/>
      <c r="X826" s="99"/>
      <c r="Y826" s="99"/>
      <c r="Z826" s="99"/>
      <c r="AA826" s="231"/>
      <c r="AB826" s="1063" t="s">
        <v>548</v>
      </c>
      <c r="AC826" s="1064"/>
      <c r="AD826" s="1065"/>
    </row>
    <row r="827" spans="1:30" ht="17.399999999999999" customHeight="1">
      <c r="A827" s="141"/>
      <c r="B827" s="212"/>
      <c r="C827" s="212"/>
      <c r="D827" s="149"/>
      <c r="E827" s="805"/>
      <c r="F827" s="148"/>
      <c r="G827" s="737"/>
      <c r="H827" s="737"/>
      <c r="I827" s="737"/>
      <c r="J827" s="737"/>
      <c r="K827" s="737"/>
      <c r="L827" s="737"/>
      <c r="M827" s="817"/>
      <c r="N827" s="742"/>
      <c r="O827" s="743"/>
      <c r="P827" s="743"/>
      <c r="Q827" s="743"/>
      <c r="R827" s="743"/>
      <c r="S827" s="743"/>
      <c r="T827" s="743"/>
      <c r="U827" s="743"/>
      <c r="V827" s="1518"/>
      <c r="W827" s="99"/>
      <c r="X827" s="99"/>
      <c r="Y827" s="99"/>
      <c r="Z827" s="99"/>
      <c r="AA827" s="231"/>
      <c r="AB827" s="1063"/>
      <c r="AC827" s="1064"/>
      <c r="AD827" s="1065"/>
    </row>
    <row r="828" spans="1:30" ht="13.8" customHeight="1">
      <c r="A828" s="141"/>
      <c r="B828" s="212"/>
      <c r="C828" s="212"/>
      <c r="D828" s="149"/>
      <c r="E828" s="805"/>
      <c r="F828" s="148"/>
      <c r="G828" s="99"/>
      <c r="H828" s="99"/>
      <c r="I828" s="99"/>
      <c r="J828" s="99"/>
      <c r="K828" s="99"/>
      <c r="L828" s="99"/>
      <c r="M828" s="99"/>
      <c r="N828" s="99"/>
      <c r="O828" s="99"/>
      <c r="P828" s="99"/>
      <c r="Q828" s="99"/>
      <c r="R828" s="99"/>
      <c r="S828" s="99"/>
      <c r="T828" s="99"/>
      <c r="U828" s="99"/>
      <c r="V828" s="99"/>
      <c r="W828" s="99"/>
      <c r="X828" s="99"/>
      <c r="Y828" s="99"/>
      <c r="Z828" s="99"/>
      <c r="AA828" s="231"/>
      <c r="AB828" s="68"/>
      <c r="AC828" s="69"/>
      <c r="AD828" s="70"/>
    </row>
    <row r="829" spans="1:30" ht="13.8" customHeight="1">
      <c r="A829" s="141"/>
      <c r="B829" s="212"/>
      <c r="C829" s="212"/>
      <c r="D829" s="149"/>
      <c r="E829" s="417"/>
      <c r="F829" s="148"/>
      <c r="G829" s="99"/>
      <c r="H829" s="99"/>
      <c r="I829" s="99"/>
      <c r="J829" s="99"/>
      <c r="K829" s="99"/>
      <c r="L829" s="99"/>
      <c r="M829" s="99"/>
      <c r="N829" s="99"/>
      <c r="O829" s="99"/>
      <c r="P829" s="99"/>
      <c r="Q829" s="99"/>
      <c r="R829" s="99"/>
      <c r="S829" s="99"/>
      <c r="T829" s="99"/>
      <c r="U829" s="99"/>
      <c r="V829" s="99"/>
      <c r="W829" s="99"/>
      <c r="X829" s="99"/>
      <c r="Y829" s="99"/>
      <c r="Z829" s="99"/>
      <c r="AA829" s="231"/>
      <c r="AB829" s="68"/>
      <c r="AC829" s="69"/>
      <c r="AD829" s="70"/>
    </row>
    <row r="830" spans="1:30" ht="13.8" customHeight="1">
      <c r="A830" s="141"/>
      <c r="B830" s="212"/>
      <c r="C830" s="212"/>
      <c r="D830" s="149"/>
      <c r="E830" s="417"/>
      <c r="F830" s="148"/>
      <c r="G830" s="99"/>
      <c r="H830" s="99"/>
      <c r="I830" s="99"/>
      <c r="J830" s="99"/>
      <c r="K830" s="99"/>
      <c r="L830" s="99"/>
      <c r="M830" s="99"/>
      <c r="N830" s="99"/>
      <c r="O830" s="99"/>
      <c r="P830" s="99"/>
      <c r="Q830" s="99"/>
      <c r="R830" s="99"/>
      <c r="S830" s="99"/>
      <c r="T830" s="99"/>
      <c r="U830" s="99"/>
      <c r="V830" s="99"/>
      <c r="W830" s="99"/>
      <c r="X830" s="99"/>
      <c r="Y830" s="99"/>
      <c r="Z830" s="99"/>
      <c r="AA830" s="231"/>
      <c r="AB830" s="68"/>
      <c r="AC830" s="69"/>
      <c r="AD830" s="70"/>
    </row>
    <row r="831" spans="1:30" ht="13.8" customHeight="1">
      <c r="A831" s="141"/>
      <c r="B831" s="212"/>
      <c r="C831" s="212"/>
      <c r="D831" s="149"/>
      <c r="E831" s="417"/>
      <c r="F831" s="148"/>
      <c r="G831" s="99"/>
      <c r="H831" s="99"/>
      <c r="I831" s="99"/>
      <c r="J831" s="99"/>
      <c r="K831" s="99"/>
      <c r="L831" s="99"/>
      <c r="M831" s="99"/>
      <c r="N831" s="99"/>
      <c r="O831" s="99"/>
      <c r="P831" s="99"/>
      <c r="Q831" s="99"/>
      <c r="R831" s="99"/>
      <c r="S831" s="99"/>
      <c r="T831" s="99"/>
      <c r="U831" s="99"/>
      <c r="V831" s="99"/>
      <c r="W831" s="99"/>
      <c r="X831" s="99"/>
      <c r="Y831" s="99"/>
      <c r="Z831" s="99"/>
      <c r="AA831" s="231"/>
      <c r="AB831" s="68"/>
      <c r="AC831" s="69"/>
      <c r="AD831" s="70"/>
    </row>
    <row r="832" spans="1:30" ht="13.8" customHeight="1">
      <c r="A832" s="141"/>
      <c r="B832" s="212"/>
      <c r="C832" s="212"/>
      <c r="D832" s="149"/>
      <c r="E832" s="417"/>
      <c r="F832" s="148"/>
      <c r="G832" s="99"/>
      <c r="H832" s="99"/>
      <c r="I832" s="99"/>
      <c r="J832" s="99"/>
      <c r="K832" s="99"/>
      <c r="L832" s="99"/>
      <c r="M832" s="99"/>
      <c r="N832" s="99"/>
      <c r="O832" s="99"/>
      <c r="P832" s="99"/>
      <c r="Q832" s="99"/>
      <c r="R832" s="99"/>
      <c r="S832" s="99"/>
      <c r="T832" s="99"/>
      <c r="U832" s="99"/>
      <c r="V832" s="99"/>
      <c r="W832" s="99"/>
      <c r="X832" s="99"/>
      <c r="Y832" s="99"/>
      <c r="Z832" s="99"/>
      <c r="AA832" s="231"/>
      <c r="AB832" s="68"/>
      <c r="AC832" s="69"/>
      <c r="AD832" s="70"/>
    </row>
    <row r="833" spans="1:30" ht="13.8" customHeight="1">
      <c r="A833" s="141"/>
      <c r="B833" s="212"/>
      <c r="C833" s="212"/>
      <c r="D833" s="149"/>
      <c r="E833" s="417"/>
      <c r="F833" s="148"/>
      <c r="G833" s="99"/>
      <c r="H833" s="99"/>
      <c r="I833" s="99"/>
      <c r="J833" s="99"/>
      <c r="K833" s="99"/>
      <c r="L833" s="99"/>
      <c r="M833" s="99"/>
      <c r="N833" s="99"/>
      <c r="O833" s="99"/>
      <c r="P833" s="99"/>
      <c r="Q833" s="99"/>
      <c r="R833" s="99"/>
      <c r="S833" s="99"/>
      <c r="T833" s="99"/>
      <c r="U833" s="99"/>
      <c r="V833" s="99"/>
      <c r="W833" s="99"/>
      <c r="X833" s="99"/>
      <c r="Y833" s="99"/>
      <c r="Z833" s="99"/>
      <c r="AA833" s="231"/>
      <c r="AB833" s="68"/>
      <c r="AC833" s="69"/>
      <c r="AD833" s="70"/>
    </row>
    <row r="834" spans="1:30" ht="13.8" customHeight="1">
      <c r="A834" s="141"/>
      <c r="B834" s="212"/>
      <c r="C834" s="212"/>
      <c r="D834" s="149"/>
      <c r="E834" s="417"/>
      <c r="F834" s="148"/>
      <c r="G834" s="99"/>
      <c r="H834" s="99"/>
      <c r="I834" s="99"/>
      <c r="J834" s="99"/>
      <c r="K834" s="99"/>
      <c r="L834" s="99"/>
      <c r="M834" s="99"/>
      <c r="N834" s="99"/>
      <c r="O834" s="99"/>
      <c r="P834" s="99"/>
      <c r="Q834" s="99"/>
      <c r="R834" s="99"/>
      <c r="S834" s="99"/>
      <c r="T834" s="99"/>
      <c r="U834" s="99"/>
      <c r="V834" s="99"/>
      <c r="W834" s="99"/>
      <c r="X834" s="99"/>
      <c r="Y834" s="99"/>
      <c r="Z834" s="99"/>
      <c r="AA834" s="231"/>
      <c r="AB834" s="68"/>
      <c r="AC834" s="69"/>
      <c r="AD834" s="70"/>
    </row>
    <row r="835" spans="1:30" ht="13.8" customHeight="1">
      <c r="A835" s="141"/>
      <c r="B835" s="212"/>
      <c r="C835" s="212"/>
      <c r="D835" s="149"/>
      <c r="E835" s="417"/>
      <c r="F835" s="148"/>
      <c r="G835" s="99"/>
      <c r="H835" s="99"/>
      <c r="I835" s="99"/>
      <c r="J835" s="99"/>
      <c r="K835" s="99"/>
      <c r="L835" s="99"/>
      <c r="M835" s="99"/>
      <c r="N835" s="99"/>
      <c r="O835" s="99"/>
      <c r="P835" s="99"/>
      <c r="Q835" s="99"/>
      <c r="R835" s="99"/>
      <c r="S835" s="99"/>
      <c r="T835" s="99"/>
      <c r="U835" s="99"/>
      <c r="V835" s="99"/>
      <c r="W835" s="99"/>
      <c r="X835" s="99"/>
      <c r="Y835" s="99"/>
      <c r="Z835" s="99"/>
      <c r="AA835" s="231"/>
      <c r="AB835" s="68"/>
      <c r="AC835" s="69"/>
      <c r="AD835" s="70"/>
    </row>
    <row r="836" spans="1:30" ht="13.8" customHeight="1">
      <c r="A836" s="141"/>
      <c r="B836" s="212"/>
      <c r="C836" s="212"/>
      <c r="D836" s="149"/>
      <c r="E836" s="417"/>
      <c r="F836" s="148"/>
      <c r="G836" s="99"/>
      <c r="H836" s="99"/>
      <c r="I836" s="99"/>
      <c r="J836" s="99"/>
      <c r="K836" s="99"/>
      <c r="L836" s="99"/>
      <c r="M836" s="99"/>
      <c r="N836" s="99"/>
      <c r="O836" s="99"/>
      <c r="P836" s="99"/>
      <c r="Q836" s="99"/>
      <c r="R836" s="99"/>
      <c r="S836" s="99"/>
      <c r="T836" s="99"/>
      <c r="U836" s="99"/>
      <c r="V836" s="99"/>
      <c r="W836" s="99"/>
      <c r="X836" s="99"/>
      <c r="Y836" s="99"/>
      <c r="Z836" s="99"/>
      <c r="AA836" s="231"/>
      <c r="AB836" s="68"/>
      <c r="AC836" s="69"/>
      <c r="AD836" s="70"/>
    </row>
    <row r="837" spans="1:30" ht="13.8" customHeight="1">
      <c r="A837" s="141"/>
      <c r="B837" s="212"/>
      <c r="C837" s="212"/>
      <c r="D837" s="149"/>
      <c r="E837" s="417"/>
      <c r="F837" s="148"/>
      <c r="G837" s="99"/>
      <c r="H837" s="99"/>
      <c r="I837" s="99"/>
      <c r="J837" s="99"/>
      <c r="K837" s="99"/>
      <c r="L837" s="99"/>
      <c r="M837" s="99"/>
      <c r="N837" s="99"/>
      <c r="O837" s="99"/>
      <c r="P837" s="99"/>
      <c r="Q837" s="99"/>
      <c r="R837" s="99"/>
      <c r="S837" s="99"/>
      <c r="T837" s="99"/>
      <c r="U837" s="99"/>
      <c r="V837" s="99"/>
      <c r="W837" s="99"/>
      <c r="X837" s="99"/>
      <c r="Y837" s="99"/>
      <c r="Z837" s="99"/>
      <c r="AA837" s="231"/>
      <c r="AB837" s="68"/>
      <c r="AC837" s="69"/>
      <c r="AD837" s="70"/>
    </row>
    <row r="838" spans="1:30" ht="13.8" customHeight="1">
      <c r="A838" s="141"/>
      <c r="B838" s="212"/>
      <c r="C838" s="212"/>
      <c r="D838" s="149"/>
      <c r="E838" s="417"/>
      <c r="F838" s="148"/>
      <c r="G838" s="99"/>
      <c r="H838" s="99"/>
      <c r="I838" s="99"/>
      <c r="J838" s="99"/>
      <c r="K838" s="99"/>
      <c r="L838" s="99"/>
      <c r="M838" s="99"/>
      <c r="N838" s="99"/>
      <c r="O838" s="99"/>
      <c r="P838" s="99"/>
      <c r="Q838" s="99"/>
      <c r="R838" s="99"/>
      <c r="S838" s="99"/>
      <c r="T838" s="99"/>
      <c r="U838" s="99"/>
      <c r="V838" s="99"/>
      <c r="W838" s="99"/>
      <c r="X838" s="99"/>
      <c r="Y838" s="99"/>
      <c r="Z838" s="99"/>
      <c r="AA838" s="231"/>
      <c r="AB838" s="68"/>
      <c r="AC838" s="69"/>
      <c r="AD838" s="70"/>
    </row>
    <row r="839" spans="1:30" ht="13.8" customHeight="1">
      <c r="A839" s="141"/>
      <c r="B839" s="212"/>
      <c r="C839" s="212"/>
      <c r="D839" s="149"/>
      <c r="E839" s="417"/>
      <c r="F839" s="148"/>
      <c r="G839" s="99"/>
      <c r="H839" s="99"/>
      <c r="I839" s="99"/>
      <c r="J839" s="99"/>
      <c r="K839" s="99"/>
      <c r="L839" s="99"/>
      <c r="M839" s="99"/>
      <c r="N839" s="99"/>
      <c r="O839" s="99"/>
      <c r="P839" s="99"/>
      <c r="Q839" s="99"/>
      <c r="R839" s="99"/>
      <c r="S839" s="99"/>
      <c r="T839" s="99"/>
      <c r="U839" s="99"/>
      <c r="V839" s="99"/>
      <c r="W839" s="99"/>
      <c r="X839" s="99"/>
      <c r="Y839" s="99"/>
      <c r="Z839" s="99"/>
      <c r="AA839" s="231"/>
      <c r="AB839" s="68"/>
      <c r="AC839" s="69"/>
      <c r="AD839" s="70"/>
    </row>
    <row r="840" spans="1:30" ht="13.8" customHeight="1">
      <c r="A840" s="141"/>
      <c r="B840" s="212"/>
      <c r="C840" s="212"/>
      <c r="D840" s="149"/>
      <c r="E840" s="417"/>
      <c r="F840" s="148"/>
      <c r="G840" s="99"/>
      <c r="H840" s="99"/>
      <c r="I840" s="99"/>
      <c r="J840" s="99"/>
      <c r="K840" s="99"/>
      <c r="L840" s="99"/>
      <c r="M840" s="99"/>
      <c r="N840" s="99"/>
      <c r="O840" s="99"/>
      <c r="P840" s="99"/>
      <c r="Q840" s="99"/>
      <c r="R840" s="99"/>
      <c r="S840" s="99"/>
      <c r="T840" s="99"/>
      <c r="U840" s="99"/>
      <c r="V840" s="99"/>
      <c r="W840" s="99"/>
      <c r="X840" s="99"/>
      <c r="Y840" s="99"/>
      <c r="Z840" s="99"/>
      <c r="AA840" s="231"/>
      <c r="AB840" s="68"/>
      <c r="AC840" s="69"/>
      <c r="AD840" s="70"/>
    </row>
    <row r="841" spans="1:30" ht="13.8" customHeight="1">
      <c r="A841" s="141"/>
      <c r="B841" s="212"/>
      <c r="C841" s="212"/>
      <c r="D841" s="149"/>
      <c r="E841" s="417"/>
      <c r="F841" s="148"/>
      <c r="G841" s="99"/>
      <c r="H841" s="99"/>
      <c r="I841" s="99"/>
      <c r="J841" s="99"/>
      <c r="K841" s="99"/>
      <c r="L841" s="99"/>
      <c r="M841" s="99"/>
      <c r="N841" s="99"/>
      <c r="O841" s="99"/>
      <c r="P841" s="99"/>
      <c r="Q841" s="99"/>
      <c r="R841" s="99"/>
      <c r="S841" s="99"/>
      <c r="T841" s="99"/>
      <c r="U841" s="99"/>
      <c r="V841" s="99"/>
      <c r="W841" s="99"/>
      <c r="X841" s="99"/>
      <c r="Y841" s="99"/>
      <c r="Z841" s="99"/>
      <c r="AA841" s="231"/>
      <c r="AB841" s="68"/>
      <c r="AC841" s="69"/>
      <c r="AD841" s="70"/>
    </row>
    <row r="842" spans="1:30" ht="6.6" customHeight="1">
      <c r="A842" s="224"/>
      <c r="B842" s="305"/>
      <c r="C842" s="305"/>
      <c r="D842" s="363"/>
      <c r="E842" s="262"/>
      <c r="F842" s="357"/>
      <c r="G842" s="258"/>
      <c r="H842" s="258"/>
      <c r="I842" s="258"/>
      <c r="J842" s="258"/>
      <c r="K842" s="258"/>
      <c r="L842" s="258"/>
      <c r="M842" s="258"/>
      <c r="N842" s="258"/>
      <c r="O842" s="258"/>
      <c r="P842" s="258"/>
      <c r="Q842" s="258"/>
      <c r="R842" s="258"/>
      <c r="S842" s="258"/>
      <c r="T842" s="258"/>
      <c r="U842" s="258"/>
      <c r="V842" s="258"/>
      <c r="W842" s="258"/>
      <c r="X842" s="258"/>
      <c r="Y842" s="258"/>
      <c r="Z842" s="258"/>
      <c r="AA842" s="377"/>
      <c r="AB842" s="225"/>
      <c r="AC842" s="226"/>
      <c r="AD842" s="227"/>
    </row>
    <row r="843" spans="1:30" ht="4.8" customHeight="1">
      <c r="A843" s="141"/>
      <c r="B843" s="212"/>
      <c r="C843" s="212"/>
      <c r="D843" s="149"/>
      <c r="E843" s="417"/>
      <c r="F843" s="148"/>
      <c r="G843" s="427"/>
      <c r="H843" s="427"/>
      <c r="I843" s="479"/>
      <c r="J843" s="479"/>
      <c r="K843" s="479"/>
      <c r="L843" s="479"/>
      <c r="M843" s="479"/>
      <c r="N843" s="479"/>
      <c r="O843" s="479"/>
      <c r="P843" s="479"/>
      <c r="Q843" s="479"/>
      <c r="R843" s="392"/>
      <c r="S843" s="483"/>
      <c r="T843" s="483"/>
      <c r="U843" s="483"/>
      <c r="V843" s="483"/>
      <c r="W843" s="483"/>
      <c r="X843" s="392"/>
      <c r="Y843" s="235"/>
      <c r="Z843" s="235"/>
      <c r="AA843" s="231"/>
      <c r="AB843" s="68"/>
      <c r="AC843" s="69"/>
      <c r="AD843" s="70"/>
    </row>
    <row r="844" spans="1:30" ht="13.5" customHeight="1">
      <c r="A844" s="822" t="s">
        <v>1356</v>
      </c>
      <c r="B844" s="212">
        <v>43</v>
      </c>
      <c r="C844" s="814" t="s">
        <v>1199</v>
      </c>
      <c r="D844" s="149" t="s">
        <v>1358</v>
      </c>
      <c r="E844" s="805" t="s">
        <v>1362</v>
      </c>
      <c r="F844" s="148"/>
      <c r="G844" s="737" t="s">
        <v>71</v>
      </c>
      <c r="H844" s="737"/>
      <c r="I844" s="737"/>
      <c r="J844" s="737"/>
      <c r="K844" s="737"/>
      <c r="L844" s="737"/>
      <c r="M844" s="817"/>
      <c r="N844" s="738" t="s">
        <v>154</v>
      </c>
      <c r="O844" s="739"/>
      <c r="P844" s="739"/>
      <c r="Q844" s="739"/>
      <c r="R844" s="739"/>
      <c r="S844" s="739"/>
      <c r="T844" s="739"/>
      <c r="U844" s="739"/>
      <c r="V844" s="1517"/>
      <c r="AA844" s="231"/>
      <c r="AB844" s="1063" t="s">
        <v>548</v>
      </c>
      <c r="AC844" s="1064"/>
      <c r="AD844" s="1065"/>
    </row>
    <row r="845" spans="1:30">
      <c r="A845" s="822"/>
      <c r="B845" s="212"/>
      <c r="C845" s="814"/>
      <c r="D845" s="149"/>
      <c r="E845" s="805"/>
      <c r="F845" s="148"/>
      <c r="G845" s="737"/>
      <c r="H845" s="737"/>
      <c r="I845" s="737"/>
      <c r="J845" s="737"/>
      <c r="K845" s="737"/>
      <c r="L845" s="737"/>
      <c r="M845" s="817"/>
      <c r="N845" s="742"/>
      <c r="O845" s="743"/>
      <c r="P845" s="743"/>
      <c r="Q845" s="743"/>
      <c r="R845" s="743"/>
      <c r="S845" s="743"/>
      <c r="T845" s="743"/>
      <c r="U845" s="743"/>
      <c r="V845" s="1518"/>
      <c r="AA845" s="231"/>
      <c r="AB845" s="1063"/>
      <c r="AC845" s="1064"/>
      <c r="AD845" s="1065"/>
    </row>
    <row r="846" spans="1:30">
      <c r="A846" s="822"/>
      <c r="B846" s="212"/>
      <c r="C846" s="814"/>
      <c r="D846" s="149"/>
      <c r="E846" s="805"/>
      <c r="F846" s="148"/>
      <c r="G846" s="3" t="s">
        <v>1386</v>
      </c>
      <c r="AA846" s="231"/>
      <c r="AB846" s="68"/>
      <c r="AC846" s="69"/>
      <c r="AD846" s="70"/>
    </row>
    <row r="847" spans="1:30" ht="13.5" customHeight="1">
      <c r="A847" s="822"/>
      <c r="B847" s="212"/>
      <c r="C847" s="814"/>
      <c r="D847" s="149"/>
      <c r="E847" s="805"/>
      <c r="F847" s="148"/>
      <c r="G847" s="32"/>
      <c r="H847" s="32"/>
      <c r="I847" s="788"/>
      <c r="J847" s="790"/>
      <c r="K847" s="1487" t="s">
        <v>1387</v>
      </c>
      <c r="L847" s="1488"/>
      <c r="M847" s="1488"/>
      <c r="N847" s="1488"/>
      <c r="O847" s="1488"/>
      <c r="P847" s="1488"/>
      <c r="Q847" s="1488"/>
      <c r="R847" s="1488"/>
      <c r="S847" s="1488"/>
      <c r="T847" s="1488"/>
      <c r="U847" s="1488"/>
      <c r="V847" s="1488"/>
      <c r="W847" s="1488"/>
      <c r="X847" s="1488"/>
      <c r="Y847" s="1488"/>
      <c r="Z847" s="1489"/>
      <c r="AA847" s="107"/>
      <c r="AB847" s="68"/>
      <c r="AC847" s="69"/>
      <c r="AD847" s="70"/>
    </row>
    <row r="848" spans="1:30">
      <c r="A848" s="141"/>
      <c r="B848" s="212"/>
      <c r="C848" s="142"/>
      <c r="D848" s="149"/>
      <c r="E848" s="805"/>
      <c r="F848" s="148"/>
      <c r="G848" s="32"/>
      <c r="H848" s="32"/>
      <c r="I848" s="788"/>
      <c r="J848" s="790"/>
      <c r="K848" s="1487" t="s">
        <v>1388</v>
      </c>
      <c r="L848" s="1488"/>
      <c r="M848" s="1488"/>
      <c r="N848" s="1488"/>
      <c r="O848" s="1488"/>
      <c r="P848" s="1488"/>
      <c r="Q848" s="1488"/>
      <c r="R848" s="1488"/>
      <c r="S848" s="1488"/>
      <c r="T848" s="1488"/>
      <c r="U848" s="1488"/>
      <c r="V848" s="1488"/>
      <c r="W848" s="1488"/>
      <c r="X848" s="1488"/>
      <c r="Y848" s="1488"/>
      <c r="Z848" s="1489"/>
      <c r="AA848" s="231"/>
      <c r="AB848" s="68"/>
      <c r="AC848" s="69"/>
      <c r="AD848" s="70"/>
    </row>
    <row r="849" spans="1:30">
      <c r="A849" s="141"/>
      <c r="B849" s="212"/>
      <c r="C849" s="142"/>
      <c r="D849" s="149"/>
      <c r="E849" s="805"/>
      <c r="F849" s="148"/>
      <c r="G849" s="527"/>
      <c r="H849" s="527"/>
      <c r="I849" s="533" t="s">
        <v>1283</v>
      </c>
      <c r="J849" s="534"/>
      <c r="K849" s="534"/>
      <c r="L849" s="534"/>
      <c r="M849" s="534"/>
      <c r="N849" s="534"/>
      <c r="O849" s="534"/>
      <c r="P849" s="534"/>
      <c r="Q849" s="534"/>
      <c r="R849" s="534"/>
      <c r="S849" s="534"/>
      <c r="T849" s="534"/>
      <c r="U849" s="534"/>
      <c r="V849" s="534"/>
      <c r="W849" s="534"/>
      <c r="X849" s="534"/>
      <c r="Y849" s="527"/>
      <c r="Z849" s="527"/>
      <c r="AA849" s="231"/>
      <c r="AB849" s="68"/>
      <c r="AC849" s="69"/>
      <c r="AD849" s="70"/>
    </row>
    <row r="850" spans="1:30">
      <c r="A850" s="141"/>
      <c r="B850" s="212"/>
      <c r="C850" s="142"/>
      <c r="D850" s="149"/>
      <c r="E850" s="805"/>
      <c r="F850" s="148"/>
      <c r="G850" s="1540" t="s">
        <v>696</v>
      </c>
      <c r="H850" s="1540"/>
      <c r="I850" s="1540"/>
      <c r="J850" s="1540"/>
      <c r="K850" s="1540"/>
      <c r="L850" s="1540"/>
      <c r="M850" s="1540"/>
      <c r="N850" s="1540"/>
      <c r="O850" s="1540"/>
      <c r="P850" s="1540"/>
      <c r="Q850" s="1540"/>
      <c r="R850" s="1540"/>
      <c r="S850" s="1540"/>
      <c r="T850" s="1540"/>
      <c r="U850" s="1540"/>
      <c r="V850" s="1540"/>
      <c r="W850" s="1540"/>
      <c r="X850" s="1540"/>
      <c r="Y850" s="1540"/>
      <c r="Z850" s="1540"/>
      <c r="AA850" s="231"/>
      <c r="AB850" s="68"/>
      <c r="AC850" s="69"/>
      <c r="AD850" s="70"/>
    </row>
    <row r="851" spans="1:30">
      <c r="A851" s="141"/>
      <c r="B851" s="212"/>
      <c r="C851" s="142"/>
      <c r="D851" s="149"/>
      <c r="E851" s="805"/>
      <c r="F851" s="148"/>
      <c r="G851" s="1541"/>
      <c r="H851" s="1541"/>
      <c r="I851" s="1541"/>
      <c r="J851" s="1541"/>
      <c r="K851" s="1541"/>
      <c r="L851" s="1541"/>
      <c r="M851" s="1541"/>
      <c r="N851" s="1541"/>
      <c r="O851" s="1541"/>
      <c r="P851" s="1541"/>
      <c r="Q851" s="1541"/>
      <c r="R851" s="1541"/>
      <c r="S851" s="1541"/>
      <c r="T851" s="1541"/>
      <c r="U851" s="1541"/>
      <c r="V851" s="1541"/>
      <c r="W851" s="1541"/>
      <c r="X851" s="1541"/>
      <c r="Y851" s="1541"/>
      <c r="Z851" s="1541"/>
      <c r="AA851" s="231"/>
      <c r="AB851" s="68"/>
      <c r="AC851" s="69"/>
      <c r="AD851" s="70"/>
    </row>
    <row r="852" spans="1:30">
      <c r="A852" s="141"/>
      <c r="B852" s="212"/>
      <c r="C852" s="142"/>
      <c r="D852" s="149"/>
      <c r="E852" s="805"/>
      <c r="F852" s="148"/>
      <c r="G852" s="1491" t="s">
        <v>960</v>
      </c>
      <c r="H852" s="1492"/>
      <c r="I852" s="1492"/>
      <c r="J852" s="1492"/>
      <c r="K852" s="1492"/>
      <c r="L852" s="1492"/>
      <c r="M852" s="1492"/>
      <c r="N852" s="1492"/>
      <c r="O852" s="1492"/>
      <c r="P852" s="1492"/>
      <c r="Q852" s="1492"/>
      <c r="R852" s="1492"/>
      <c r="S852" s="1492"/>
      <c r="T852" s="1492"/>
      <c r="U852" s="1492"/>
      <c r="V852" s="1492"/>
      <c r="W852" s="1492"/>
      <c r="X852" s="1492"/>
      <c r="Y852" s="1492"/>
      <c r="Z852" s="1493"/>
      <c r="AA852" s="231"/>
      <c r="AB852" s="68"/>
      <c r="AC852" s="69"/>
      <c r="AD852" s="70"/>
    </row>
    <row r="853" spans="1:30">
      <c r="A853" s="141"/>
      <c r="B853" s="212"/>
      <c r="C853" s="142"/>
      <c r="D853" s="149"/>
      <c r="E853" s="805"/>
      <c r="F853" s="148"/>
      <c r="G853" s="1494"/>
      <c r="H853" s="1495"/>
      <c r="I853" s="1495"/>
      <c r="J853" s="1495"/>
      <c r="K853" s="1495"/>
      <c r="L853" s="1495"/>
      <c r="M853" s="1495"/>
      <c r="N853" s="1495"/>
      <c r="O853" s="1495"/>
      <c r="P853" s="1495"/>
      <c r="Q853" s="1495"/>
      <c r="R853" s="1495"/>
      <c r="S853" s="1495"/>
      <c r="T853" s="1495"/>
      <c r="U853" s="1495"/>
      <c r="V853" s="1495"/>
      <c r="W853" s="1495"/>
      <c r="X853" s="1495"/>
      <c r="Y853" s="1495"/>
      <c r="Z853" s="1496"/>
      <c r="AA853" s="231"/>
      <c r="AB853" s="68"/>
      <c r="AC853" s="69"/>
      <c r="AD853" s="70"/>
    </row>
    <row r="854" spans="1:30">
      <c r="A854" s="141"/>
      <c r="B854" s="212"/>
      <c r="C854" s="142"/>
      <c r="D854" s="149"/>
      <c r="E854" s="805"/>
      <c r="F854" s="148"/>
      <c r="G854" s="1497"/>
      <c r="H854" s="1498"/>
      <c r="I854" s="1498"/>
      <c r="J854" s="1498"/>
      <c r="K854" s="1498"/>
      <c r="L854" s="1498"/>
      <c r="M854" s="1498"/>
      <c r="N854" s="1498"/>
      <c r="O854" s="1498"/>
      <c r="P854" s="1498"/>
      <c r="Q854" s="1498"/>
      <c r="R854" s="1498"/>
      <c r="S854" s="1498"/>
      <c r="T854" s="1498"/>
      <c r="U854" s="1498"/>
      <c r="V854" s="1498"/>
      <c r="W854" s="1498"/>
      <c r="X854" s="1498"/>
      <c r="Y854" s="1498"/>
      <c r="Z854" s="1499"/>
      <c r="AA854" s="231"/>
      <c r="AB854" s="68"/>
      <c r="AC854" s="69"/>
      <c r="AD854" s="70"/>
    </row>
    <row r="855" spans="1:30">
      <c r="A855" s="141"/>
      <c r="B855" s="212"/>
      <c r="C855" s="142"/>
      <c r="D855" s="149"/>
      <c r="E855" s="805"/>
      <c r="F855" s="148"/>
      <c r="G855" s="99"/>
      <c r="H855" s="99"/>
      <c r="I855" s="99"/>
      <c r="J855" s="99"/>
      <c r="K855" s="99"/>
      <c r="L855" s="99"/>
      <c r="M855" s="99"/>
      <c r="N855" s="99"/>
      <c r="O855" s="99"/>
      <c r="P855" s="99"/>
      <c r="Q855" s="99"/>
      <c r="R855" s="99"/>
      <c r="S855" s="99"/>
      <c r="T855" s="99"/>
      <c r="U855" s="99"/>
      <c r="V855" s="99"/>
      <c r="W855" s="99"/>
      <c r="X855" s="99"/>
      <c r="Y855" s="99"/>
      <c r="Z855" s="99"/>
      <c r="AA855" s="231"/>
      <c r="AB855" s="68"/>
      <c r="AC855" s="69"/>
      <c r="AD855" s="70"/>
    </row>
    <row r="856" spans="1:30">
      <c r="A856" s="141"/>
      <c r="B856" s="212"/>
      <c r="C856" s="142"/>
      <c r="D856" s="149"/>
      <c r="E856" s="805"/>
      <c r="F856" s="148"/>
      <c r="G856" s="737" t="s">
        <v>71</v>
      </c>
      <c r="H856" s="737"/>
      <c r="I856" s="737"/>
      <c r="J856" s="737"/>
      <c r="K856" s="737"/>
      <c r="L856" s="737"/>
      <c r="M856" s="817"/>
      <c r="N856" s="738" t="s">
        <v>154</v>
      </c>
      <c r="O856" s="739"/>
      <c r="P856" s="739"/>
      <c r="Q856" s="739"/>
      <c r="R856" s="739"/>
      <c r="S856" s="739"/>
      <c r="T856" s="739"/>
      <c r="U856" s="739"/>
      <c r="V856" s="1517"/>
      <c r="W856" s="99"/>
      <c r="X856" s="99"/>
      <c r="Y856" s="99"/>
      <c r="Z856" s="99"/>
      <c r="AA856" s="231"/>
      <c r="AB856" s="68"/>
      <c r="AC856" s="69"/>
      <c r="AD856" s="70"/>
    </row>
    <row r="857" spans="1:30">
      <c r="A857" s="141"/>
      <c r="B857" s="212"/>
      <c r="C857" s="142"/>
      <c r="D857" s="149"/>
      <c r="E857" s="805"/>
      <c r="F857" s="148"/>
      <c r="G857" s="737"/>
      <c r="H857" s="737"/>
      <c r="I857" s="737"/>
      <c r="J857" s="737"/>
      <c r="K857" s="737"/>
      <c r="L857" s="737"/>
      <c r="M857" s="817"/>
      <c r="N857" s="742"/>
      <c r="O857" s="743"/>
      <c r="P857" s="743"/>
      <c r="Q857" s="743"/>
      <c r="R857" s="743"/>
      <c r="S857" s="743"/>
      <c r="T857" s="743"/>
      <c r="U857" s="743"/>
      <c r="V857" s="1518"/>
      <c r="W857" s="99"/>
      <c r="X857" s="99"/>
      <c r="Y857" s="99"/>
      <c r="Z857" s="99"/>
      <c r="AA857" s="231"/>
      <c r="AB857" s="68"/>
      <c r="AC857" s="69"/>
      <c r="AD857" s="70"/>
    </row>
    <row r="858" spans="1:30">
      <c r="A858" s="141"/>
      <c r="B858" s="212"/>
      <c r="C858" s="142"/>
      <c r="D858" s="149"/>
      <c r="E858" s="805"/>
      <c r="F858" s="148"/>
      <c r="G858" s="3" t="s">
        <v>697</v>
      </c>
      <c r="I858" s="144"/>
      <c r="J858" s="144"/>
      <c r="K858" s="99"/>
      <c r="L858" s="99"/>
      <c r="M858" s="99"/>
      <c r="N858" s="99"/>
      <c r="O858" s="99"/>
      <c r="P858" s="99"/>
      <c r="Q858" s="99"/>
      <c r="R858" s="99"/>
      <c r="S858" s="99"/>
      <c r="T858" s="99"/>
      <c r="U858" s="99"/>
      <c r="V858" s="99"/>
      <c r="W858" s="99"/>
      <c r="X858" s="99"/>
      <c r="Y858" s="99"/>
      <c r="Z858" s="99"/>
      <c r="AA858" s="231"/>
      <c r="AB858" s="68"/>
      <c r="AC858" s="69"/>
      <c r="AD858" s="70"/>
    </row>
    <row r="859" spans="1:30">
      <c r="A859" s="141"/>
      <c r="B859" s="212"/>
      <c r="C859" s="142"/>
      <c r="D859" s="149"/>
      <c r="E859" s="805"/>
      <c r="F859" s="148"/>
      <c r="G859" s="788"/>
      <c r="H859" s="790"/>
      <c r="I859" s="1542" t="s">
        <v>698</v>
      </c>
      <c r="J859" s="1543"/>
      <c r="K859" s="1543"/>
      <c r="L859" s="1543"/>
      <c r="M859" s="1543"/>
      <c r="N859" s="1543"/>
      <c r="O859" s="1543"/>
      <c r="P859" s="1543"/>
      <c r="Q859" s="1543"/>
      <c r="R859" s="1543"/>
      <c r="S859" s="523"/>
      <c r="T859" s="523"/>
      <c r="U859" s="523"/>
      <c r="V859" s="523"/>
      <c r="W859" s="523"/>
      <c r="X859" s="524"/>
      <c r="Y859" s="421"/>
      <c r="Z859" s="421"/>
      <c r="AA859" s="231"/>
      <c r="AB859" s="68"/>
      <c r="AC859" s="69"/>
      <c r="AD859" s="70"/>
    </row>
    <row r="860" spans="1:30">
      <c r="A860" s="141"/>
      <c r="B860" s="212"/>
      <c r="C860" s="142"/>
      <c r="D860" s="149"/>
      <c r="E860" s="805"/>
      <c r="F860" s="148"/>
      <c r="G860" s="788" t="s">
        <v>224</v>
      </c>
      <c r="H860" s="790"/>
      <c r="I860" s="1542" t="s">
        <v>699</v>
      </c>
      <c r="J860" s="1543"/>
      <c r="K860" s="1543"/>
      <c r="L860" s="1543"/>
      <c r="M860" s="1543"/>
      <c r="N860" s="525" t="s">
        <v>1197</v>
      </c>
      <c r="O860" s="1544"/>
      <c r="P860" s="1544"/>
      <c r="Q860" s="1544"/>
      <c r="R860" s="1544"/>
      <c r="S860" s="1544"/>
      <c r="T860" s="1544"/>
      <c r="U860" s="1544"/>
      <c r="V860" s="1544"/>
      <c r="W860" s="1544"/>
      <c r="X860" s="524" t="s">
        <v>871</v>
      </c>
      <c r="Y860" s="421"/>
      <c r="Z860" s="421"/>
      <c r="AA860" s="231"/>
      <c r="AB860" s="68"/>
      <c r="AC860" s="69"/>
      <c r="AD860" s="70"/>
    </row>
    <row r="861" spans="1:30">
      <c r="A861" s="141"/>
      <c r="B861" s="212"/>
      <c r="C861" s="142"/>
      <c r="D861" s="149"/>
      <c r="E861" s="805"/>
      <c r="F861" s="148"/>
      <c r="G861" s="788" t="s">
        <v>224</v>
      </c>
      <c r="H861" s="790"/>
      <c r="I861" s="1542" t="s">
        <v>700</v>
      </c>
      <c r="J861" s="1543"/>
      <c r="K861" s="525" t="s">
        <v>1197</v>
      </c>
      <c r="L861" s="1544"/>
      <c r="M861" s="1544"/>
      <c r="N861" s="1544"/>
      <c r="O861" s="1544"/>
      <c r="P861" s="1544"/>
      <c r="Q861" s="1544"/>
      <c r="R861" s="1544"/>
      <c r="S861" s="1544"/>
      <c r="T861" s="1544"/>
      <c r="U861" s="1544"/>
      <c r="V861" s="1544"/>
      <c r="W861" s="1544"/>
      <c r="X861" s="524" t="s">
        <v>871</v>
      </c>
      <c r="Y861" s="99"/>
      <c r="Z861" s="99"/>
      <c r="AA861" s="231"/>
      <c r="AB861" s="68"/>
      <c r="AC861" s="69"/>
      <c r="AD861" s="70"/>
    </row>
    <row r="862" spans="1:30" ht="3" customHeight="1">
      <c r="A862" s="141"/>
      <c r="B862" s="212"/>
      <c r="C862" s="142"/>
      <c r="D862" s="149"/>
      <c r="E862" s="805"/>
      <c r="F862" s="148"/>
      <c r="N862" s="1531"/>
      <c r="O862" s="1531"/>
      <c r="P862" s="1531"/>
      <c r="Q862" s="1531"/>
      <c r="R862" s="1531"/>
      <c r="S862" s="1531"/>
      <c r="T862" s="1531"/>
      <c r="U862" s="1531"/>
      <c r="V862" s="1531"/>
      <c r="W862" s="1531"/>
      <c r="X862" s="1531"/>
      <c r="Y862" s="1531"/>
      <c r="Z862" s="1531"/>
      <c r="AA862" s="1535"/>
      <c r="AB862" s="68"/>
      <c r="AC862" s="69"/>
      <c r="AD862" s="70"/>
    </row>
    <row r="863" spans="1:30">
      <c r="A863" s="141"/>
      <c r="B863" s="212"/>
      <c r="C863" s="142"/>
      <c r="D863" s="149"/>
      <c r="E863" s="805"/>
      <c r="F863" s="148"/>
      <c r="G863" s="3" t="s">
        <v>95</v>
      </c>
      <c r="N863" s="1531"/>
      <c r="O863" s="1531"/>
      <c r="P863" s="1531"/>
      <c r="Q863" s="1531"/>
      <c r="R863" s="1531"/>
      <c r="S863" s="1531"/>
      <c r="T863" s="1531"/>
      <c r="U863" s="1531"/>
      <c r="V863" s="1531"/>
      <c r="W863" s="1531"/>
      <c r="X863" s="1531"/>
      <c r="Y863" s="1531"/>
      <c r="Z863" s="1531"/>
      <c r="AA863" s="1535"/>
      <c r="AB863" s="68"/>
      <c r="AC863" s="69"/>
      <c r="AD863" s="70"/>
    </row>
    <row r="864" spans="1:30">
      <c r="A864" s="141"/>
      <c r="B864" s="212"/>
      <c r="C864" s="142"/>
      <c r="D864" s="149"/>
      <c r="E864" s="805"/>
      <c r="F864" s="148"/>
      <c r="G864" s="788"/>
      <c r="H864" s="790"/>
      <c r="I864" s="1487" t="s">
        <v>1198</v>
      </c>
      <c r="J864" s="1488"/>
      <c r="K864" s="1488"/>
      <c r="L864" s="1488"/>
      <c r="M864" s="1488"/>
      <c r="N864" s="1488"/>
      <c r="O864" s="1489"/>
      <c r="P864" s="788"/>
      <c r="Q864" s="790"/>
      <c r="R864" s="1487" t="s">
        <v>98</v>
      </c>
      <c r="S864" s="1488"/>
      <c r="T864" s="1488"/>
      <c r="U864" s="1488"/>
      <c r="V864" s="1488"/>
      <c r="W864" s="1488"/>
      <c r="X864" s="1489"/>
      <c r="Y864" s="235"/>
      <c r="Z864" s="235"/>
      <c r="AA864" s="231"/>
      <c r="AB864" s="68"/>
      <c r="AC864" s="69"/>
      <c r="AD864" s="70"/>
    </row>
    <row r="865" spans="1:30">
      <c r="A865" s="141"/>
      <c r="B865" s="212"/>
      <c r="C865" s="142"/>
      <c r="D865" s="149"/>
      <c r="E865" s="805"/>
      <c r="F865" s="148"/>
      <c r="G865" s="788"/>
      <c r="H865" s="790"/>
      <c r="I865" s="1487" t="s">
        <v>96</v>
      </c>
      <c r="J865" s="1488"/>
      <c r="K865" s="1488"/>
      <c r="L865" s="1488"/>
      <c r="M865" s="1488"/>
      <c r="N865" s="1488"/>
      <c r="O865" s="1489"/>
      <c r="P865" s="788"/>
      <c r="Q865" s="790"/>
      <c r="R865" s="1487" t="s">
        <v>99</v>
      </c>
      <c r="S865" s="1488"/>
      <c r="T865" s="1488"/>
      <c r="U865" s="1488"/>
      <c r="V865" s="1488"/>
      <c r="W865" s="1488"/>
      <c r="X865" s="1489"/>
      <c r="Y865" s="235"/>
      <c r="Z865" s="235"/>
      <c r="AA865" s="231"/>
      <c r="AB865" s="68"/>
      <c r="AC865" s="69"/>
      <c r="AD865" s="70"/>
    </row>
    <row r="866" spans="1:30">
      <c r="A866" s="141"/>
      <c r="B866" s="212"/>
      <c r="C866" s="142"/>
      <c r="D866" s="149"/>
      <c r="E866" s="805"/>
      <c r="F866" s="148"/>
      <c r="G866" s="788"/>
      <c r="H866" s="790"/>
      <c r="I866" s="1487" t="s">
        <v>97</v>
      </c>
      <c r="J866" s="1488"/>
      <c r="K866" s="1488"/>
      <c r="L866" s="1488"/>
      <c r="M866" s="1488"/>
      <c r="N866" s="1488"/>
      <c r="O866" s="1489"/>
      <c r="P866" s="774"/>
      <c r="Q866" s="920"/>
      <c r="R866" s="1524" t="s">
        <v>701</v>
      </c>
      <c r="S866" s="1525"/>
      <c r="T866" s="1525"/>
      <c r="U866" s="1525"/>
      <c r="V866" s="1525"/>
      <c r="W866" s="1525"/>
      <c r="X866" s="1526"/>
      <c r="Y866" s="235"/>
      <c r="Z866" s="235"/>
      <c r="AA866" s="231"/>
      <c r="AB866" s="68"/>
      <c r="AC866" s="69"/>
      <c r="AD866" s="70"/>
    </row>
    <row r="867" spans="1:30">
      <c r="A867" s="141"/>
      <c r="B867" s="212"/>
      <c r="C867" s="142"/>
      <c r="D867" s="149"/>
      <c r="E867" s="805"/>
      <c r="F867" s="148"/>
      <c r="G867" s="1527"/>
      <c r="H867" s="1527"/>
      <c r="I867" s="1528"/>
      <c r="J867" s="1528"/>
      <c r="K867" s="1528"/>
      <c r="L867" s="1528"/>
      <c r="M867" s="1528"/>
      <c r="N867" s="1528"/>
      <c r="O867" s="1529"/>
      <c r="P867" s="776"/>
      <c r="Q867" s="921"/>
      <c r="R867" s="336" t="s">
        <v>1167</v>
      </c>
      <c r="S867" s="1530"/>
      <c r="T867" s="1530"/>
      <c r="U867" s="1530"/>
      <c r="V867" s="1530"/>
      <c r="W867" s="1530"/>
      <c r="X867" s="337" t="s">
        <v>1168</v>
      </c>
      <c r="Y867" s="235"/>
      <c r="Z867" s="235"/>
      <c r="AA867" s="231"/>
      <c r="AB867" s="68"/>
      <c r="AC867" s="69"/>
      <c r="AD867" s="70"/>
    </row>
    <row r="868" spans="1:30">
      <c r="A868" s="141"/>
      <c r="B868" s="212"/>
      <c r="C868" s="142"/>
      <c r="D868" s="149"/>
      <c r="E868" s="805"/>
      <c r="F868" s="148"/>
      <c r="G868" s="1531" t="s">
        <v>1289</v>
      </c>
      <c r="H868" s="1531"/>
      <c r="I868" s="1531"/>
      <c r="J868" s="1531"/>
      <c r="K868" s="1531"/>
      <c r="L868" s="1531"/>
      <c r="M868" s="1531"/>
      <c r="N868" s="1531"/>
      <c r="O868" s="1531"/>
      <c r="P868" s="1531"/>
      <c r="Q868" s="1531"/>
      <c r="R868" s="1531"/>
      <c r="S868" s="1531"/>
      <c r="T868" s="1531"/>
      <c r="U868" s="1531"/>
      <c r="V868" s="1531"/>
      <c r="W868" s="1531"/>
      <c r="X868" s="1531"/>
      <c r="Y868" s="1531"/>
      <c r="Z868" s="1531"/>
      <c r="AA868" s="231"/>
      <c r="AB868" s="68"/>
      <c r="AC868" s="69"/>
      <c r="AD868" s="70"/>
    </row>
    <row r="869" spans="1:30">
      <c r="A869" s="141"/>
      <c r="B869" s="212"/>
      <c r="C869" s="142"/>
      <c r="D869" s="149"/>
      <c r="E869" s="805"/>
      <c r="F869" s="148"/>
      <c r="G869" s="1532"/>
      <c r="H869" s="1532"/>
      <c r="I869" s="1532"/>
      <c r="J869" s="1532"/>
      <c r="K869" s="1532"/>
      <c r="L869" s="1532"/>
      <c r="M869" s="1532"/>
      <c r="N869" s="1532"/>
      <c r="O869" s="1532"/>
      <c r="P869" s="1532"/>
      <c r="Q869" s="1532"/>
      <c r="R869" s="1532"/>
      <c r="S869" s="1532"/>
      <c r="T869" s="1532"/>
      <c r="U869" s="1532"/>
      <c r="V869" s="1532"/>
      <c r="W869" s="1532"/>
      <c r="X869" s="1532"/>
      <c r="Y869" s="1532"/>
      <c r="Z869" s="1532"/>
      <c r="AA869" s="231"/>
      <c r="AB869" s="68"/>
      <c r="AC869" s="69"/>
      <c r="AD869" s="70"/>
    </row>
    <row r="870" spans="1:30">
      <c r="A870" s="141"/>
      <c r="B870" s="212"/>
      <c r="C870" s="142"/>
      <c r="D870" s="149"/>
      <c r="E870" s="805"/>
      <c r="F870" s="148"/>
      <c r="G870" s="1533"/>
      <c r="H870" s="1501"/>
      <c r="I870" s="1501"/>
      <c r="J870" s="1501"/>
      <c r="K870" s="1501"/>
      <c r="L870" s="1501"/>
      <c r="M870" s="1501"/>
      <c r="N870" s="1501"/>
      <c r="O870" s="1501"/>
      <c r="P870" s="1501"/>
      <c r="Q870" s="1501"/>
      <c r="R870" s="1501"/>
      <c r="S870" s="1501"/>
      <c r="T870" s="1501"/>
      <c r="U870" s="1501"/>
      <c r="V870" s="1501"/>
      <c r="W870" s="1501"/>
      <c r="X870" s="1501"/>
      <c r="Y870" s="1501"/>
      <c r="Z870" s="1502"/>
      <c r="AA870" s="231"/>
      <c r="AB870" s="68"/>
      <c r="AC870" s="69"/>
      <c r="AD870" s="70"/>
    </row>
    <row r="871" spans="1:30">
      <c r="A871" s="141"/>
      <c r="B871" s="212"/>
      <c r="C871" s="142"/>
      <c r="D871" s="149"/>
      <c r="E871" s="805"/>
      <c r="F871" s="148"/>
      <c r="G871" s="1534"/>
      <c r="H871" s="1504"/>
      <c r="I871" s="1504"/>
      <c r="J871" s="1504"/>
      <c r="K871" s="1504"/>
      <c r="L871" s="1504"/>
      <c r="M871" s="1504"/>
      <c r="N871" s="1504"/>
      <c r="O871" s="1504"/>
      <c r="P871" s="1504"/>
      <c r="Q871" s="1504"/>
      <c r="R871" s="1504"/>
      <c r="S871" s="1504"/>
      <c r="T871" s="1504"/>
      <c r="U871" s="1504"/>
      <c r="V871" s="1504"/>
      <c r="W871" s="1504"/>
      <c r="X871" s="1504"/>
      <c r="Y871" s="1504"/>
      <c r="Z871" s="1505"/>
      <c r="AA871" s="231"/>
      <c r="AB871" s="68"/>
      <c r="AC871" s="69"/>
      <c r="AD871" s="70"/>
    </row>
    <row r="872" spans="1:30">
      <c r="A872" s="141"/>
      <c r="B872" s="212"/>
      <c r="C872" s="142"/>
      <c r="D872" s="149"/>
      <c r="E872" s="805"/>
      <c r="F872" s="148"/>
      <c r="G872" s="1506"/>
      <c r="H872" s="1507"/>
      <c r="I872" s="1507"/>
      <c r="J872" s="1507"/>
      <c r="K872" s="1507"/>
      <c r="L872" s="1507"/>
      <c r="M872" s="1507"/>
      <c r="N872" s="1507"/>
      <c r="O872" s="1507"/>
      <c r="P872" s="1507"/>
      <c r="Q872" s="1507"/>
      <c r="R872" s="1507"/>
      <c r="S872" s="1507"/>
      <c r="T872" s="1507"/>
      <c r="U872" s="1507"/>
      <c r="V872" s="1507"/>
      <c r="W872" s="1507"/>
      <c r="X872" s="1507"/>
      <c r="Y872" s="1507"/>
      <c r="Z872" s="1508"/>
      <c r="AA872" s="231"/>
      <c r="AB872" s="68"/>
      <c r="AC872" s="69"/>
      <c r="AD872" s="70"/>
    </row>
    <row r="873" spans="1:30" ht="9" customHeight="1">
      <c r="A873" s="141"/>
      <c r="B873" s="212"/>
      <c r="C873" s="142"/>
      <c r="D873" s="149"/>
      <c r="E873" s="805"/>
      <c r="F873" s="148"/>
      <c r="AA873" s="231"/>
      <c r="AB873" s="68"/>
      <c r="AC873" s="69"/>
      <c r="AD873" s="70"/>
    </row>
    <row r="874" spans="1:30" ht="13.5" customHeight="1">
      <c r="A874" s="141" t="s">
        <v>1357</v>
      </c>
      <c r="B874" s="212">
        <v>44</v>
      </c>
      <c r="C874" s="814" t="s">
        <v>434</v>
      </c>
      <c r="D874" s="149" t="s">
        <v>438</v>
      </c>
      <c r="E874" s="61" t="s">
        <v>585</v>
      </c>
      <c r="F874" s="148"/>
      <c r="G874" s="737" t="s">
        <v>71</v>
      </c>
      <c r="H874" s="737"/>
      <c r="I874" s="737"/>
      <c r="J874" s="737"/>
      <c r="K874" s="737"/>
      <c r="L874" s="737"/>
      <c r="M874" s="817"/>
      <c r="N874" s="738" t="s">
        <v>797</v>
      </c>
      <c r="O874" s="739"/>
      <c r="P874" s="739"/>
      <c r="Q874" s="739"/>
      <c r="R874" s="739"/>
      <c r="S874" s="739"/>
      <c r="T874" s="739"/>
      <c r="U874" s="739"/>
      <c r="V874" s="1517"/>
      <c r="AA874" s="231"/>
      <c r="AB874" s="1063" t="s">
        <v>548</v>
      </c>
      <c r="AC874" s="1064"/>
      <c r="AD874" s="1065"/>
    </row>
    <row r="875" spans="1:30">
      <c r="A875" s="141"/>
      <c r="B875" s="212"/>
      <c r="C875" s="814"/>
      <c r="D875" s="149"/>
      <c r="E875" s="417"/>
      <c r="F875" s="148"/>
      <c r="G875" s="737"/>
      <c r="H875" s="737"/>
      <c r="I875" s="737"/>
      <c r="J875" s="737"/>
      <c r="K875" s="737"/>
      <c r="L875" s="737"/>
      <c r="M875" s="817"/>
      <c r="N875" s="742"/>
      <c r="O875" s="743"/>
      <c r="P875" s="743"/>
      <c r="Q875" s="743"/>
      <c r="R875" s="743"/>
      <c r="S875" s="743"/>
      <c r="T875" s="743"/>
      <c r="U875" s="743"/>
      <c r="V875" s="1518"/>
      <c r="AA875" s="231"/>
      <c r="AB875" s="1063"/>
      <c r="AC875" s="1064"/>
      <c r="AD875" s="1065"/>
    </row>
    <row r="876" spans="1:30" ht="5.4" customHeight="1">
      <c r="A876" s="224"/>
      <c r="B876" s="305"/>
      <c r="C876" s="1522"/>
      <c r="D876" s="363"/>
      <c r="E876" s="262"/>
      <c r="F876" s="357"/>
      <c r="G876" s="258"/>
      <c r="H876" s="258"/>
      <c r="I876" s="258"/>
      <c r="J876" s="258"/>
      <c r="K876" s="258"/>
      <c r="L876" s="258"/>
      <c r="M876" s="258"/>
      <c r="N876" s="258"/>
      <c r="O876" s="258"/>
      <c r="P876" s="258"/>
      <c r="Q876" s="258"/>
      <c r="R876" s="258"/>
      <c r="S876" s="258"/>
      <c r="T876" s="258"/>
      <c r="U876" s="258"/>
      <c r="V876" s="258"/>
      <c r="W876" s="258"/>
      <c r="X876" s="258"/>
      <c r="Y876" s="258"/>
      <c r="Z876" s="258"/>
      <c r="AA876" s="377"/>
      <c r="AB876" s="225"/>
      <c r="AC876" s="226"/>
      <c r="AD876" s="227"/>
    </row>
    <row r="877" spans="1:30" s="143" customFormat="1" ht="25.2" customHeight="1">
      <c r="A877" s="1523" t="s">
        <v>1200</v>
      </c>
      <c r="B877" s="740"/>
      <c r="C877" s="740"/>
      <c r="D877" s="740"/>
      <c r="E877" s="740"/>
      <c r="F877" s="740"/>
      <c r="G877" s="740"/>
      <c r="H877" s="740"/>
      <c r="I877" s="740"/>
      <c r="J877" s="740"/>
      <c r="K877" s="740"/>
      <c r="L877" s="740"/>
      <c r="M877" s="740"/>
      <c r="N877" s="740"/>
      <c r="O877" s="740"/>
      <c r="P877" s="740"/>
      <c r="Q877" s="740"/>
      <c r="R877" s="740"/>
      <c r="S877" s="740"/>
      <c r="T877" s="740"/>
      <c r="U877" s="740"/>
      <c r="V877" s="740"/>
      <c r="W877" s="740"/>
      <c r="X877" s="740"/>
      <c r="Y877" s="740"/>
      <c r="Z877" s="740"/>
      <c r="AA877" s="740"/>
      <c r="AB877" s="740"/>
      <c r="AC877" s="740"/>
      <c r="AD877" s="740"/>
    </row>
    <row r="878" spans="1:30" s="143" customFormat="1" ht="125.4" customHeight="1">
      <c r="A878" s="338"/>
      <c r="B878" s="339"/>
      <c r="C878" s="340" t="s">
        <v>1201</v>
      </c>
      <c r="D878" s="58" t="s">
        <v>350</v>
      </c>
      <c r="E878" s="338" t="s">
        <v>1361</v>
      </c>
      <c r="F878" s="341"/>
      <c r="G878" s="342"/>
      <c r="H878" s="343"/>
      <c r="I878" s="344"/>
      <c r="J878" s="344"/>
      <c r="K878" s="344"/>
      <c r="L878" s="344"/>
      <c r="M878" s="344"/>
      <c r="N878" s="344"/>
      <c r="O878" s="344"/>
      <c r="P878" s="344"/>
      <c r="Q878" s="344"/>
      <c r="R878" s="344"/>
      <c r="S878" s="344"/>
      <c r="T878" s="344"/>
      <c r="U878" s="344"/>
      <c r="V878" s="344"/>
      <c r="W878" s="344"/>
      <c r="X878" s="344"/>
      <c r="Y878" s="344"/>
      <c r="Z878" s="344"/>
      <c r="AA878" s="345"/>
      <c r="AB878" s="1537" t="s">
        <v>1202</v>
      </c>
      <c r="AC878" s="1538"/>
      <c r="AD878" s="1539"/>
    </row>
  </sheetData>
  <sheetProtection sheet="1" insertRows="0"/>
  <mergeCells count="772">
    <mergeCell ref="A55:A57"/>
    <mergeCell ref="C55:C62"/>
    <mergeCell ref="E55:E73"/>
    <mergeCell ref="G55:M56"/>
    <mergeCell ref="N55:V56"/>
    <mergeCell ref="H1:O1"/>
    <mergeCell ref="P1:AD1"/>
    <mergeCell ref="H2:AD2"/>
    <mergeCell ref="A7:AD7"/>
    <mergeCell ref="B10:C10"/>
    <mergeCell ref="F10:AA10"/>
    <mergeCell ref="AB10:AD10"/>
    <mergeCell ref="G16:M17"/>
    <mergeCell ref="E20:E24"/>
    <mergeCell ref="G20:M21"/>
    <mergeCell ref="N20:V21"/>
    <mergeCell ref="AB20:AD21"/>
    <mergeCell ref="C12:C13"/>
    <mergeCell ref="E12:E15"/>
    <mergeCell ref="G12:M13"/>
    <mergeCell ref="N12:V13"/>
    <mergeCell ref="AB12:AD13"/>
    <mergeCell ref="E16:E19"/>
    <mergeCell ref="N16:V17"/>
    <mergeCell ref="C75:C76"/>
    <mergeCell ref="D75:D76"/>
    <mergeCell ref="G75:M76"/>
    <mergeCell ref="N75:V76"/>
    <mergeCell ref="AB75:AD76"/>
    <mergeCell ref="C43:C45"/>
    <mergeCell ref="E43:E48"/>
    <mergeCell ref="G43:M44"/>
    <mergeCell ref="N43:V44"/>
    <mergeCell ref="AB43:AD44"/>
    <mergeCell ref="G25:M26"/>
    <mergeCell ref="N25:V26"/>
    <mergeCell ref="AB25:AD26"/>
    <mergeCell ref="E25:E29"/>
    <mergeCell ref="AB16:AD17"/>
    <mergeCell ref="AB140:AD141"/>
    <mergeCell ref="G143:Y145"/>
    <mergeCell ref="G236:J236"/>
    <mergeCell ref="K236:N236"/>
    <mergeCell ref="E140:E156"/>
    <mergeCell ref="E75:E94"/>
    <mergeCell ref="E96:E106"/>
    <mergeCell ref="AB159:AD160"/>
    <mergeCell ref="AB55:AD56"/>
    <mergeCell ref="C140:C142"/>
    <mergeCell ref="D140:D141"/>
    <mergeCell ref="G28:Z28"/>
    <mergeCell ref="G29:P30"/>
    <mergeCell ref="Q29:V30"/>
    <mergeCell ref="G237:J237"/>
    <mergeCell ref="K237:N237"/>
    <mergeCell ref="A159:A163"/>
    <mergeCell ref="C159:C162"/>
    <mergeCell ref="D159:D160"/>
    <mergeCell ref="G159:M160"/>
    <mergeCell ref="N159:V160"/>
    <mergeCell ref="G162:Z172"/>
    <mergeCell ref="E205:E211"/>
    <mergeCell ref="E199:E204"/>
    <mergeCell ref="E195:E197"/>
    <mergeCell ref="E173:E177"/>
    <mergeCell ref="E214:E224"/>
    <mergeCell ref="E159:E165"/>
    <mergeCell ref="E167:E172"/>
    <mergeCell ref="A140:A144"/>
    <mergeCell ref="G140:M141"/>
    <mergeCell ref="N140:V141"/>
    <mergeCell ref="A75:A77"/>
    <mergeCell ref="AB258:AD259"/>
    <mergeCell ref="G261:N261"/>
    <mergeCell ref="O261:Q261"/>
    <mergeCell ref="B231:B233"/>
    <mergeCell ref="C231:C236"/>
    <mergeCell ref="E231:E243"/>
    <mergeCell ref="G231:M232"/>
    <mergeCell ref="N231:V232"/>
    <mergeCell ref="AB231:AD232"/>
    <mergeCell ref="G234:Z234"/>
    <mergeCell ref="AB245:AD246"/>
    <mergeCell ref="C250:C251"/>
    <mergeCell ref="D250:D251"/>
    <mergeCell ref="E250:E257"/>
    <mergeCell ref="G250:M251"/>
    <mergeCell ref="N250:V251"/>
    <mergeCell ref="AB250:AD251"/>
    <mergeCell ref="G253:X253"/>
    <mergeCell ref="G254:Z256"/>
    <mergeCell ref="C245:C247"/>
    <mergeCell ref="E245:E247"/>
    <mergeCell ref="G245:M246"/>
    <mergeCell ref="N245:V246"/>
    <mergeCell ref="G264:P264"/>
    <mergeCell ref="Q264:T264"/>
    <mergeCell ref="G265:P265"/>
    <mergeCell ref="Q265:T265"/>
    <mergeCell ref="G266:P266"/>
    <mergeCell ref="Q266:T266"/>
    <mergeCell ref="C258:C261"/>
    <mergeCell ref="D258:D259"/>
    <mergeCell ref="E258:E270"/>
    <mergeCell ref="G258:M259"/>
    <mergeCell ref="N258:V259"/>
    <mergeCell ref="G263:P263"/>
    <mergeCell ref="Q263:T263"/>
    <mergeCell ref="G267:P267"/>
    <mergeCell ref="Q267:T267"/>
    <mergeCell ref="AB272:AD273"/>
    <mergeCell ref="A279:A282"/>
    <mergeCell ref="B279:B280"/>
    <mergeCell ref="C279:C281"/>
    <mergeCell ref="E279:E281"/>
    <mergeCell ref="G279:M280"/>
    <mergeCell ref="N279:V280"/>
    <mergeCell ref="AB279:AD280"/>
    <mergeCell ref="A272:A273"/>
    <mergeCell ref="B272:B273"/>
    <mergeCell ref="D272:D273"/>
    <mergeCell ref="G272:M273"/>
    <mergeCell ref="N272:V273"/>
    <mergeCell ref="C272:C274"/>
    <mergeCell ref="AB283:AD284"/>
    <mergeCell ref="G286:Z287"/>
    <mergeCell ref="C293:C295"/>
    <mergeCell ref="E293:E296"/>
    <mergeCell ref="G293:M294"/>
    <mergeCell ref="N293:V294"/>
    <mergeCell ref="AB293:AD294"/>
    <mergeCell ref="A283:A285"/>
    <mergeCell ref="B283:B284"/>
    <mergeCell ref="C283:C285"/>
    <mergeCell ref="D283:D284"/>
    <mergeCell ref="E283:E287"/>
    <mergeCell ref="G283:M284"/>
    <mergeCell ref="C289:C290"/>
    <mergeCell ref="E289:E291"/>
    <mergeCell ref="AB289:AD290"/>
    <mergeCell ref="G297:K297"/>
    <mergeCell ref="L297:O297"/>
    <mergeCell ref="P297:Y297"/>
    <mergeCell ref="G298:K298"/>
    <mergeCell ref="L298:N298"/>
    <mergeCell ref="P298:Y299"/>
    <mergeCell ref="G299:K299"/>
    <mergeCell ref="L299:N299"/>
    <mergeCell ref="N283:V284"/>
    <mergeCell ref="G289:M290"/>
    <mergeCell ref="N289:V290"/>
    <mergeCell ref="AB315:AD316"/>
    <mergeCell ref="G318:Z318"/>
    <mergeCell ref="G319:K319"/>
    <mergeCell ref="L319:P319"/>
    <mergeCell ref="Q319:T319"/>
    <mergeCell ref="U319:X319"/>
    <mergeCell ref="B315:B316"/>
    <mergeCell ref="C315:C330"/>
    <mergeCell ref="E315:E337"/>
    <mergeCell ref="G315:M316"/>
    <mergeCell ref="N315:V316"/>
    <mergeCell ref="G320:K321"/>
    <mergeCell ref="L320:P320"/>
    <mergeCell ref="Q320:S320"/>
    <mergeCell ref="U323:W323"/>
    <mergeCell ref="G324:Z324"/>
    <mergeCell ref="G325:K325"/>
    <mergeCell ref="L325:P325"/>
    <mergeCell ref="Q325:T325"/>
    <mergeCell ref="U325:X325"/>
    <mergeCell ref="U320:W320"/>
    <mergeCell ref="L321:P321"/>
    <mergeCell ref="Q321:S321"/>
    <mergeCell ref="U321:W321"/>
    <mergeCell ref="Q322:S322"/>
    <mergeCell ref="U322:W322"/>
    <mergeCell ref="L323:P323"/>
    <mergeCell ref="Q323:S323"/>
    <mergeCell ref="G328:K329"/>
    <mergeCell ref="L328:P328"/>
    <mergeCell ref="Q328:S328"/>
    <mergeCell ref="U328:W328"/>
    <mergeCell ref="L329:P329"/>
    <mergeCell ref="Q329:S329"/>
    <mergeCell ref="U329:W329"/>
    <mergeCell ref="G326:K327"/>
    <mergeCell ref="L326:P326"/>
    <mergeCell ref="Q326:S326"/>
    <mergeCell ref="U326:W326"/>
    <mergeCell ref="L327:P327"/>
    <mergeCell ref="Q327:S327"/>
    <mergeCell ref="U327:W327"/>
    <mergeCell ref="G322:K323"/>
    <mergeCell ref="B359:B360"/>
    <mergeCell ref="C359:C363"/>
    <mergeCell ref="E359:E363"/>
    <mergeCell ref="G359:M360"/>
    <mergeCell ref="N359:V360"/>
    <mergeCell ref="G331:N331"/>
    <mergeCell ref="O331:Q331"/>
    <mergeCell ref="G332:AA333"/>
    <mergeCell ref="G334:Z336"/>
    <mergeCell ref="G338:N338"/>
    <mergeCell ref="O338:Q338"/>
    <mergeCell ref="C350:C351"/>
    <mergeCell ref="E350:E353"/>
    <mergeCell ref="G340:Z341"/>
    <mergeCell ref="AB359:AD360"/>
    <mergeCell ref="G362:Z363"/>
    <mergeCell ref="H365:K365"/>
    <mergeCell ref="L365:O365"/>
    <mergeCell ref="H366:K366"/>
    <mergeCell ref="L366:O366"/>
    <mergeCell ref="G343:Z344"/>
    <mergeCell ref="G345:Z346"/>
    <mergeCell ref="G347:Z348"/>
    <mergeCell ref="G350:M351"/>
    <mergeCell ref="N350:V351"/>
    <mergeCell ref="AB350:AD351"/>
    <mergeCell ref="H352:Y352"/>
    <mergeCell ref="G353:Y356"/>
    <mergeCell ref="AB370:AD371"/>
    <mergeCell ref="Q373:T373"/>
    <mergeCell ref="H375:L375"/>
    <mergeCell ref="M375:Y375"/>
    <mergeCell ref="G376:X376"/>
    <mergeCell ref="H377:R377"/>
    <mergeCell ref="S377:W377"/>
    <mergeCell ref="H378:R378"/>
    <mergeCell ref="S378:W378"/>
    <mergeCell ref="G373:P373"/>
    <mergeCell ref="A370:A372"/>
    <mergeCell ref="C370:C373"/>
    <mergeCell ref="E370:E378"/>
    <mergeCell ref="G370:M371"/>
    <mergeCell ref="N370:V371"/>
    <mergeCell ref="C405:C408"/>
    <mergeCell ref="H405:S405"/>
    <mergeCell ref="E405:E413"/>
    <mergeCell ref="H409:T409"/>
    <mergeCell ref="U409:X409"/>
    <mergeCell ref="H410:T410"/>
    <mergeCell ref="U410:X410"/>
    <mergeCell ref="H411:T411"/>
    <mergeCell ref="U411:X411"/>
    <mergeCell ref="H379:R379"/>
    <mergeCell ref="S379:W379"/>
    <mergeCell ref="H388:Y392"/>
    <mergeCell ref="AB405:AD407"/>
    <mergeCell ref="G406:Z407"/>
    <mergeCell ref="H408:AA408"/>
    <mergeCell ref="H380:R380"/>
    <mergeCell ref="S380:W380"/>
    <mergeCell ref="L382:O382"/>
    <mergeCell ref="H384:V384"/>
    <mergeCell ref="W384:Z384"/>
    <mergeCell ref="H385:V385"/>
    <mergeCell ref="W385:Z385"/>
    <mergeCell ref="T405:W405"/>
    <mergeCell ref="AB413:AD414"/>
    <mergeCell ref="E414:E415"/>
    <mergeCell ref="H422:T422"/>
    <mergeCell ref="AB422:AD429"/>
    <mergeCell ref="H423:N423"/>
    <mergeCell ref="O423:T423"/>
    <mergeCell ref="U423:X423"/>
    <mergeCell ref="H426:J427"/>
    <mergeCell ref="K426:N426"/>
    <mergeCell ref="O426:T426"/>
    <mergeCell ref="U426:X426"/>
    <mergeCell ref="K427:N427"/>
    <mergeCell ref="O427:T427"/>
    <mergeCell ref="U427:X427"/>
    <mergeCell ref="H424:J425"/>
    <mergeCell ref="K424:N424"/>
    <mergeCell ref="O424:T424"/>
    <mergeCell ref="U424:X424"/>
    <mergeCell ref="K425:N425"/>
    <mergeCell ref="O425:T425"/>
    <mergeCell ref="U425:X425"/>
    <mergeCell ref="T413:W413"/>
    <mergeCell ref="H415:J417"/>
    <mergeCell ref="H418:J420"/>
    <mergeCell ref="AB431:AD432"/>
    <mergeCell ref="G434:M435"/>
    <mergeCell ref="N434:V435"/>
    <mergeCell ref="U457:X457"/>
    <mergeCell ref="C431:C432"/>
    <mergeCell ref="G431:M432"/>
    <mergeCell ref="N431:V432"/>
    <mergeCell ref="H438:T438"/>
    <mergeCell ref="U438:X438"/>
    <mergeCell ref="E431:E444"/>
    <mergeCell ref="E445:E451"/>
    <mergeCell ref="H439:T439"/>
    <mergeCell ref="U439:X439"/>
    <mergeCell ref="H440:T440"/>
    <mergeCell ref="U440:X440"/>
    <mergeCell ref="H441:T441"/>
    <mergeCell ref="U441:X441"/>
    <mergeCell ref="H442:T442"/>
    <mergeCell ref="U442:X442"/>
    <mergeCell ref="G444:S444"/>
    <mergeCell ref="U444:X444"/>
    <mergeCell ref="G446:S446"/>
    <mergeCell ref="U446:X446"/>
    <mergeCell ref="AB466:AD468"/>
    <mergeCell ref="G467:M468"/>
    <mergeCell ref="N467:Z468"/>
    <mergeCell ref="C453:C459"/>
    <mergeCell ref="E453:E468"/>
    <mergeCell ref="AB453:AD455"/>
    <mergeCell ref="I460:J460"/>
    <mergeCell ref="K460:Z460"/>
    <mergeCell ref="I461:J462"/>
    <mergeCell ref="K461:Z461"/>
    <mergeCell ref="L462:Y462"/>
    <mergeCell ref="H455:S455"/>
    <mergeCell ref="H456:T456"/>
    <mergeCell ref="U456:X456"/>
    <mergeCell ref="H457:T457"/>
    <mergeCell ref="H458:T458"/>
    <mergeCell ref="U458:X458"/>
    <mergeCell ref="C472:C476"/>
    <mergeCell ref="E472:E488"/>
    <mergeCell ref="G472:M473"/>
    <mergeCell ref="N472:V473"/>
    <mergeCell ref="AB472:AD473"/>
    <mergeCell ref="H475:I475"/>
    <mergeCell ref="J475:P475"/>
    <mergeCell ref="H476:I476"/>
    <mergeCell ref="J476:P476"/>
    <mergeCell ref="J477:P477"/>
    <mergeCell ref="G483:Z485"/>
    <mergeCell ref="G486:AA486"/>
    <mergeCell ref="G487:Z489"/>
    <mergeCell ref="R476:S476"/>
    <mergeCell ref="T476:Z476"/>
    <mergeCell ref="R477:S478"/>
    <mergeCell ref="T477:Z477"/>
    <mergeCell ref="U478:Y478"/>
    <mergeCell ref="H477:I477"/>
    <mergeCell ref="H478:I479"/>
    <mergeCell ref="J478:P478"/>
    <mergeCell ref="K479:O479"/>
    <mergeCell ref="H480:P481"/>
    <mergeCell ref="R479:Z480"/>
    <mergeCell ref="A496:A497"/>
    <mergeCell ref="C496:C498"/>
    <mergeCell ref="E496:E502"/>
    <mergeCell ref="G496:M497"/>
    <mergeCell ref="N496:V497"/>
    <mergeCell ref="AB496:AD497"/>
    <mergeCell ref="G500:Z503"/>
    <mergeCell ref="G504:AA504"/>
    <mergeCell ref="G505:Z507"/>
    <mergeCell ref="C511:C513"/>
    <mergeCell ref="E511:E514"/>
    <mergeCell ref="G511:M512"/>
    <mergeCell ref="N511:V512"/>
    <mergeCell ref="AB511:AD512"/>
    <mergeCell ref="G514:Z514"/>
    <mergeCell ref="C540:C543"/>
    <mergeCell ref="E540:E558"/>
    <mergeCell ref="G540:M541"/>
    <mergeCell ref="N540:V541"/>
    <mergeCell ref="AB540:AD541"/>
    <mergeCell ref="G543:V543"/>
    <mergeCell ref="W543:Z543"/>
    <mergeCell ref="G547:P547"/>
    <mergeCell ref="Q547:Z547"/>
    <mergeCell ref="G548:K548"/>
    <mergeCell ref="L548:P548"/>
    <mergeCell ref="Q548:U548"/>
    <mergeCell ref="V548:Z548"/>
    <mergeCell ref="G549:K549"/>
    <mergeCell ref="L549:P549"/>
    <mergeCell ref="Q549:U549"/>
    <mergeCell ref="V549:Z549"/>
    <mergeCell ref="G515:Z517"/>
    <mergeCell ref="G552:K552"/>
    <mergeCell ref="L552:P552"/>
    <mergeCell ref="Q552:U552"/>
    <mergeCell ref="V552:Z552"/>
    <mergeCell ref="G553:K553"/>
    <mergeCell ref="L553:P553"/>
    <mergeCell ref="Q553:U553"/>
    <mergeCell ref="V553:Z553"/>
    <mergeCell ref="G550:K550"/>
    <mergeCell ref="L550:P550"/>
    <mergeCell ref="Q550:U550"/>
    <mergeCell ref="V550:Z550"/>
    <mergeCell ref="G551:K551"/>
    <mergeCell ref="L551:P551"/>
    <mergeCell ref="Q551:U551"/>
    <mergeCell ref="V551:Z551"/>
    <mergeCell ref="G556:K556"/>
    <mergeCell ref="L556:P556"/>
    <mergeCell ref="Q556:U556"/>
    <mergeCell ref="V556:Z556"/>
    <mergeCell ref="G557:K557"/>
    <mergeCell ref="L557:P557"/>
    <mergeCell ref="Q557:U557"/>
    <mergeCell ref="V557:Z557"/>
    <mergeCell ref="G554:K554"/>
    <mergeCell ref="L554:P554"/>
    <mergeCell ref="Q554:U554"/>
    <mergeCell ref="V554:Z554"/>
    <mergeCell ref="G555:K555"/>
    <mergeCell ref="L555:P555"/>
    <mergeCell ref="Q555:U555"/>
    <mergeCell ref="V555:Z555"/>
    <mergeCell ref="G560:K560"/>
    <mergeCell ref="L560:P560"/>
    <mergeCell ref="Q560:U560"/>
    <mergeCell ref="V560:Z560"/>
    <mergeCell ref="G561:K561"/>
    <mergeCell ref="L561:P561"/>
    <mergeCell ref="Q561:U561"/>
    <mergeCell ref="V561:Z561"/>
    <mergeCell ref="G558:K558"/>
    <mergeCell ref="L558:P558"/>
    <mergeCell ref="Q558:U558"/>
    <mergeCell ref="V558:Z558"/>
    <mergeCell ref="G559:K559"/>
    <mergeCell ref="L559:P559"/>
    <mergeCell ref="Q559:U559"/>
    <mergeCell ref="V559:Z559"/>
    <mergeCell ref="G564:K564"/>
    <mergeCell ref="L564:P564"/>
    <mergeCell ref="Q564:U564"/>
    <mergeCell ref="V564:Z564"/>
    <mergeCell ref="G566:V566"/>
    <mergeCell ref="W566:Z566"/>
    <mergeCell ref="G562:K562"/>
    <mergeCell ref="L562:P562"/>
    <mergeCell ref="Q562:U562"/>
    <mergeCell ref="V562:Z562"/>
    <mergeCell ref="G563:K563"/>
    <mergeCell ref="L563:P563"/>
    <mergeCell ref="Q563:U563"/>
    <mergeCell ref="V563:Z563"/>
    <mergeCell ref="G569:AA569"/>
    <mergeCell ref="G570:Z572"/>
    <mergeCell ref="G573:AA573"/>
    <mergeCell ref="G574:Z575"/>
    <mergeCell ref="A583:A584"/>
    <mergeCell ref="C583:C586"/>
    <mergeCell ref="E583:E593"/>
    <mergeCell ref="G583:M584"/>
    <mergeCell ref="N583:V584"/>
    <mergeCell ref="AB603:AD604"/>
    <mergeCell ref="G606:S606"/>
    <mergeCell ref="G608:P608"/>
    <mergeCell ref="Q608:W608"/>
    <mergeCell ref="G609:J609"/>
    <mergeCell ref="K609:N609"/>
    <mergeCell ref="AB583:AD584"/>
    <mergeCell ref="G589:Z592"/>
    <mergeCell ref="C595:C596"/>
    <mergeCell ref="E595:E598"/>
    <mergeCell ref="G595:M596"/>
    <mergeCell ref="N595:V596"/>
    <mergeCell ref="AB595:AD596"/>
    <mergeCell ref="G600:M601"/>
    <mergeCell ref="N600:V601"/>
    <mergeCell ref="E600:E623"/>
    <mergeCell ref="AB600:AD601"/>
    <mergeCell ref="C600:C606"/>
    <mergeCell ref="O609:P609"/>
    <mergeCell ref="Q609:W609"/>
    <mergeCell ref="G610:J610"/>
    <mergeCell ref="K610:N610"/>
    <mergeCell ref="O610:P610"/>
    <mergeCell ref="Q610:W610"/>
    <mergeCell ref="G618:U618"/>
    <mergeCell ref="K619:R619"/>
    <mergeCell ref="T619:Y619"/>
    <mergeCell ref="G644:U644"/>
    <mergeCell ref="G603:M604"/>
    <mergeCell ref="N603:V604"/>
    <mergeCell ref="G614:U614"/>
    <mergeCell ref="V614:Y614"/>
    <mergeCell ref="L643:M643"/>
    <mergeCell ref="N643:U643"/>
    <mergeCell ref="G612:U612"/>
    <mergeCell ref="V612:Y612"/>
    <mergeCell ref="G616:U616"/>
    <mergeCell ref="V616:Y616"/>
    <mergeCell ref="G622:Z625"/>
    <mergeCell ref="E629:E644"/>
    <mergeCell ref="G637:M637"/>
    <mergeCell ref="N637:T637"/>
    <mergeCell ref="G638:M638"/>
    <mergeCell ref="N638:T638"/>
    <mergeCell ref="G641:U641"/>
    <mergeCell ref="H642:K643"/>
    <mergeCell ref="L642:M642"/>
    <mergeCell ref="N642:U642"/>
    <mergeCell ref="H645:K646"/>
    <mergeCell ref="L645:M645"/>
    <mergeCell ref="N645:U645"/>
    <mergeCell ref="L646:M646"/>
    <mergeCell ref="N646:U646"/>
    <mergeCell ref="G627:AA627"/>
    <mergeCell ref="G629:M630"/>
    <mergeCell ref="N629:V630"/>
    <mergeCell ref="AB629:AD630"/>
    <mergeCell ref="L632:S632"/>
    <mergeCell ref="G635:AA636"/>
    <mergeCell ref="G651:P651"/>
    <mergeCell ref="Q651:V651"/>
    <mergeCell ref="G652:P653"/>
    <mergeCell ref="Q652:V653"/>
    <mergeCell ref="G654:P654"/>
    <mergeCell ref="Q654:V654"/>
    <mergeCell ref="E658:E663"/>
    <mergeCell ref="H647:K649"/>
    <mergeCell ref="L647:M647"/>
    <mergeCell ref="N647:U647"/>
    <mergeCell ref="L648:M648"/>
    <mergeCell ref="N648:U648"/>
    <mergeCell ref="L649:M649"/>
    <mergeCell ref="N649:U649"/>
    <mergeCell ref="AB658:AD659"/>
    <mergeCell ref="N660:Y660"/>
    <mergeCell ref="C666:C667"/>
    <mergeCell ref="E666:E671"/>
    <mergeCell ref="G666:M667"/>
    <mergeCell ref="N666:V667"/>
    <mergeCell ref="AB666:AD667"/>
    <mergeCell ref="N668:Y668"/>
    <mergeCell ref="G655:P655"/>
    <mergeCell ref="Q655:V655"/>
    <mergeCell ref="C658:C659"/>
    <mergeCell ref="G658:M659"/>
    <mergeCell ref="N658:V659"/>
    <mergeCell ref="C673:C675"/>
    <mergeCell ref="E673:E693"/>
    <mergeCell ref="G673:M674"/>
    <mergeCell ref="N673:V674"/>
    <mergeCell ref="AB673:AD674"/>
    <mergeCell ref="N675:Y675"/>
    <mergeCell ref="G676:P676"/>
    <mergeCell ref="Q676:V676"/>
    <mergeCell ref="G677:P677"/>
    <mergeCell ref="Q677:V677"/>
    <mergeCell ref="G683:P683"/>
    <mergeCell ref="Q683:V683"/>
    <mergeCell ref="G685:Z685"/>
    <mergeCell ref="L687:S687"/>
    <mergeCell ref="H688:K688"/>
    <mergeCell ref="L688:S688"/>
    <mergeCell ref="G678:P678"/>
    <mergeCell ref="Q678:V678"/>
    <mergeCell ref="G679:P680"/>
    <mergeCell ref="Q679:V680"/>
    <mergeCell ref="G681:P682"/>
    <mergeCell ref="Q681:V682"/>
    <mergeCell ref="H689:K689"/>
    <mergeCell ref="L689:S689"/>
    <mergeCell ref="AB716:AD717"/>
    <mergeCell ref="G691:AA691"/>
    <mergeCell ref="G692:Z693"/>
    <mergeCell ref="C695:C696"/>
    <mergeCell ref="E695:E713"/>
    <mergeCell ref="G696:M697"/>
    <mergeCell ref="N696:V697"/>
    <mergeCell ref="G702:R703"/>
    <mergeCell ref="S702:X703"/>
    <mergeCell ref="G704:R705"/>
    <mergeCell ref="S704:X705"/>
    <mergeCell ref="G706:R707"/>
    <mergeCell ref="S706:X707"/>
    <mergeCell ref="G708:R709"/>
    <mergeCell ref="S708:X709"/>
    <mergeCell ref="AB696:AD697"/>
    <mergeCell ref="N698:Y698"/>
    <mergeCell ref="G699:R699"/>
    <mergeCell ref="S699:X699"/>
    <mergeCell ref="G700:R701"/>
    <mergeCell ref="S700:X701"/>
    <mergeCell ref="G710:R711"/>
    <mergeCell ref="S710:X711"/>
    <mergeCell ref="G712:R713"/>
    <mergeCell ref="S712:X713"/>
    <mergeCell ref="C716:C717"/>
    <mergeCell ref="E716:E735"/>
    <mergeCell ref="G716:M717"/>
    <mergeCell ref="N716:V717"/>
    <mergeCell ref="G723:U723"/>
    <mergeCell ref="V723:Y723"/>
    <mergeCell ref="G732:U733"/>
    <mergeCell ref="V732:Y733"/>
    <mergeCell ref="Z732:Z733"/>
    <mergeCell ref="G734:U735"/>
    <mergeCell ref="V734:Y735"/>
    <mergeCell ref="Z734:Z735"/>
    <mergeCell ref="N718:Y718"/>
    <mergeCell ref="G720:U720"/>
    <mergeCell ref="V720:Z720"/>
    <mergeCell ref="G721:U722"/>
    <mergeCell ref="V721:Y722"/>
    <mergeCell ref="Z721:Z722"/>
    <mergeCell ref="G728:U729"/>
    <mergeCell ref="V728:Y729"/>
    <mergeCell ref="Z728:Z729"/>
    <mergeCell ref="G730:U731"/>
    <mergeCell ref="V730:Y731"/>
    <mergeCell ref="Z730:Z731"/>
    <mergeCell ref="G724:U725"/>
    <mergeCell ref="V724:Y725"/>
    <mergeCell ref="Z724:Z725"/>
    <mergeCell ref="G726:U727"/>
    <mergeCell ref="V726:Y727"/>
    <mergeCell ref="Z726:Z727"/>
    <mergeCell ref="A738:A739"/>
    <mergeCell ref="C738:C741"/>
    <mergeCell ref="E738:E754"/>
    <mergeCell ref="G738:M739"/>
    <mergeCell ref="N738:V739"/>
    <mergeCell ref="AB738:AD739"/>
    <mergeCell ref="G741:Z741"/>
    <mergeCell ref="G766:Z766"/>
    <mergeCell ref="G767:Z774"/>
    <mergeCell ref="G742:T742"/>
    <mergeCell ref="U742:Z742"/>
    <mergeCell ref="G743:T743"/>
    <mergeCell ref="U743:Z743"/>
    <mergeCell ref="G744:T744"/>
    <mergeCell ref="U744:Z744"/>
    <mergeCell ref="G745:T746"/>
    <mergeCell ref="U745:Z746"/>
    <mergeCell ref="C758:C759"/>
    <mergeCell ref="E758:E762"/>
    <mergeCell ref="G758:M759"/>
    <mergeCell ref="N758:V759"/>
    <mergeCell ref="N761:Q761"/>
    <mergeCell ref="G761:M761"/>
    <mergeCell ref="AB787:AD788"/>
    <mergeCell ref="AB758:AD759"/>
    <mergeCell ref="C763:C767"/>
    <mergeCell ref="E763:E775"/>
    <mergeCell ref="G763:M764"/>
    <mergeCell ref="N763:V764"/>
    <mergeCell ref="AB763:AD764"/>
    <mergeCell ref="AB800:AD801"/>
    <mergeCell ref="N803:U803"/>
    <mergeCell ref="AB778:AD779"/>
    <mergeCell ref="A782:A783"/>
    <mergeCell ref="C782:C786"/>
    <mergeCell ref="E782:E786"/>
    <mergeCell ref="G782:M783"/>
    <mergeCell ref="N782:V783"/>
    <mergeCell ref="AB782:AD783"/>
    <mergeCell ref="C778:C779"/>
    <mergeCell ref="E778:E780"/>
    <mergeCell ref="G778:M779"/>
    <mergeCell ref="N778:V779"/>
    <mergeCell ref="S821:AA824"/>
    <mergeCell ref="H822:I822"/>
    <mergeCell ref="J822:P822"/>
    <mergeCell ref="C787:C788"/>
    <mergeCell ref="G787:M788"/>
    <mergeCell ref="N787:V788"/>
    <mergeCell ref="A800:A802"/>
    <mergeCell ref="C800:C801"/>
    <mergeCell ref="E800:E804"/>
    <mergeCell ref="G800:M801"/>
    <mergeCell ref="N800:V801"/>
    <mergeCell ref="N817:V818"/>
    <mergeCell ref="J823:P823"/>
    <mergeCell ref="K824:O824"/>
    <mergeCell ref="E817:E825"/>
    <mergeCell ref="G817:M818"/>
    <mergeCell ref="AB817:AD818"/>
    <mergeCell ref="G819:Z819"/>
    <mergeCell ref="H820:I820"/>
    <mergeCell ref="AB878:AD878"/>
    <mergeCell ref="AB844:AD845"/>
    <mergeCell ref="G844:M845"/>
    <mergeCell ref="N844:V845"/>
    <mergeCell ref="G850:Z851"/>
    <mergeCell ref="G852:Z854"/>
    <mergeCell ref="G856:M857"/>
    <mergeCell ref="N856:V857"/>
    <mergeCell ref="G859:H859"/>
    <mergeCell ref="I859:R859"/>
    <mergeCell ref="G860:H860"/>
    <mergeCell ref="I860:M860"/>
    <mergeCell ref="O860:W860"/>
    <mergeCell ref="G861:H861"/>
    <mergeCell ref="I861:J861"/>
    <mergeCell ref="L861:W861"/>
    <mergeCell ref="N862:AA862"/>
    <mergeCell ref="J820:P820"/>
    <mergeCell ref="H821:I821"/>
    <mergeCell ref="J821:P821"/>
    <mergeCell ref="H823:I824"/>
    <mergeCell ref="C874:C876"/>
    <mergeCell ref="G874:M875"/>
    <mergeCell ref="N874:V875"/>
    <mergeCell ref="AB874:AD875"/>
    <mergeCell ref="A877:AD877"/>
    <mergeCell ref="A844:A847"/>
    <mergeCell ref="C844:C847"/>
    <mergeCell ref="E844:E873"/>
    <mergeCell ref="G826:M827"/>
    <mergeCell ref="N826:V827"/>
    <mergeCell ref="AB826:AD827"/>
    <mergeCell ref="R866:X866"/>
    <mergeCell ref="G867:H867"/>
    <mergeCell ref="I867:O867"/>
    <mergeCell ref="S867:W867"/>
    <mergeCell ref="G868:Z869"/>
    <mergeCell ref="G870:Z872"/>
    <mergeCell ref="N863:AA863"/>
    <mergeCell ref="G864:H864"/>
    <mergeCell ref="I864:O864"/>
    <mergeCell ref="P864:Q864"/>
    <mergeCell ref="R864:X864"/>
    <mergeCell ref="G865:H865"/>
    <mergeCell ref="I865:O865"/>
    <mergeCell ref="K415:Y417"/>
    <mergeCell ref="K418:Y420"/>
    <mergeCell ref="R475:S475"/>
    <mergeCell ref="T475:Z475"/>
    <mergeCell ref="N464:Q464"/>
    <mergeCell ref="G429:S429"/>
    <mergeCell ref="T429:W429"/>
    <mergeCell ref="G413:R413"/>
    <mergeCell ref="G31:P32"/>
    <mergeCell ref="Q31:V32"/>
    <mergeCell ref="G35:K35"/>
    <mergeCell ref="L35:V35"/>
    <mergeCell ref="W35:Z35"/>
    <mergeCell ref="G36:K36"/>
    <mergeCell ref="L36:V36"/>
    <mergeCell ref="W36:Z36"/>
    <mergeCell ref="G38:Z38"/>
    <mergeCell ref="G39:Z40"/>
    <mergeCell ref="W364:Z364"/>
    <mergeCell ref="H386:V386"/>
    <mergeCell ref="W386:Z386"/>
    <mergeCell ref="G453:M454"/>
    <mergeCell ref="N453:Z454"/>
    <mergeCell ref="L322:P322"/>
    <mergeCell ref="P865:Q865"/>
    <mergeCell ref="R865:X865"/>
    <mergeCell ref="E109:E125"/>
    <mergeCell ref="E179:E183"/>
    <mergeCell ref="E186:E194"/>
    <mergeCell ref="A629:A631"/>
    <mergeCell ref="C629:C631"/>
    <mergeCell ref="E787:E797"/>
    <mergeCell ref="G866:H866"/>
    <mergeCell ref="I866:O866"/>
    <mergeCell ref="P866:Q867"/>
    <mergeCell ref="G747:Z747"/>
    <mergeCell ref="G748:Z750"/>
    <mergeCell ref="G805:Z806"/>
    <mergeCell ref="G810:Z811"/>
    <mergeCell ref="E826:E828"/>
    <mergeCell ref="I847:J847"/>
    <mergeCell ref="K847:Z847"/>
    <mergeCell ref="I848:J848"/>
    <mergeCell ref="K848:Z848"/>
    <mergeCell ref="G807:Z809"/>
    <mergeCell ref="G812:Z814"/>
    <mergeCell ref="A817:A818"/>
    <mergeCell ref="C817:C818"/>
  </mergeCells>
  <phoneticPr fontId="3"/>
  <conditionalFormatting sqref="O426:X427">
    <cfRule type="expression" dxfId="7" priority="1">
      <formula>$R$60="いない"</formula>
    </cfRule>
  </conditionalFormatting>
  <dataValidations count="13">
    <dataValidation type="list" allowBlank="1" showInputMessage="1" showErrorMessage="1" sqref="N421:Z421 N467:Z468" xr:uid="{00000000-0002-0000-0200-000000000000}">
      <formula1>"している　・　していない,している,していない"</formula1>
    </dataValidation>
    <dataValidation type="list" allowBlank="1" showInputMessage="1" showErrorMessage="1" sqref="N787:V788 N826:V827 N782:V783" xr:uid="{00000000-0002-0000-0200-000001000000}">
      <formula1>"いない・いる,いない,いる"</formula1>
    </dataValidation>
    <dataValidation type="list" allowBlank="1" showInputMessage="1" showErrorMessage="1" sqref="L632:S632" xr:uid="{00000000-0002-0000-0200-000002000000}">
      <formula1>"直営・委託,直営,委託"</formula1>
    </dataValidation>
    <dataValidation type="list" allowBlank="1" showInputMessage="1" showErrorMessage="1" sqref="H823 I460:I461 J460 S475:S476 R475:R477 H475:I478 G843:H843 I847:I848 J847 G859:H861 P864:P866 Q864:Q865 G864:H867" xr:uid="{00000000-0002-0000-0200-000004000000}">
      <formula1>"○,　,"</formula1>
    </dataValidation>
    <dataValidation type="list" allowBlank="1" showInputMessage="1" showErrorMessage="1" sqref="N12:V13 S700:X713" xr:uid="{00000000-0002-0000-0200-000005000000}">
      <formula1>"適・否,適,否"</formula1>
    </dataValidation>
    <dataValidation type="list" allowBlank="1" showInputMessage="1" showErrorMessage="1" sqref="L642:M643 L645:M649" xr:uid="{00000000-0002-0000-0200-000006000000}">
      <formula1>",　,○"</formula1>
    </dataValidation>
    <dataValidation type="list" allowBlank="1" showInputMessage="1" showErrorMessage="1" sqref="N20:V21 N25:V26 N43:V44 N55:V56 N75:V76 N140:V141 N159:V160 N250:V251 N258:V259 N279:V280 N283:V284 N293:V294 N359:V360 N272:V273 N583:V584 N595:V596 N603:V604 N673:V674 N696:V697 N758:V759 N763:V764 N778:V779 N800:V801 N817:V818 N315:V317 N431:V432 N844:V845 N600:V601 N350:V351 N16:V17 N370:V371 N472:V473 N231:V232 N245:V246 N496:V497 N511:V512 N540:V541 N856:V857 N629:V630 N658:V659 N666:V667 N716:V717 N738:V739 T619:Y619 N289:V290" xr:uid="{00000000-0002-0000-0200-000007000000}">
      <formula1>"いる・いない,いる,いない"</formula1>
    </dataValidation>
    <dataValidation type="list" allowBlank="1" showInputMessage="1" showErrorMessage="1" sqref="L688:S689" xr:uid="{00000000-0002-0000-0200-000008000000}">
      <formula1>"栄養士,主幹,副園長,園長,その他"</formula1>
    </dataValidation>
    <dataValidation type="list" allowBlank="1" showInputMessage="1" showErrorMessage="1" sqref="Q677:V683 N803:U803 Q263:T267 V616:Y616 Q609:W610 V612:Y612 S378:W380 L382:O382 U409:X411 N464:Q465 W543:Z543 W566:Z566 N638:T638 Q651:V655 O424:X427 T413:W413 V614:Y614 U446:X446 U444:X444 W364:Z364 N434:V435 Q373:T373 T405:W405 W384:Z386 U438:X442 U456:X458 T455:V455 T429:W430 N761:Q761" xr:uid="{00000000-0002-0000-0200-000009000000}">
      <formula1>"有・無,有,無"</formula1>
    </dataValidation>
    <dataValidation type="list" allowBlank="1" showInputMessage="1" showErrorMessage="1" sqref="N874:V875" xr:uid="{00000000-0002-0000-0200-00000A000000}">
      <formula1>"ない・ある,ない,ある"</formula1>
    </dataValidation>
    <dataValidation type="list" allowBlank="1" showInputMessage="1" showErrorMessage="1" sqref="H820:I822" xr:uid="{00000000-0002-0000-0200-00000C000000}">
      <formula1>"〇,　,"</formula1>
    </dataValidation>
    <dataValidation type="list" allowBlank="1" showInputMessage="1" showErrorMessage="1" sqref="Q29:V32 V742:Z744 U742:U745" xr:uid="{A603B418-699B-40C6-B7B0-1F771D3AA70B}">
      <formula1>"有　・　無,有,無"</formula1>
    </dataValidation>
    <dataValidation type="list" allowBlank="1" showInputMessage="1" showErrorMessage="1" sqref="N453:Z454" xr:uid="{FA4EA099-63E4-43B4-9321-DCEC8ABED9C5}">
      <formula1>"いる　・　いない,いる,いない"</formula1>
    </dataValidation>
  </dataValidations>
  <printOptions horizontalCentered="1"/>
  <pageMargins left="0.31496062992125984" right="0.31496062992125984" top="0.55118110236220474" bottom="0.55118110236220474" header="0.31496062992125984" footer="0.31496062992125984"/>
  <pageSetup paperSize="9" scale="95" fitToHeight="0" orientation="landscape" r:id="rId1"/>
  <headerFooter alignWithMargins="0">
    <oddFooter>&amp;C&amp;"ＭＳ Ｐ明朝,標準"&amp;8&amp;P</oddFooter>
  </headerFooter>
  <rowBreaks count="2" manualBreakCount="2">
    <brk id="9" max="16383" man="1"/>
    <brk id="494" max="29" man="1"/>
  </rowBreaks>
  <colBreaks count="4" manualBreakCount="4">
    <brk id="1" max="744" man="1"/>
    <brk id="2" max="744" man="1"/>
    <brk id="4" max="744" man="1"/>
    <brk id="6" max="74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X778"/>
  <sheetViews>
    <sheetView view="pageBreakPreview" zoomScale="115" zoomScaleNormal="100" zoomScaleSheetLayoutView="115" workbookViewId="0">
      <selection activeCell="I521" sqref="I521"/>
    </sheetView>
  </sheetViews>
  <sheetFormatPr defaultColWidth="2.6640625" defaultRowHeight="13.2"/>
  <cols>
    <col min="1" max="1" width="11.21875" style="9" customWidth="1"/>
    <col min="2" max="2" width="3.6640625" style="9" customWidth="1"/>
    <col min="3" max="3" width="18.21875" style="9" customWidth="1"/>
    <col min="4" max="4" width="6.21875" style="9" customWidth="1"/>
    <col min="5" max="5" width="40.6640625" style="9" customWidth="1"/>
    <col min="6" max="7" width="2.6640625" style="3"/>
    <col min="8" max="8" width="3.109375" style="3" customWidth="1"/>
    <col min="9" max="11" width="2.6640625" style="3"/>
    <col min="12" max="12" width="2.6640625" style="3" customWidth="1"/>
    <col min="13" max="29" width="2.6640625" style="3"/>
    <col min="30" max="30" width="2.6640625" style="3" customWidth="1"/>
    <col min="31" max="51" width="2.6640625" style="3" hidden="1" customWidth="1"/>
    <col min="52" max="52" width="2.6640625" style="3" customWidth="1"/>
    <col min="53" max="61" width="5.77734375" style="3" hidden="1" customWidth="1"/>
    <col min="62" max="76" width="2.6640625" style="3" hidden="1" customWidth="1"/>
    <col min="77" max="16384" width="2.6640625" style="3"/>
  </cols>
  <sheetData>
    <row r="1" spans="1:35" s="143" customFormat="1" ht="28.2">
      <c r="A1" s="1077"/>
      <c r="B1" s="1077"/>
      <c r="C1" s="1077"/>
      <c r="D1" s="1077"/>
      <c r="E1" s="1077"/>
      <c r="F1" s="1058" t="s">
        <v>586</v>
      </c>
      <c r="G1" s="1058"/>
      <c r="H1" s="1058"/>
      <c r="I1" s="1058"/>
      <c r="J1" s="1058"/>
      <c r="K1" s="1058"/>
      <c r="L1" s="1058"/>
      <c r="M1" s="1875" t="str">
        <f>IF(表紙!H4="","",表紙!H4)</f>
        <v/>
      </c>
      <c r="N1" s="1875"/>
      <c r="O1" s="1875"/>
      <c r="P1" s="1875"/>
      <c r="Q1" s="1875"/>
      <c r="R1" s="1875"/>
      <c r="S1" s="1875"/>
      <c r="T1" s="1875"/>
      <c r="U1" s="1875"/>
      <c r="V1" s="1875"/>
      <c r="W1" s="1875"/>
      <c r="X1" s="1875"/>
      <c r="Y1" s="1875"/>
      <c r="Z1" s="1875"/>
      <c r="AA1" s="1875"/>
      <c r="AB1" s="1875"/>
      <c r="AC1" s="1875"/>
      <c r="AD1" s="1875"/>
    </row>
    <row r="2" spans="1:35" s="143" customFormat="1" ht="28.2">
      <c r="A2" s="1077"/>
      <c r="B2" s="1077"/>
      <c r="C2" s="1077"/>
      <c r="D2" s="1077"/>
      <c r="E2" s="1077"/>
      <c r="F2" s="1060" t="s">
        <v>587</v>
      </c>
      <c r="G2" s="1060"/>
      <c r="H2" s="1060"/>
      <c r="I2" s="1060"/>
      <c r="J2" s="1060"/>
      <c r="K2" s="1060"/>
      <c r="L2" s="1060"/>
      <c r="M2" s="1060"/>
      <c r="N2" s="1060"/>
      <c r="O2" s="1060"/>
      <c r="P2" s="1060"/>
      <c r="Q2" s="1060"/>
      <c r="R2" s="1060"/>
      <c r="S2" s="1060"/>
      <c r="T2" s="1060"/>
      <c r="U2" s="1060"/>
      <c r="V2" s="1060"/>
      <c r="W2" s="1060"/>
      <c r="X2" s="1060"/>
      <c r="Y2" s="1060"/>
      <c r="Z2" s="1060"/>
      <c r="AA2" s="1060"/>
      <c r="AB2" s="1060"/>
      <c r="AC2" s="1060"/>
      <c r="AD2" s="1060"/>
    </row>
    <row r="3" spans="1:35" s="143" customFormat="1" ht="84.75" customHeight="1">
      <c r="A3" s="1862"/>
      <c r="B3" s="1862"/>
      <c r="C3" s="1862"/>
      <c r="D3" s="1862"/>
      <c r="E3" s="1862"/>
      <c r="F3" s="1862"/>
      <c r="G3" s="1862"/>
      <c r="H3" s="1862"/>
      <c r="I3" s="1862"/>
      <c r="J3" s="1862"/>
      <c r="K3" s="1862"/>
      <c r="L3" s="1862"/>
      <c r="M3" s="1862"/>
      <c r="N3" s="1862"/>
      <c r="O3" s="1862"/>
      <c r="P3" s="1862"/>
      <c r="Q3" s="1862"/>
      <c r="R3" s="1862"/>
      <c r="S3" s="1862"/>
      <c r="T3" s="1862"/>
      <c r="U3" s="1862"/>
      <c r="V3" s="1862"/>
      <c r="W3" s="1862"/>
      <c r="X3" s="1862"/>
      <c r="Y3" s="1862"/>
      <c r="Z3" s="1862"/>
      <c r="AA3" s="1862"/>
      <c r="AB3" s="1862"/>
      <c r="AC3" s="1862"/>
      <c r="AD3" s="1862"/>
    </row>
    <row r="4" spans="1:35" s="143" customFormat="1" ht="113.25" customHeight="1">
      <c r="A4" s="1077" t="s">
        <v>1429</v>
      </c>
      <c r="B4" s="1077"/>
      <c r="C4" s="1077"/>
      <c r="D4" s="1077"/>
      <c r="E4" s="1077"/>
      <c r="F4" s="1077"/>
      <c r="G4" s="1077"/>
      <c r="H4" s="1077"/>
      <c r="I4" s="1077"/>
      <c r="J4" s="1077"/>
      <c r="K4" s="1077"/>
      <c r="L4" s="1077"/>
      <c r="M4" s="1077"/>
      <c r="N4" s="1077"/>
      <c r="O4" s="1077"/>
      <c r="P4" s="1077"/>
      <c r="Q4" s="1077"/>
      <c r="R4" s="1077"/>
      <c r="S4" s="1077"/>
      <c r="T4" s="1077"/>
      <c r="U4" s="1077"/>
      <c r="V4" s="1077"/>
      <c r="W4" s="1077"/>
      <c r="X4" s="1077"/>
      <c r="Y4" s="1077"/>
      <c r="Z4" s="1077"/>
      <c r="AA4" s="1077"/>
      <c r="AB4" s="1077"/>
      <c r="AC4" s="1077"/>
      <c r="AD4" s="1077"/>
    </row>
    <row r="5" spans="1:35" s="11" customFormat="1" ht="117.75" customHeight="1">
      <c r="A5" s="1077"/>
      <c r="B5" s="1077"/>
      <c r="C5" s="1077"/>
      <c r="D5" s="1077"/>
      <c r="E5" s="1077"/>
      <c r="F5" s="1077"/>
      <c r="G5" s="1077"/>
      <c r="H5" s="1077"/>
      <c r="I5" s="1077"/>
      <c r="J5" s="1077"/>
      <c r="K5" s="1077"/>
      <c r="L5" s="1077"/>
      <c r="M5" s="1077"/>
      <c r="N5" s="1077"/>
      <c r="O5" s="1077"/>
      <c r="P5" s="1077"/>
      <c r="Q5" s="1077"/>
      <c r="R5" s="1077"/>
      <c r="S5" s="1077"/>
      <c r="T5" s="1077"/>
      <c r="U5" s="1077"/>
      <c r="V5" s="1077"/>
      <c r="W5" s="1077"/>
      <c r="X5" s="1077"/>
      <c r="Y5" s="1077"/>
      <c r="Z5" s="1077"/>
      <c r="AA5" s="1077"/>
      <c r="AB5" s="1077"/>
      <c r="AC5" s="1077"/>
      <c r="AD5" s="1077"/>
    </row>
    <row r="6" spans="1:35" s="143" customFormat="1" ht="131.25" customHeight="1">
      <c r="A6" s="1861" t="s">
        <v>1048</v>
      </c>
      <c r="B6" s="1862"/>
      <c r="C6" s="1862"/>
      <c r="D6" s="1862"/>
      <c r="E6" s="1862"/>
      <c r="F6" s="1862"/>
      <c r="G6" s="1862"/>
      <c r="H6" s="1862"/>
      <c r="I6" s="1862"/>
      <c r="J6" s="1862"/>
      <c r="K6" s="1862"/>
      <c r="L6" s="1862"/>
      <c r="M6" s="1862"/>
      <c r="N6" s="1862"/>
      <c r="O6" s="1862"/>
      <c r="P6" s="1862"/>
      <c r="Q6" s="1862"/>
      <c r="R6" s="1862"/>
      <c r="S6" s="1862"/>
      <c r="T6" s="1862"/>
      <c r="U6" s="1862"/>
      <c r="V6" s="1862"/>
      <c r="W6" s="1862"/>
      <c r="X6" s="1862"/>
      <c r="Y6" s="1862"/>
      <c r="Z6" s="1862"/>
      <c r="AA6" s="1862"/>
      <c r="AB6" s="1862"/>
      <c r="AC6" s="1862"/>
      <c r="AD6" s="1862"/>
    </row>
    <row r="7" spans="1:35" s="143" customFormat="1" ht="61.5" customHeight="1">
      <c r="A7" s="1863"/>
      <c r="B7" s="1165"/>
      <c r="C7" s="1165"/>
      <c r="D7" s="1165"/>
      <c r="E7" s="1165"/>
      <c r="F7" s="1165"/>
      <c r="G7" s="1165"/>
      <c r="H7" s="1165"/>
      <c r="I7" s="1165"/>
      <c r="J7" s="1165"/>
      <c r="K7" s="1165"/>
      <c r="L7" s="1165"/>
      <c r="M7" s="1165"/>
      <c r="N7" s="1165"/>
      <c r="O7" s="1165"/>
      <c r="P7" s="1165"/>
      <c r="Q7" s="1165"/>
      <c r="R7" s="1165"/>
      <c r="S7" s="1165"/>
      <c r="T7" s="1165"/>
      <c r="U7" s="1165"/>
      <c r="V7" s="1165"/>
      <c r="W7" s="1165"/>
      <c r="X7" s="1165"/>
      <c r="Y7" s="1165"/>
      <c r="Z7" s="1165"/>
      <c r="AA7" s="1165"/>
      <c r="AB7" s="1165"/>
      <c r="AC7" s="1165"/>
      <c r="AD7" s="1165"/>
    </row>
    <row r="8" spans="1:35">
      <c r="A8" s="12" t="s">
        <v>588</v>
      </c>
      <c r="B8" s="1078" t="s">
        <v>0</v>
      </c>
      <c r="C8" s="1864"/>
      <c r="D8" s="1079"/>
      <c r="E8" s="387" t="s">
        <v>1</v>
      </c>
      <c r="F8" s="1080" t="s">
        <v>3</v>
      </c>
      <c r="G8" s="681"/>
      <c r="H8" s="681"/>
      <c r="I8" s="681"/>
      <c r="J8" s="681"/>
      <c r="K8" s="681"/>
      <c r="L8" s="681"/>
      <c r="M8" s="681"/>
      <c r="N8" s="681"/>
      <c r="O8" s="681"/>
      <c r="P8" s="681"/>
      <c r="Q8" s="681"/>
      <c r="R8" s="681"/>
      <c r="S8" s="681"/>
      <c r="T8" s="681"/>
      <c r="U8" s="681"/>
      <c r="V8" s="681"/>
      <c r="W8" s="681"/>
      <c r="X8" s="681"/>
      <c r="Y8" s="681"/>
      <c r="Z8" s="681"/>
      <c r="AA8" s="682"/>
      <c r="AB8" s="1865" t="s">
        <v>2</v>
      </c>
      <c r="AC8" s="1866"/>
      <c r="AD8" s="1867"/>
    </row>
    <row r="9" spans="1:35">
      <c r="A9" s="149"/>
      <c r="B9" s="150"/>
      <c r="C9" s="403"/>
      <c r="D9" s="151"/>
      <c r="E9" s="150"/>
      <c r="F9" s="148"/>
      <c r="G9" s="99"/>
      <c r="H9" s="99"/>
      <c r="I9" s="99"/>
      <c r="J9" s="99"/>
      <c r="K9" s="99"/>
      <c r="L9" s="99"/>
      <c r="M9" s="99"/>
      <c r="N9" s="370"/>
      <c r="O9" s="370"/>
      <c r="P9" s="370"/>
      <c r="Q9" s="370"/>
      <c r="R9" s="370"/>
      <c r="S9" s="370"/>
      <c r="T9" s="370"/>
      <c r="U9" s="370"/>
      <c r="V9" s="370"/>
      <c r="W9" s="99"/>
      <c r="X9" s="99"/>
      <c r="Y9" s="99"/>
      <c r="Z9" s="99"/>
      <c r="AA9" s="99"/>
      <c r="AB9" s="152"/>
      <c r="AC9" s="153"/>
      <c r="AD9" s="154"/>
    </row>
    <row r="10" spans="1:35">
      <c r="A10" s="822" t="s">
        <v>822</v>
      </c>
      <c r="B10" s="1789">
        <v>1</v>
      </c>
      <c r="C10" s="806" t="s">
        <v>589</v>
      </c>
      <c r="D10" s="1763" t="s">
        <v>351</v>
      </c>
      <c r="E10" s="735" t="s">
        <v>823</v>
      </c>
      <c r="F10" s="18"/>
      <c r="G10" s="737" t="s">
        <v>71</v>
      </c>
      <c r="H10" s="737"/>
      <c r="I10" s="737"/>
      <c r="J10" s="737"/>
      <c r="K10" s="737"/>
      <c r="L10" s="737"/>
      <c r="M10" s="737"/>
      <c r="N10" s="696" t="s">
        <v>154</v>
      </c>
      <c r="O10" s="696"/>
      <c r="P10" s="696"/>
      <c r="Q10" s="696"/>
      <c r="R10" s="696"/>
      <c r="S10" s="696"/>
      <c r="T10" s="696"/>
      <c r="U10" s="696"/>
      <c r="V10" s="696"/>
      <c r="W10" s="212"/>
      <c r="X10" s="212"/>
      <c r="Y10" s="212"/>
      <c r="Z10" s="212"/>
      <c r="AA10" s="212"/>
      <c r="AB10" s="1747" t="s">
        <v>824</v>
      </c>
      <c r="AC10" s="1748"/>
      <c r="AD10" s="1749"/>
    </row>
    <row r="11" spans="1:35" ht="13.5" customHeight="1">
      <c r="A11" s="822"/>
      <c r="B11" s="1789"/>
      <c r="C11" s="806"/>
      <c r="D11" s="1763"/>
      <c r="E11" s="735"/>
      <c r="F11" s="18"/>
      <c r="G11" s="737"/>
      <c r="H11" s="737"/>
      <c r="I11" s="737"/>
      <c r="J11" s="737"/>
      <c r="K11" s="737"/>
      <c r="L11" s="737"/>
      <c r="M11" s="737"/>
      <c r="N11" s="696"/>
      <c r="O11" s="696"/>
      <c r="P11" s="696"/>
      <c r="Q11" s="696"/>
      <c r="R11" s="696"/>
      <c r="S11" s="696"/>
      <c r="T11" s="696"/>
      <c r="U11" s="696"/>
      <c r="V11" s="696"/>
      <c r="W11" s="212"/>
      <c r="X11" s="212"/>
      <c r="Y11" s="212"/>
      <c r="Z11" s="212"/>
      <c r="AA11" s="212"/>
      <c r="AB11" s="1747"/>
      <c r="AC11" s="1748"/>
      <c r="AD11" s="1749"/>
    </row>
    <row r="12" spans="1:35" ht="13.5" customHeight="1">
      <c r="A12" s="822"/>
      <c r="B12" s="1789"/>
      <c r="C12" s="806"/>
      <c r="D12" s="1763"/>
      <c r="E12" s="735"/>
      <c r="F12" s="18"/>
      <c r="AB12" s="1747"/>
      <c r="AC12" s="1748"/>
      <c r="AD12" s="1749"/>
    </row>
    <row r="13" spans="1:35" ht="13.5" customHeight="1">
      <c r="A13" s="822" t="s">
        <v>590</v>
      </c>
      <c r="B13" s="1789">
        <v>2</v>
      </c>
      <c r="C13" s="953" t="s">
        <v>825</v>
      </c>
      <c r="D13" s="815" t="s">
        <v>351</v>
      </c>
      <c r="E13" s="805" t="s">
        <v>1217</v>
      </c>
      <c r="G13" s="737" t="s">
        <v>71</v>
      </c>
      <c r="H13" s="737"/>
      <c r="I13" s="737"/>
      <c r="J13" s="737"/>
      <c r="K13" s="737"/>
      <c r="L13" s="737"/>
      <c r="M13" s="737"/>
      <c r="N13" s="696" t="s">
        <v>154</v>
      </c>
      <c r="O13" s="696"/>
      <c r="P13" s="696"/>
      <c r="Q13" s="696"/>
      <c r="R13" s="696"/>
      <c r="S13" s="696"/>
      <c r="T13" s="696"/>
      <c r="U13" s="696"/>
      <c r="V13" s="696"/>
      <c r="W13" s="212"/>
      <c r="X13" s="212"/>
      <c r="Y13" s="212"/>
      <c r="Z13" s="212"/>
      <c r="AA13" s="212"/>
      <c r="AB13" s="1747" t="s">
        <v>824</v>
      </c>
      <c r="AC13" s="1748"/>
      <c r="AD13" s="1749"/>
      <c r="AF13" s="389"/>
      <c r="AG13" s="389"/>
      <c r="AH13" s="389"/>
      <c r="AI13" s="389"/>
    </row>
    <row r="14" spans="1:35" ht="13.5" customHeight="1">
      <c r="A14" s="822"/>
      <c r="B14" s="1789"/>
      <c r="C14" s="953"/>
      <c r="D14" s="815"/>
      <c r="E14" s="805"/>
      <c r="G14" s="737"/>
      <c r="H14" s="737"/>
      <c r="I14" s="737"/>
      <c r="J14" s="737"/>
      <c r="K14" s="737"/>
      <c r="L14" s="737"/>
      <c r="M14" s="737"/>
      <c r="N14" s="696"/>
      <c r="O14" s="696"/>
      <c r="P14" s="696"/>
      <c r="Q14" s="696"/>
      <c r="R14" s="696"/>
      <c r="S14" s="696"/>
      <c r="T14" s="696"/>
      <c r="U14" s="696"/>
      <c r="V14" s="696"/>
      <c r="W14" s="212"/>
      <c r="X14" s="212"/>
      <c r="Y14" s="212"/>
      <c r="Z14" s="212"/>
      <c r="AA14" s="212"/>
      <c r="AB14" s="1747"/>
      <c r="AC14" s="1748"/>
      <c r="AD14" s="1749"/>
    </row>
    <row r="15" spans="1:35" ht="13.5" customHeight="1">
      <c r="A15" s="822"/>
      <c r="B15" s="1789"/>
      <c r="C15" s="953"/>
      <c r="D15" s="815"/>
      <c r="E15" s="805"/>
      <c r="AB15" s="1747"/>
      <c r="AC15" s="1748"/>
      <c r="AD15" s="1749"/>
    </row>
    <row r="16" spans="1:35" ht="13.5" customHeight="1">
      <c r="A16" s="822"/>
      <c r="B16" s="1789"/>
      <c r="C16" s="953"/>
      <c r="D16" s="815"/>
      <c r="E16" s="805"/>
      <c r="G16" s="1134" t="s">
        <v>591</v>
      </c>
      <c r="H16" s="1134"/>
      <c r="I16" s="1134"/>
      <c r="J16" s="1134"/>
      <c r="K16" s="1134"/>
      <c r="L16" s="1134"/>
      <c r="M16" s="1134"/>
      <c r="N16" s="1134"/>
      <c r="O16" s="1134"/>
      <c r="P16" s="1134"/>
      <c r="Q16" s="1134"/>
      <c r="R16" s="1134"/>
      <c r="S16" s="1134"/>
      <c r="T16" s="1134" t="s">
        <v>592</v>
      </c>
      <c r="U16" s="1134"/>
      <c r="V16" s="1134"/>
      <c r="W16" s="1134"/>
      <c r="X16" s="1134"/>
      <c r="Y16" s="1134"/>
      <c r="Z16" s="1134"/>
      <c r="AA16" s="212"/>
      <c r="AB16" s="1747"/>
      <c r="AC16" s="1748"/>
      <c r="AD16" s="1749"/>
      <c r="AF16" s="27"/>
      <c r="AG16" s="27"/>
    </row>
    <row r="17" spans="1:35" ht="13.5" customHeight="1">
      <c r="A17" s="822"/>
      <c r="B17" s="1789"/>
      <c r="C17" s="953"/>
      <c r="D17" s="815"/>
      <c r="E17" s="805"/>
      <c r="G17" s="1858"/>
      <c r="H17" s="1858"/>
      <c r="I17" s="1858"/>
      <c r="J17" s="1858"/>
      <c r="K17" s="1858"/>
      <c r="L17" s="1858"/>
      <c r="M17" s="1858"/>
      <c r="N17" s="1858"/>
      <c r="O17" s="1858"/>
      <c r="P17" s="1858"/>
      <c r="Q17" s="1858"/>
      <c r="R17" s="1858"/>
      <c r="S17" s="1858"/>
      <c r="T17" s="1859"/>
      <c r="U17" s="1860"/>
      <c r="V17" s="1860"/>
      <c r="W17" s="1860"/>
      <c r="X17" s="1860"/>
      <c r="Y17" s="1860"/>
      <c r="Z17" s="250" t="s">
        <v>331</v>
      </c>
      <c r="AA17" s="212"/>
      <c r="AB17" s="1747"/>
      <c r="AC17" s="1748"/>
      <c r="AD17" s="1749"/>
      <c r="AF17" s="27"/>
      <c r="AG17" s="27"/>
    </row>
    <row r="18" spans="1:35" ht="13.5" customHeight="1">
      <c r="A18" s="822"/>
      <c r="B18" s="1789"/>
      <c r="C18" s="953"/>
      <c r="D18" s="815"/>
      <c r="E18" s="805"/>
      <c r="G18" s="1858"/>
      <c r="H18" s="1858"/>
      <c r="I18" s="1858"/>
      <c r="J18" s="1858"/>
      <c r="K18" s="1858"/>
      <c r="L18" s="1858"/>
      <c r="M18" s="1858"/>
      <c r="N18" s="1858"/>
      <c r="O18" s="1858"/>
      <c r="P18" s="1858"/>
      <c r="Q18" s="1858"/>
      <c r="R18" s="1858"/>
      <c r="S18" s="1858"/>
      <c r="T18" s="1859"/>
      <c r="U18" s="1860"/>
      <c r="V18" s="1860"/>
      <c r="W18" s="1860"/>
      <c r="X18" s="1860"/>
      <c r="Y18" s="1860"/>
      <c r="Z18" s="250" t="s">
        <v>331</v>
      </c>
      <c r="AA18" s="212"/>
      <c r="AB18" s="1747"/>
      <c r="AC18" s="1748"/>
      <c r="AD18" s="1749"/>
    </row>
    <row r="19" spans="1:35" ht="13.5" customHeight="1">
      <c r="A19" s="822"/>
      <c r="B19" s="1789"/>
      <c r="C19" s="953"/>
      <c r="D19" s="815"/>
      <c r="E19" s="805"/>
      <c r="G19" s="1858"/>
      <c r="H19" s="1858"/>
      <c r="I19" s="1858"/>
      <c r="J19" s="1858"/>
      <c r="K19" s="1858"/>
      <c r="L19" s="1858"/>
      <c r="M19" s="1858"/>
      <c r="N19" s="1858"/>
      <c r="O19" s="1858"/>
      <c r="P19" s="1858"/>
      <c r="Q19" s="1858"/>
      <c r="R19" s="1858"/>
      <c r="S19" s="1858"/>
      <c r="T19" s="1859"/>
      <c r="U19" s="1860"/>
      <c r="V19" s="1860"/>
      <c r="W19" s="1860"/>
      <c r="X19" s="1860"/>
      <c r="Y19" s="1860"/>
      <c r="Z19" s="250" t="s">
        <v>331</v>
      </c>
      <c r="AB19" s="1747"/>
      <c r="AC19" s="1748"/>
      <c r="AD19" s="1749"/>
    </row>
    <row r="20" spans="1:35" ht="13.5" customHeight="1">
      <c r="A20" s="822"/>
      <c r="B20" s="1789"/>
      <c r="C20" s="953"/>
      <c r="D20" s="815"/>
      <c r="E20" s="805"/>
      <c r="G20" s="212"/>
      <c r="H20" s="212"/>
      <c r="I20" s="212"/>
      <c r="J20" s="212"/>
      <c r="K20" s="212"/>
      <c r="L20" s="212"/>
      <c r="M20" s="212"/>
      <c r="N20" s="212"/>
      <c r="O20" s="212"/>
      <c r="P20" s="212"/>
      <c r="Q20" s="212"/>
      <c r="R20" s="212"/>
      <c r="S20" s="212"/>
      <c r="T20" s="212"/>
      <c r="U20" s="212"/>
      <c r="V20" s="212"/>
      <c r="W20" s="212"/>
      <c r="X20" s="212"/>
      <c r="Y20" s="212"/>
      <c r="Z20" s="212"/>
      <c r="AA20" s="128"/>
      <c r="AB20" s="1747"/>
      <c r="AC20" s="1748"/>
      <c r="AD20" s="1749"/>
    </row>
    <row r="21" spans="1:35" ht="13.5" customHeight="1">
      <c r="A21" s="822"/>
      <c r="B21" s="1789">
        <v>3</v>
      </c>
      <c r="C21" s="806" t="s">
        <v>826</v>
      </c>
      <c r="D21" s="1763" t="s">
        <v>351</v>
      </c>
      <c r="E21" s="805" t="s">
        <v>827</v>
      </c>
      <c r="G21" s="737" t="s">
        <v>71</v>
      </c>
      <c r="H21" s="737"/>
      <c r="I21" s="737"/>
      <c r="J21" s="737"/>
      <c r="K21" s="737"/>
      <c r="L21" s="737"/>
      <c r="M21" s="737"/>
      <c r="N21" s="696" t="s">
        <v>723</v>
      </c>
      <c r="O21" s="696"/>
      <c r="P21" s="696"/>
      <c r="Q21" s="696"/>
      <c r="R21" s="696"/>
      <c r="S21" s="696"/>
      <c r="T21" s="696"/>
      <c r="U21" s="696"/>
      <c r="V21" s="696"/>
      <c r="W21" s="212"/>
      <c r="X21" s="212"/>
      <c r="Y21" s="212"/>
      <c r="Z21" s="212"/>
      <c r="AA21" s="212"/>
      <c r="AB21" s="1747" t="s">
        <v>824</v>
      </c>
      <c r="AC21" s="1748"/>
      <c r="AD21" s="1749"/>
      <c r="AF21" s="389"/>
      <c r="AG21" s="389"/>
      <c r="AH21" s="389"/>
      <c r="AI21" s="389"/>
    </row>
    <row r="22" spans="1:35" ht="13.5" customHeight="1">
      <c r="A22" s="822"/>
      <c r="B22" s="1789"/>
      <c r="C22" s="806"/>
      <c r="D22" s="1763"/>
      <c r="E22" s="805"/>
      <c r="G22" s="737"/>
      <c r="H22" s="737"/>
      <c r="I22" s="737"/>
      <c r="J22" s="737"/>
      <c r="K22" s="737"/>
      <c r="L22" s="737"/>
      <c r="M22" s="737"/>
      <c r="N22" s="696"/>
      <c r="O22" s="696"/>
      <c r="P22" s="696"/>
      <c r="Q22" s="696"/>
      <c r="R22" s="696"/>
      <c r="S22" s="696"/>
      <c r="T22" s="696"/>
      <c r="U22" s="696"/>
      <c r="V22" s="696"/>
      <c r="W22" s="212"/>
      <c r="X22" s="212"/>
      <c r="Y22" s="212"/>
      <c r="Z22" s="212"/>
      <c r="AA22" s="212"/>
      <c r="AB22" s="1747"/>
      <c r="AC22" s="1748"/>
      <c r="AD22" s="1749"/>
    </row>
    <row r="23" spans="1:35" ht="13.5" customHeight="1">
      <c r="A23" s="822"/>
      <c r="B23" s="1789"/>
      <c r="C23" s="806"/>
      <c r="D23" s="1763"/>
      <c r="E23" s="805"/>
      <c r="N23" s="505" t="s">
        <v>1325</v>
      </c>
      <c r="O23" s="505"/>
      <c r="P23" s="505"/>
      <c r="Q23" s="505"/>
      <c r="R23" s="505"/>
      <c r="S23" s="505"/>
      <c r="T23" s="505"/>
      <c r="U23" s="505"/>
      <c r="V23" s="505"/>
      <c r="W23" s="505"/>
      <c r="X23" s="505"/>
      <c r="Y23" s="505"/>
      <c r="Z23" s="505"/>
      <c r="AB23" s="1747"/>
      <c r="AC23" s="1748"/>
      <c r="AD23" s="1749"/>
    </row>
    <row r="24" spans="1:35" ht="13.5" customHeight="1">
      <c r="A24" s="822"/>
      <c r="B24" s="1789"/>
      <c r="C24" s="806"/>
      <c r="D24" s="1763"/>
      <c r="E24" s="805"/>
      <c r="G24" s="212"/>
      <c r="H24" s="212"/>
      <c r="I24" s="212"/>
      <c r="J24" s="212"/>
      <c r="K24" s="212"/>
      <c r="L24" s="212"/>
      <c r="M24" s="212"/>
      <c r="N24" s="506"/>
      <c r="O24" s="505" t="s">
        <v>1323</v>
      </c>
      <c r="P24" s="506"/>
      <c r="Q24" s="506"/>
      <c r="R24" s="506"/>
      <c r="S24" s="506"/>
      <c r="T24" s="506"/>
      <c r="U24" s="506"/>
      <c r="V24" s="506"/>
      <c r="W24" s="506"/>
      <c r="X24" s="506"/>
      <c r="Y24" s="506"/>
      <c r="Z24" s="506"/>
      <c r="AA24" s="128"/>
      <c r="AB24" s="1747"/>
      <c r="AC24" s="1748"/>
      <c r="AD24" s="1749"/>
    </row>
    <row r="25" spans="1:35" ht="13.5" customHeight="1">
      <c r="A25" s="822"/>
      <c r="B25" s="1789"/>
      <c r="C25" s="806"/>
      <c r="D25" s="1763"/>
      <c r="E25" s="805" t="s">
        <v>828</v>
      </c>
      <c r="G25" s="862" t="s">
        <v>1348</v>
      </c>
      <c r="H25" s="862"/>
      <c r="I25" s="862"/>
      <c r="J25" s="862"/>
      <c r="K25" s="862"/>
      <c r="L25" s="862"/>
      <c r="M25" s="862"/>
      <c r="N25" s="862"/>
      <c r="O25" s="862"/>
      <c r="P25" s="862"/>
      <c r="Q25" s="862"/>
      <c r="R25" s="862"/>
      <c r="S25" s="212"/>
      <c r="T25" s="212"/>
      <c r="U25" s="212"/>
      <c r="V25" s="212"/>
      <c r="W25" s="212"/>
      <c r="X25" s="212"/>
      <c r="Y25" s="212"/>
      <c r="Z25" s="212"/>
      <c r="AA25" s="212"/>
      <c r="AB25" s="1747"/>
      <c r="AC25" s="1748"/>
      <c r="AD25" s="1749"/>
      <c r="AF25" s="389"/>
      <c r="AG25" s="389"/>
      <c r="AH25" s="389"/>
      <c r="AI25" s="389"/>
    </row>
    <row r="26" spans="1:35" ht="13.5" customHeight="1">
      <c r="A26" s="822"/>
      <c r="B26" s="1789"/>
      <c r="C26" s="806"/>
      <c r="D26" s="1763"/>
      <c r="E26" s="805"/>
      <c r="G26" s="1519" t="s">
        <v>594</v>
      </c>
      <c r="H26" s="1520"/>
      <c r="I26" s="1520"/>
      <c r="J26" s="1521"/>
      <c r="K26" s="1519" t="s">
        <v>595</v>
      </c>
      <c r="L26" s="1520"/>
      <c r="M26" s="1520"/>
      <c r="N26" s="1520"/>
      <c r="O26" s="1520"/>
      <c r="P26" s="1520"/>
      <c r="Q26" s="1521"/>
      <c r="R26" s="1520" t="s">
        <v>829</v>
      </c>
      <c r="S26" s="1520"/>
      <c r="T26" s="1520"/>
      <c r="U26" s="1520"/>
      <c r="V26" s="1520"/>
      <c r="W26" s="1520"/>
      <c r="X26" s="1520"/>
      <c r="Y26" s="1520"/>
      <c r="Z26" s="1521"/>
      <c r="AB26" s="1747"/>
      <c r="AC26" s="1748"/>
      <c r="AD26" s="1749"/>
    </row>
    <row r="27" spans="1:35" ht="13.5" customHeight="1">
      <c r="A27" s="822"/>
      <c r="B27" s="1789"/>
      <c r="C27" s="806"/>
      <c r="D27" s="1763"/>
      <c r="E27" s="805" t="s">
        <v>830</v>
      </c>
      <c r="G27" s="1868" t="s">
        <v>798</v>
      </c>
      <c r="H27" s="1869"/>
      <c r="I27" s="1869"/>
      <c r="J27" s="1870"/>
      <c r="K27" s="1871"/>
      <c r="L27" s="1872"/>
      <c r="M27" s="1872"/>
      <c r="N27" s="1872"/>
      <c r="O27" s="1872"/>
      <c r="P27" s="1872"/>
      <c r="Q27" s="1873"/>
      <c r="R27" s="1874"/>
      <c r="S27" s="1874"/>
      <c r="T27" s="115" t="s">
        <v>331</v>
      </c>
      <c r="U27" s="1397" t="s">
        <v>799</v>
      </c>
      <c r="V27" s="1398"/>
      <c r="W27" s="1398"/>
      <c r="X27" s="1398"/>
      <c r="Y27" s="1398"/>
      <c r="Z27" s="1399"/>
      <c r="AA27" s="212"/>
      <c r="AB27" s="1747"/>
      <c r="AC27" s="1748"/>
      <c r="AD27" s="1749"/>
      <c r="AF27" s="389"/>
      <c r="AG27" s="389"/>
      <c r="AH27" s="389"/>
      <c r="AI27" s="389"/>
    </row>
    <row r="28" spans="1:35" ht="13.5" customHeight="1">
      <c r="A28" s="822"/>
      <c r="B28" s="1789"/>
      <c r="C28" s="806"/>
      <c r="D28" s="1763"/>
      <c r="E28" s="805"/>
      <c r="G28" s="1868" t="s">
        <v>798</v>
      </c>
      <c r="H28" s="1869"/>
      <c r="I28" s="1869"/>
      <c r="J28" s="1870"/>
      <c r="K28" s="1871"/>
      <c r="L28" s="1872"/>
      <c r="M28" s="1872"/>
      <c r="N28" s="1872"/>
      <c r="O28" s="1872"/>
      <c r="P28" s="1872"/>
      <c r="Q28" s="1873"/>
      <c r="R28" s="1874"/>
      <c r="S28" s="1874"/>
      <c r="T28" s="115" t="s">
        <v>331</v>
      </c>
      <c r="U28" s="1397" t="s">
        <v>799</v>
      </c>
      <c r="V28" s="1398"/>
      <c r="W28" s="1398"/>
      <c r="X28" s="1398"/>
      <c r="Y28" s="1398"/>
      <c r="Z28" s="1399"/>
      <c r="AA28" s="212"/>
      <c r="AB28" s="1747"/>
      <c r="AC28" s="1748"/>
      <c r="AD28" s="1749"/>
    </row>
    <row r="29" spans="1:35" ht="13.5" customHeight="1">
      <c r="A29" s="414"/>
      <c r="B29" s="251"/>
      <c r="C29" s="252"/>
      <c r="D29" s="252"/>
      <c r="E29" s="805" t="s">
        <v>831</v>
      </c>
      <c r="G29" s="1868" t="s">
        <v>798</v>
      </c>
      <c r="H29" s="1869"/>
      <c r="I29" s="1869"/>
      <c r="J29" s="1870"/>
      <c r="K29" s="1871"/>
      <c r="L29" s="1872"/>
      <c r="M29" s="1872"/>
      <c r="N29" s="1872"/>
      <c r="O29" s="1872"/>
      <c r="P29" s="1872"/>
      <c r="Q29" s="1873"/>
      <c r="R29" s="1874"/>
      <c r="S29" s="1874"/>
      <c r="T29" s="115" t="s">
        <v>331</v>
      </c>
      <c r="U29" s="1397" t="s">
        <v>799</v>
      </c>
      <c r="V29" s="1398"/>
      <c r="W29" s="1398"/>
      <c r="X29" s="1398"/>
      <c r="Y29" s="1398"/>
      <c r="Z29" s="1399"/>
      <c r="AA29" s="212"/>
      <c r="AB29" s="1747"/>
      <c r="AC29" s="1748"/>
      <c r="AD29" s="1749"/>
      <c r="AF29" s="389"/>
      <c r="AG29" s="389"/>
      <c r="AH29" s="389"/>
      <c r="AI29" s="389"/>
    </row>
    <row r="30" spans="1:35" ht="13.5" customHeight="1">
      <c r="A30" s="414"/>
      <c r="B30" s="251"/>
      <c r="C30" s="252"/>
      <c r="D30" s="252"/>
      <c r="E30" s="805"/>
      <c r="G30" s="1868" t="s">
        <v>798</v>
      </c>
      <c r="H30" s="1869"/>
      <c r="I30" s="1869"/>
      <c r="J30" s="1870"/>
      <c r="K30" s="1871"/>
      <c r="L30" s="1872"/>
      <c r="M30" s="1872"/>
      <c r="N30" s="1872"/>
      <c r="O30" s="1872"/>
      <c r="P30" s="1872"/>
      <c r="Q30" s="1873"/>
      <c r="R30" s="1874"/>
      <c r="S30" s="1874"/>
      <c r="T30" s="115" t="s">
        <v>331</v>
      </c>
      <c r="U30" s="1397" t="s">
        <v>799</v>
      </c>
      <c r="V30" s="1398"/>
      <c r="W30" s="1398"/>
      <c r="X30" s="1398"/>
      <c r="Y30" s="1398"/>
      <c r="Z30" s="1399"/>
      <c r="AA30" s="212"/>
      <c r="AB30" s="1747"/>
      <c r="AC30" s="1748"/>
      <c r="AD30" s="1749"/>
      <c r="AF30" s="389"/>
      <c r="AG30" s="389"/>
      <c r="AH30" s="389"/>
      <c r="AI30" s="389"/>
    </row>
    <row r="31" spans="1:35" ht="13.5" customHeight="1">
      <c r="A31" s="414"/>
      <c r="B31" s="251"/>
      <c r="C31" s="252"/>
      <c r="D31" s="252"/>
      <c r="E31" s="805"/>
      <c r="G31" s="1868" t="s">
        <v>798</v>
      </c>
      <c r="H31" s="1869"/>
      <c r="I31" s="1869"/>
      <c r="J31" s="1870"/>
      <c r="K31" s="1871"/>
      <c r="L31" s="1872"/>
      <c r="M31" s="1872"/>
      <c r="N31" s="1872"/>
      <c r="O31" s="1872"/>
      <c r="P31" s="1872"/>
      <c r="Q31" s="1873"/>
      <c r="R31" s="1874"/>
      <c r="S31" s="1874"/>
      <c r="T31" s="115" t="s">
        <v>331</v>
      </c>
      <c r="U31" s="1397" t="s">
        <v>799</v>
      </c>
      <c r="V31" s="1398"/>
      <c r="W31" s="1398"/>
      <c r="X31" s="1398"/>
      <c r="Y31" s="1398"/>
      <c r="Z31" s="1399"/>
      <c r="AA31" s="212"/>
      <c r="AB31" s="1747"/>
      <c r="AC31" s="1748"/>
      <c r="AD31" s="1749"/>
    </row>
    <row r="32" spans="1:35" ht="13.5" customHeight="1">
      <c r="A32" s="414"/>
      <c r="B32" s="251"/>
      <c r="C32" s="252"/>
      <c r="D32" s="252"/>
      <c r="E32" s="805"/>
      <c r="G32" s="1868" t="s">
        <v>798</v>
      </c>
      <c r="H32" s="1869"/>
      <c r="I32" s="1869"/>
      <c r="J32" s="1870"/>
      <c r="K32" s="1871"/>
      <c r="L32" s="1872"/>
      <c r="M32" s="1872"/>
      <c r="N32" s="1872"/>
      <c r="O32" s="1872"/>
      <c r="P32" s="1872"/>
      <c r="Q32" s="1873"/>
      <c r="R32" s="1874"/>
      <c r="S32" s="1874"/>
      <c r="T32" s="115" t="s">
        <v>331</v>
      </c>
      <c r="U32" s="1397" t="s">
        <v>799</v>
      </c>
      <c r="V32" s="1398"/>
      <c r="W32" s="1398"/>
      <c r="X32" s="1398"/>
      <c r="Y32" s="1398"/>
      <c r="Z32" s="1399"/>
      <c r="AB32" s="1747"/>
      <c r="AC32" s="1748"/>
      <c r="AD32" s="1749"/>
    </row>
    <row r="33" spans="1:35">
      <c r="A33" s="414"/>
      <c r="B33" s="251"/>
      <c r="C33" s="252"/>
      <c r="D33" s="252"/>
      <c r="E33" s="805"/>
      <c r="G33" s="1868" t="s">
        <v>1045</v>
      </c>
      <c r="H33" s="1869"/>
      <c r="I33" s="1869"/>
      <c r="J33" s="1870"/>
      <c r="K33" s="1871"/>
      <c r="L33" s="1872"/>
      <c r="M33" s="1872"/>
      <c r="N33" s="1872"/>
      <c r="O33" s="1872"/>
      <c r="P33" s="1872"/>
      <c r="Q33" s="1873"/>
      <c r="R33" s="1874"/>
      <c r="S33" s="1874"/>
      <c r="T33" s="115" t="s">
        <v>331</v>
      </c>
      <c r="U33" s="1397" t="s">
        <v>799</v>
      </c>
      <c r="V33" s="1398"/>
      <c r="W33" s="1398"/>
      <c r="X33" s="1398"/>
      <c r="Y33" s="1398"/>
      <c r="Z33" s="1399"/>
      <c r="AA33" s="212"/>
      <c r="AB33" s="1747"/>
      <c r="AC33" s="1748"/>
      <c r="AD33" s="1749"/>
      <c r="AF33" s="27"/>
      <c r="AG33" s="27"/>
    </row>
    <row r="34" spans="1:35">
      <c r="A34" s="414"/>
      <c r="B34" s="431"/>
      <c r="C34" s="409"/>
      <c r="D34" s="474"/>
      <c r="E34" s="805"/>
      <c r="G34" s="1868" t="s">
        <v>798</v>
      </c>
      <c r="H34" s="1869"/>
      <c r="I34" s="1869"/>
      <c r="J34" s="1870"/>
      <c r="K34" s="1871"/>
      <c r="L34" s="1872"/>
      <c r="M34" s="1872"/>
      <c r="N34" s="1872"/>
      <c r="O34" s="1872"/>
      <c r="P34" s="1872"/>
      <c r="Q34" s="1873"/>
      <c r="R34" s="1874"/>
      <c r="S34" s="1874"/>
      <c r="T34" s="115" t="s">
        <v>331</v>
      </c>
      <c r="U34" s="1397" t="s">
        <v>799</v>
      </c>
      <c r="V34" s="1398"/>
      <c r="W34" s="1398"/>
      <c r="X34" s="1398"/>
      <c r="Y34" s="1398"/>
      <c r="Z34" s="1399"/>
      <c r="AA34" s="212"/>
      <c r="AB34" s="397"/>
      <c r="AC34" s="398"/>
      <c r="AD34" s="399"/>
      <c r="AF34" s="27"/>
      <c r="AG34" s="27"/>
    </row>
    <row r="35" spans="1:35" ht="13.5" customHeight="1">
      <c r="A35" s="414"/>
      <c r="B35" s="251"/>
      <c r="C35" s="252"/>
      <c r="D35" s="252"/>
      <c r="E35" s="805"/>
      <c r="G35" s="1868" t="s">
        <v>798</v>
      </c>
      <c r="H35" s="1869"/>
      <c r="I35" s="1869"/>
      <c r="J35" s="1870"/>
      <c r="K35" s="1871"/>
      <c r="L35" s="1872"/>
      <c r="M35" s="1872"/>
      <c r="N35" s="1872"/>
      <c r="O35" s="1872"/>
      <c r="P35" s="1872"/>
      <c r="Q35" s="1873"/>
      <c r="R35" s="1874"/>
      <c r="S35" s="1874"/>
      <c r="T35" s="115" t="s">
        <v>331</v>
      </c>
      <c r="U35" s="1397" t="s">
        <v>799</v>
      </c>
      <c r="V35" s="1398"/>
      <c r="W35" s="1398"/>
      <c r="X35" s="1398"/>
      <c r="Y35" s="1398"/>
      <c r="Z35" s="1399"/>
      <c r="AA35" s="212"/>
      <c r="AB35" s="1747"/>
      <c r="AC35" s="1748"/>
      <c r="AD35" s="1749"/>
      <c r="AF35" s="389"/>
      <c r="AG35" s="389"/>
      <c r="AH35" s="389"/>
      <c r="AI35" s="389"/>
    </row>
    <row r="36" spans="1:35" ht="13.5" customHeight="1">
      <c r="A36" s="414"/>
      <c r="B36" s="251"/>
      <c r="C36" s="252"/>
      <c r="D36" s="252"/>
      <c r="E36" s="805" t="s">
        <v>832</v>
      </c>
      <c r="G36" s="1868" t="s">
        <v>798</v>
      </c>
      <c r="H36" s="1869"/>
      <c r="I36" s="1869"/>
      <c r="J36" s="1870"/>
      <c r="K36" s="1871"/>
      <c r="L36" s="1872"/>
      <c r="M36" s="1872"/>
      <c r="N36" s="1872"/>
      <c r="O36" s="1872"/>
      <c r="P36" s="1872"/>
      <c r="Q36" s="1873"/>
      <c r="R36" s="1874"/>
      <c r="S36" s="1874"/>
      <c r="T36" s="115" t="s">
        <v>331</v>
      </c>
      <c r="U36" s="1397" t="s">
        <v>799</v>
      </c>
      <c r="V36" s="1398"/>
      <c r="W36" s="1398"/>
      <c r="X36" s="1398"/>
      <c r="Y36" s="1398"/>
      <c r="Z36" s="1399"/>
      <c r="AA36" s="212"/>
      <c r="AB36" s="1747"/>
      <c r="AC36" s="1748"/>
      <c r="AD36" s="1749"/>
    </row>
    <row r="37" spans="1:35" ht="13.5" customHeight="1">
      <c r="A37" s="414"/>
      <c r="B37" s="251"/>
      <c r="C37" s="252"/>
      <c r="D37" s="252"/>
      <c r="E37" s="805"/>
      <c r="G37" s="1868" t="s">
        <v>798</v>
      </c>
      <c r="H37" s="1869"/>
      <c r="I37" s="1869"/>
      <c r="J37" s="1870"/>
      <c r="K37" s="1871"/>
      <c r="L37" s="1872"/>
      <c r="M37" s="1872"/>
      <c r="N37" s="1872"/>
      <c r="O37" s="1872"/>
      <c r="P37" s="1872"/>
      <c r="Q37" s="1873"/>
      <c r="R37" s="1874"/>
      <c r="S37" s="1874"/>
      <c r="T37" s="115" t="s">
        <v>331</v>
      </c>
      <c r="U37" s="1397" t="s">
        <v>799</v>
      </c>
      <c r="V37" s="1398"/>
      <c r="W37" s="1398"/>
      <c r="X37" s="1398"/>
      <c r="Y37" s="1398"/>
      <c r="Z37" s="1399"/>
      <c r="AA37" s="212"/>
      <c r="AB37" s="1747"/>
      <c r="AC37" s="1748"/>
      <c r="AD37" s="1749"/>
      <c r="AF37" s="389"/>
      <c r="AG37" s="389"/>
      <c r="AH37" s="389"/>
      <c r="AI37" s="389"/>
    </row>
    <row r="38" spans="1:35" ht="13.5" customHeight="1">
      <c r="A38" s="414"/>
      <c r="B38" s="251"/>
      <c r="C38" s="252"/>
      <c r="D38" s="252"/>
      <c r="E38" s="805" t="s">
        <v>1515</v>
      </c>
      <c r="G38" s="1868" t="s">
        <v>798</v>
      </c>
      <c r="H38" s="1869"/>
      <c r="I38" s="1869"/>
      <c r="J38" s="1870"/>
      <c r="K38" s="1871"/>
      <c r="L38" s="1872"/>
      <c r="M38" s="1872"/>
      <c r="N38" s="1872"/>
      <c r="O38" s="1872"/>
      <c r="P38" s="1872"/>
      <c r="Q38" s="1873"/>
      <c r="R38" s="1874"/>
      <c r="S38" s="1874"/>
      <c r="T38" s="115" t="s">
        <v>331</v>
      </c>
      <c r="U38" s="1397" t="s">
        <v>799</v>
      </c>
      <c r="V38" s="1398"/>
      <c r="W38" s="1398"/>
      <c r="X38" s="1398"/>
      <c r="Y38" s="1398"/>
      <c r="Z38" s="1399"/>
      <c r="AA38" s="212"/>
      <c r="AB38" s="1747"/>
      <c r="AC38" s="1748"/>
      <c r="AD38" s="1749"/>
    </row>
    <row r="39" spans="1:35" ht="13.5" customHeight="1">
      <c r="A39" s="414"/>
      <c r="B39" s="251"/>
      <c r="C39" s="252"/>
      <c r="D39" s="252"/>
      <c r="E39" s="805"/>
      <c r="G39" s="1868" t="s">
        <v>798</v>
      </c>
      <c r="H39" s="1869"/>
      <c r="I39" s="1869"/>
      <c r="J39" s="1870"/>
      <c r="K39" s="1871"/>
      <c r="L39" s="1872"/>
      <c r="M39" s="1872"/>
      <c r="N39" s="1872"/>
      <c r="O39" s="1872"/>
      <c r="P39" s="1872"/>
      <c r="Q39" s="1873"/>
      <c r="R39" s="1874"/>
      <c r="S39" s="1874"/>
      <c r="T39" s="115" t="s">
        <v>331</v>
      </c>
      <c r="U39" s="1397" t="s">
        <v>799</v>
      </c>
      <c r="V39" s="1398"/>
      <c r="W39" s="1398"/>
      <c r="X39" s="1398"/>
      <c r="Y39" s="1398"/>
      <c r="Z39" s="1399"/>
      <c r="AB39" s="1747"/>
      <c r="AC39" s="1748"/>
      <c r="AD39" s="1749"/>
    </row>
    <row r="40" spans="1:35" ht="13.5" customHeight="1">
      <c r="A40" s="414"/>
      <c r="B40" s="251"/>
      <c r="C40" s="252"/>
      <c r="D40" s="252"/>
      <c r="E40" s="805"/>
      <c r="G40" s="1868" t="s">
        <v>798</v>
      </c>
      <c r="H40" s="1869"/>
      <c r="I40" s="1869"/>
      <c r="J40" s="1870"/>
      <c r="K40" s="1871"/>
      <c r="L40" s="1872"/>
      <c r="M40" s="1872"/>
      <c r="N40" s="1872"/>
      <c r="O40" s="1872"/>
      <c r="P40" s="1872"/>
      <c r="Q40" s="1873"/>
      <c r="R40" s="1874"/>
      <c r="S40" s="1874"/>
      <c r="T40" s="115" t="s">
        <v>331</v>
      </c>
      <c r="U40" s="1397" t="s">
        <v>799</v>
      </c>
      <c r="V40" s="1398"/>
      <c r="W40" s="1398"/>
      <c r="X40" s="1398"/>
      <c r="Y40" s="1398"/>
      <c r="Z40" s="1399"/>
      <c r="AB40" s="1747"/>
      <c r="AC40" s="1748"/>
      <c r="AD40" s="1749"/>
    </row>
    <row r="41" spans="1:35" ht="13.5" customHeight="1">
      <c r="A41" s="414"/>
      <c r="B41" s="251"/>
      <c r="C41" s="252"/>
      <c r="D41" s="252"/>
      <c r="E41" s="805"/>
      <c r="G41" s="1868" t="s">
        <v>798</v>
      </c>
      <c r="H41" s="1869"/>
      <c r="I41" s="1869"/>
      <c r="J41" s="1870"/>
      <c r="K41" s="1871"/>
      <c r="L41" s="1872"/>
      <c r="M41" s="1872"/>
      <c r="N41" s="1872"/>
      <c r="O41" s="1872"/>
      <c r="P41" s="1872"/>
      <c r="Q41" s="1873"/>
      <c r="R41" s="1874"/>
      <c r="S41" s="1874"/>
      <c r="T41" s="115" t="s">
        <v>331</v>
      </c>
      <c r="U41" s="1397" t="s">
        <v>799</v>
      </c>
      <c r="V41" s="1398"/>
      <c r="W41" s="1398"/>
      <c r="X41" s="1398"/>
      <c r="Y41" s="1398"/>
      <c r="Z41" s="1399"/>
      <c r="AA41" s="212"/>
      <c r="AB41" s="1747"/>
      <c r="AC41" s="1748"/>
      <c r="AD41" s="1749"/>
      <c r="AF41" s="27"/>
      <c r="AG41" s="27"/>
    </row>
    <row r="42" spans="1:35" ht="13.5" customHeight="1">
      <c r="A42" s="414"/>
      <c r="B42" s="251"/>
      <c r="C42" s="252"/>
      <c r="D42" s="252"/>
      <c r="E42" s="805"/>
      <c r="AB42" s="1747"/>
      <c r="AC42" s="1748"/>
      <c r="AD42" s="1749"/>
    </row>
    <row r="43" spans="1:35" ht="9.6" customHeight="1">
      <c r="A43" s="414"/>
      <c r="B43" s="431"/>
      <c r="C43" s="409"/>
      <c r="D43" s="474"/>
      <c r="E43" s="805"/>
      <c r="AB43" s="397"/>
      <c r="AC43" s="398"/>
      <c r="AD43" s="399"/>
    </row>
    <row r="44" spans="1:35" ht="13.5" customHeight="1">
      <c r="A44" s="414"/>
      <c r="B44" s="1789">
        <v>4</v>
      </c>
      <c r="C44" s="806" t="s">
        <v>593</v>
      </c>
      <c r="D44" s="815" t="s">
        <v>351</v>
      </c>
      <c r="E44" s="805" t="s">
        <v>1513</v>
      </c>
      <c r="G44" s="737" t="s">
        <v>71</v>
      </c>
      <c r="H44" s="737"/>
      <c r="I44" s="737"/>
      <c r="J44" s="737"/>
      <c r="K44" s="737"/>
      <c r="L44" s="737"/>
      <c r="M44" s="817"/>
      <c r="N44" s="738" t="s">
        <v>154</v>
      </c>
      <c r="O44" s="739"/>
      <c r="P44" s="739"/>
      <c r="Q44" s="739"/>
      <c r="R44" s="739"/>
      <c r="S44" s="739"/>
      <c r="T44" s="739"/>
      <c r="U44" s="739"/>
      <c r="V44" s="1517"/>
      <c r="W44" s="212"/>
      <c r="X44" s="212"/>
      <c r="Y44" s="212"/>
      <c r="Z44" s="212"/>
      <c r="AA44" s="212"/>
      <c r="AB44" s="1747" t="s">
        <v>824</v>
      </c>
      <c r="AC44" s="1748"/>
      <c r="AD44" s="1749"/>
    </row>
    <row r="45" spans="1:35" ht="13.5" customHeight="1">
      <c r="A45" s="414"/>
      <c r="B45" s="1789"/>
      <c r="C45" s="806"/>
      <c r="D45" s="815"/>
      <c r="E45" s="805"/>
      <c r="G45" s="737"/>
      <c r="H45" s="737"/>
      <c r="I45" s="737"/>
      <c r="J45" s="737"/>
      <c r="K45" s="737"/>
      <c r="L45" s="737"/>
      <c r="M45" s="817"/>
      <c r="N45" s="742"/>
      <c r="O45" s="743"/>
      <c r="P45" s="743"/>
      <c r="Q45" s="743"/>
      <c r="R45" s="743"/>
      <c r="S45" s="743"/>
      <c r="T45" s="743"/>
      <c r="U45" s="743"/>
      <c r="V45" s="1518"/>
      <c r="W45" s="212"/>
      <c r="X45" s="212"/>
      <c r="Y45" s="212"/>
      <c r="Z45" s="212"/>
      <c r="AA45" s="212"/>
      <c r="AB45" s="1747"/>
      <c r="AC45" s="1748"/>
      <c r="AD45" s="1749"/>
    </row>
    <row r="46" spans="1:35" ht="13.5" customHeight="1">
      <c r="A46" s="414"/>
      <c r="B46" s="1789"/>
      <c r="C46" s="806"/>
      <c r="D46" s="815"/>
      <c r="E46" s="805"/>
      <c r="AB46" s="1747"/>
      <c r="AC46" s="1748"/>
      <c r="AD46" s="1749"/>
    </row>
    <row r="47" spans="1:35" ht="13.5" customHeight="1">
      <c r="A47" s="414"/>
      <c r="B47" s="1789"/>
      <c r="C47" s="806"/>
      <c r="D47" s="815"/>
      <c r="E47" s="805"/>
      <c r="G47" s="212"/>
      <c r="H47" s="212"/>
      <c r="I47" s="212"/>
      <c r="J47" s="212"/>
      <c r="K47" s="212"/>
      <c r="L47" s="212"/>
      <c r="M47" s="212"/>
      <c r="N47" s="212"/>
      <c r="O47" s="212"/>
      <c r="P47" s="212"/>
      <c r="Q47" s="212"/>
      <c r="R47" s="212"/>
      <c r="S47" s="212"/>
      <c r="T47" s="212"/>
      <c r="U47" s="212"/>
      <c r="V47" s="212"/>
      <c r="W47" s="212"/>
      <c r="X47" s="212"/>
      <c r="Y47" s="212"/>
      <c r="Z47" s="212"/>
      <c r="AA47" s="128"/>
      <c r="AB47" s="1747"/>
      <c r="AC47" s="1748"/>
      <c r="AD47" s="1749"/>
    </row>
    <row r="48" spans="1:35" ht="7.5" customHeight="1">
      <c r="A48" s="257"/>
      <c r="B48" s="263"/>
      <c r="C48" s="264"/>
      <c r="D48" s="447"/>
      <c r="E48" s="262"/>
      <c r="F48" s="23"/>
      <c r="G48" s="305"/>
      <c r="H48" s="305"/>
      <c r="I48" s="305"/>
      <c r="J48" s="305"/>
      <c r="K48" s="305"/>
      <c r="L48" s="305"/>
      <c r="M48" s="305"/>
      <c r="N48" s="305"/>
      <c r="O48" s="305"/>
      <c r="P48" s="305"/>
      <c r="Q48" s="305"/>
      <c r="R48" s="305"/>
      <c r="S48" s="305"/>
      <c r="T48" s="305"/>
      <c r="U48" s="305"/>
      <c r="V48" s="305"/>
      <c r="W48" s="305"/>
      <c r="X48" s="305"/>
      <c r="Y48" s="305"/>
      <c r="Z48" s="305"/>
      <c r="AA48" s="23"/>
      <c r="AB48" s="448"/>
      <c r="AC48" s="449"/>
      <c r="AD48" s="450"/>
    </row>
    <row r="49" spans="1:35" ht="7.95" customHeight="1">
      <c r="A49" s="414"/>
      <c r="B49" s="431"/>
      <c r="C49" s="409"/>
      <c r="D49" s="474"/>
      <c r="E49" s="417"/>
      <c r="G49" s="212"/>
      <c r="H49" s="212"/>
      <c r="I49" s="212"/>
      <c r="J49" s="212"/>
      <c r="K49" s="212"/>
      <c r="L49" s="212"/>
      <c r="M49" s="212"/>
      <c r="N49" s="212"/>
      <c r="O49" s="212"/>
      <c r="P49" s="212"/>
      <c r="Q49" s="212"/>
      <c r="R49" s="212"/>
      <c r="S49" s="212"/>
      <c r="T49" s="212"/>
      <c r="U49" s="212"/>
      <c r="V49" s="212"/>
      <c r="W49" s="212"/>
      <c r="X49" s="212"/>
      <c r="Y49" s="212"/>
      <c r="Z49" s="212"/>
      <c r="AB49" s="397"/>
      <c r="AC49" s="398"/>
      <c r="AD49" s="399"/>
    </row>
    <row r="50" spans="1:35" ht="13.5" customHeight="1">
      <c r="A50" s="822"/>
      <c r="B50" s="1789">
        <v>5</v>
      </c>
      <c r="C50" s="806" t="s">
        <v>833</v>
      </c>
      <c r="D50" s="1763" t="s">
        <v>351</v>
      </c>
      <c r="E50" s="805" t="s">
        <v>1514</v>
      </c>
      <c r="G50" s="737" t="s">
        <v>71</v>
      </c>
      <c r="H50" s="737"/>
      <c r="I50" s="737"/>
      <c r="J50" s="737"/>
      <c r="K50" s="737"/>
      <c r="L50" s="737"/>
      <c r="M50" s="737"/>
      <c r="N50" s="696" t="s">
        <v>154</v>
      </c>
      <c r="O50" s="696"/>
      <c r="P50" s="696"/>
      <c r="Q50" s="696"/>
      <c r="R50" s="696"/>
      <c r="S50" s="696"/>
      <c r="T50" s="696"/>
      <c r="U50" s="696"/>
      <c r="V50" s="696"/>
      <c r="W50" s="212"/>
      <c r="X50" s="212"/>
      <c r="Y50" s="212"/>
      <c r="Z50" s="212"/>
      <c r="AA50" s="212"/>
      <c r="AB50" s="1747" t="s">
        <v>824</v>
      </c>
      <c r="AC50" s="1748"/>
      <c r="AD50" s="1749"/>
      <c r="AF50" s="389"/>
      <c r="AG50" s="389"/>
      <c r="AH50" s="389"/>
      <c r="AI50" s="389"/>
    </row>
    <row r="51" spans="1:35" ht="13.5" customHeight="1">
      <c r="A51" s="822"/>
      <c r="B51" s="1789"/>
      <c r="C51" s="806"/>
      <c r="D51" s="1763"/>
      <c r="E51" s="805"/>
      <c r="G51" s="737"/>
      <c r="H51" s="737"/>
      <c r="I51" s="737"/>
      <c r="J51" s="737"/>
      <c r="K51" s="737"/>
      <c r="L51" s="737"/>
      <c r="M51" s="737"/>
      <c r="N51" s="696"/>
      <c r="O51" s="696"/>
      <c r="P51" s="696"/>
      <c r="Q51" s="696"/>
      <c r="R51" s="696"/>
      <c r="S51" s="696"/>
      <c r="T51" s="696"/>
      <c r="U51" s="696"/>
      <c r="V51" s="696"/>
      <c r="W51" s="212"/>
      <c r="X51" s="212"/>
      <c r="Y51" s="212"/>
      <c r="Z51" s="212"/>
      <c r="AA51" s="212"/>
      <c r="AB51" s="1747"/>
      <c r="AC51" s="1748"/>
      <c r="AD51" s="1749"/>
    </row>
    <row r="52" spans="1:35" ht="13.5" customHeight="1">
      <c r="A52" s="822"/>
      <c r="B52" s="1789"/>
      <c r="C52" s="806"/>
      <c r="D52" s="1763"/>
      <c r="E52" s="805"/>
      <c r="AB52" s="1747"/>
      <c r="AC52" s="1748"/>
      <c r="AD52" s="1749"/>
    </row>
    <row r="53" spans="1:35" ht="13.5" customHeight="1">
      <c r="A53" s="822"/>
      <c r="B53" s="1789"/>
      <c r="C53" s="806"/>
      <c r="D53" s="1763"/>
      <c r="E53" s="805"/>
      <c r="G53" s="212"/>
      <c r="H53" s="212"/>
      <c r="I53" s="212"/>
      <c r="J53" s="212"/>
      <c r="K53" s="212"/>
      <c r="L53" s="212"/>
      <c r="M53" s="212"/>
      <c r="N53" s="212"/>
      <c r="O53" s="212"/>
      <c r="P53" s="212"/>
      <c r="Q53" s="212"/>
      <c r="R53" s="212"/>
      <c r="S53" s="212"/>
      <c r="T53" s="212"/>
      <c r="U53" s="212"/>
      <c r="V53" s="212"/>
      <c r="W53" s="212"/>
      <c r="X53" s="212"/>
      <c r="Y53" s="212"/>
      <c r="Z53" s="212"/>
      <c r="AA53" s="212"/>
      <c r="AB53" s="1747"/>
      <c r="AC53" s="1748"/>
      <c r="AD53" s="1749"/>
      <c r="AF53" s="27"/>
      <c r="AG53" s="27"/>
    </row>
    <row r="54" spans="1:35" ht="13.5" customHeight="1">
      <c r="A54" s="822"/>
      <c r="B54" s="1789"/>
      <c r="C54" s="806"/>
      <c r="D54" s="1763"/>
      <c r="E54" s="805"/>
      <c r="G54" s="212"/>
      <c r="H54" s="212"/>
      <c r="I54" s="212"/>
      <c r="J54" s="212"/>
      <c r="K54" s="212"/>
      <c r="L54" s="212"/>
      <c r="M54" s="212"/>
      <c r="N54" s="212"/>
      <c r="O54" s="212"/>
      <c r="P54" s="212"/>
      <c r="Q54" s="212"/>
      <c r="R54" s="212"/>
      <c r="S54" s="212"/>
      <c r="T54" s="212"/>
      <c r="U54" s="212"/>
      <c r="V54" s="212"/>
      <c r="W54" s="212"/>
      <c r="X54" s="212"/>
      <c r="Y54" s="212"/>
      <c r="Z54" s="212"/>
      <c r="AA54" s="212"/>
      <c r="AB54" s="1747"/>
      <c r="AC54" s="1748"/>
      <c r="AD54" s="1749"/>
    </row>
    <row r="55" spans="1:35" ht="13.5" customHeight="1">
      <c r="A55" s="822"/>
      <c r="B55" s="1789"/>
      <c r="C55" s="806"/>
      <c r="D55" s="1763"/>
      <c r="E55" s="805"/>
      <c r="G55" s="212"/>
      <c r="H55" s="212"/>
      <c r="I55" s="212"/>
      <c r="J55" s="212"/>
      <c r="K55" s="212"/>
      <c r="L55" s="212"/>
      <c r="M55" s="212"/>
      <c r="N55" s="212"/>
      <c r="O55" s="212"/>
      <c r="P55" s="212"/>
      <c r="Q55" s="212"/>
      <c r="R55" s="212"/>
      <c r="S55" s="212"/>
      <c r="T55" s="212"/>
      <c r="U55" s="212"/>
      <c r="V55" s="212"/>
      <c r="W55" s="212"/>
      <c r="X55" s="212"/>
      <c r="Y55" s="212"/>
      <c r="Z55" s="212"/>
      <c r="AA55" s="212"/>
      <c r="AB55" s="1747"/>
      <c r="AC55" s="1748"/>
      <c r="AD55" s="1749"/>
    </row>
    <row r="56" spans="1:35" ht="13.5" customHeight="1">
      <c r="A56" s="822"/>
      <c r="B56" s="1789"/>
      <c r="C56" s="806"/>
      <c r="D56" s="1763"/>
      <c r="E56" s="805"/>
      <c r="AB56" s="1747"/>
      <c r="AC56" s="1748"/>
      <c r="AD56" s="1749"/>
    </row>
    <row r="57" spans="1:35" ht="13.5" customHeight="1">
      <c r="A57" s="822"/>
      <c r="B57" s="1789"/>
      <c r="C57" s="806"/>
      <c r="D57" s="1763"/>
      <c r="E57" s="805"/>
      <c r="G57" s="212"/>
      <c r="H57" s="212"/>
      <c r="I57" s="212"/>
      <c r="J57" s="212"/>
      <c r="K57" s="212"/>
      <c r="L57" s="212"/>
      <c r="M57" s="212"/>
      <c r="N57" s="212"/>
      <c r="O57" s="212"/>
      <c r="P57" s="212"/>
      <c r="Q57" s="212"/>
      <c r="R57" s="212"/>
      <c r="S57" s="212"/>
      <c r="T57" s="212"/>
      <c r="U57" s="212"/>
      <c r="V57" s="212"/>
      <c r="W57" s="212"/>
      <c r="X57" s="212"/>
      <c r="Y57" s="212"/>
      <c r="Z57" s="212"/>
      <c r="AA57" s="128"/>
      <c r="AB57" s="1747"/>
      <c r="AC57" s="1748"/>
      <c r="AD57" s="1749"/>
    </row>
    <row r="58" spans="1:35" ht="13.5" customHeight="1">
      <c r="A58" s="822"/>
      <c r="B58" s="1789"/>
      <c r="C58" s="806"/>
      <c r="D58" s="1763"/>
      <c r="E58" s="805"/>
      <c r="G58" s="212"/>
      <c r="H58" s="212"/>
      <c r="I58" s="212"/>
      <c r="J58" s="212"/>
      <c r="K58" s="212"/>
      <c r="L58" s="212"/>
      <c r="M58" s="212"/>
      <c r="N58" s="212"/>
      <c r="O58" s="212"/>
      <c r="P58" s="212"/>
      <c r="Q58" s="212"/>
      <c r="R58" s="212"/>
      <c r="S58" s="212"/>
      <c r="T58" s="212"/>
      <c r="U58" s="212"/>
      <c r="V58" s="212"/>
      <c r="W58" s="212"/>
      <c r="X58" s="212"/>
      <c r="Y58" s="212"/>
      <c r="Z58" s="212"/>
      <c r="AA58" s="128"/>
      <c r="AB58" s="1747"/>
      <c r="AC58" s="1748"/>
      <c r="AD58" s="1749"/>
    </row>
    <row r="59" spans="1:35" ht="5.4" customHeight="1">
      <c r="A59" s="822"/>
      <c r="B59" s="1789"/>
      <c r="C59" s="806"/>
      <c r="D59" s="1763"/>
      <c r="E59" s="805"/>
      <c r="G59" s="212"/>
      <c r="H59" s="212"/>
      <c r="I59" s="212"/>
      <c r="J59" s="212"/>
      <c r="K59" s="212"/>
      <c r="L59" s="212"/>
      <c r="M59" s="212"/>
      <c r="N59" s="212"/>
      <c r="O59" s="212"/>
      <c r="P59" s="212"/>
      <c r="Q59" s="212"/>
      <c r="R59" s="212"/>
      <c r="S59" s="212"/>
      <c r="T59" s="212"/>
      <c r="U59" s="212"/>
      <c r="V59" s="212"/>
      <c r="W59" s="212"/>
      <c r="X59" s="212"/>
      <c r="Y59" s="212"/>
      <c r="Z59" s="212"/>
      <c r="AA59" s="128"/>
      <c r="AB59" s="1747"/>
      <c r="AC59" s="1748"/>
      <c r="AD59" s="1749"/>
    </row>
    <row r="60" spans="1:35" ht="5.25" customHeight="1">
      <c r="A60" s="414"/>
      <c r="B60" s="431"/>
      <c r="C60" s="409"/>
      <c r="D60" s="474"/>
      <c r="E60" s="417"/>
      <c r="G60" s="212"/>
      <c r="H60" s="212"/>
      <c r="I60" s="212"/>
      <c r="J60" s="212"/>
      <c r="K60" s="212"/>
      <c r="L60" s="212"/>
      <c r="M60" s="212"/>
      <c r="N60" s="212"/>
      <c r="O60" s="212"/>
      <c r="P60" s="212"/>
      <c r="Q60" s="212"/>
      <c r="R60" s="212"/>
      <c r="S60" s="212"/>
      <c r="T60" s="212"/>
      <c r="U60" s="212"/>
      <c r="V60" s="212"/>
      <c r="W60" s="212"/>
      <c r="X60" s="212"/>
      <c r="Y60" s="212"/>
      <c r="Z60" s="212"/>
      <c r="AB60" s="397"/>
      <c r="AC60" s="398"/>
      <c r="AD60" s="399"/>
    </row>
    <row r="61" spans="1:35" ht="13.5" customHeight="1">
      <c r="A61" s="822" t="s">
        <v>1496</v>
      </c>
      <c r="B61" s="1789">
        <v>6</v>
      </c>
      <c r="C61" s="806" t="s">
        <v>834</v>
      </c>
      <c r="D61" s="1763" t="s">
        <v>351</v>
      </c>
      <c r="E61" s="805" t="s">
        <v>835</v>
      </c>
      <c r="G61" s="737" t="s">
        <v>71</v>
      </c>
      <c r="H61" s="737"/>
      <c r="I61" s="737"/>
      <c r="J61" s="737"/>
      <c r="K61" s="737"/>
      <c r="L61" s="737"/>
      <c r="M61" s="737"/>
      <c r="N61" s="696" t="s">
        <v>154</v>
      </c>
      <c r="O61" s="696"/>
      <c r="P61" s="696"/>
      <c r="Q61" s="696"/>
      <c r="R61" s="696"/>
      <c r="S61" s="696"/>
      <c r="T61" s="696"/>
      <c r="U61" s="696"/>
      <c r="V61" s="696"/>
      <c r="W61" s="212"/>
      <c r="X61" s="212"/>
      <c r="Y61" s="212"/>
      <c r="Z61" s="212"/>
      <c r="AA61" s="212"/>
      <c r="AB61" s="1747" t="s">
        <v>824</v>
      </c>
      <c r="AC61" s="1748"/>
      <c r="AD61" s="1749"/>
      <c r="AF61" s="389"/>
      <c r="AG61" s="389"/>
      <c r="AH61" s="389"/>
      <c r="AI61" s="389"/>
    </row>
    <row r="62" spans="1:35" ht="13.5" customHeight="1">
      <c r="A62" s="822"/>
      <c r="B62" s="1789"/>
      <c r="C62" s="806"/>
      <c r="D62" s="1763"/>
      <c r="E62" s="805"/>
      <c r="G62" s="737"/>
      <c r="H62" s="737"/>
      <c r="I62" s="737"/>
      <c r="J62" s="737"/>
      <c r="K62" s="737"/>
      <c r="L62" s="737"/>
      <c r="M62" s="737"/>
      <c r="N62" s="696"/>
      <c r="O62" s="696"/>
      <c r="P62" s="696"/>
      <c r="Q62" s="696"/>
      <c r="R62" s="696"/>
      <c r="S62" s="696"/>
      <c r="T62" s="696"/>
      <c r="U62" s="696"/>
      <c r="V62" s="696"/>
      <c r="W62" s="212"/>
      <c r="X62" s="212"/>
      <c r="Y62" s="212"/>
      <c r="Z62" s="212"/>
      <c r="AA62" s="212"/>
      <c r="AB62" s="1747"/>
      <c r="AC62" s="1748"/>
      <c r="AD62" s="1749"/>
    </row>
    <row r="63" spans="1:35" ht="13.5" customHeight="1">
      <c r="A63" s="822"/>
      <c r="B63" s="1789"/>
      <c r="C63" s="806"/>
      <c r="D63" s="1763"/>
      <c r="E63" s="805"/>
      <c r="G63" s="32"/>
      <c r="H63" s="32"/>
      <c r="I63" s="32"/>
      <c r="J63" s="32"/>
      <c r="K63" s="32"/>
      <c r="L63" s="32"/>
      <c r="M63" s="32"/>
      <c r="N63" s="367"/>
      <c r="O63" s="367"/>
      <c r="P63" s="367"/>
      <c r="Q63" s="367"/>
      <c r="R63" s="367"/>
      <c r="S63" s="367"/>
      <c r="T63" s="367"/>
      <c r="U63" s="367"/>
      <c r="V63" s="367"/>
      <c r="W63" s="212"/>
      <c r="X63" s="212"/>
      <c r="Y63" s="212"/>
      <c r="Z63" s="212"/>
      <c r="AA63" s="212"/>
      <c r="AB63" s="1747"/>
      <c r="AC63" s="1748"/>
      <c r="AD63" s="1749"/>
    </row>
    <row r="64" spans="1:35" ht="13.5" customHeight="1">
      <c r="A64" s="822"/>
      <c r="B64" s="1789"/>
      <c r="C64" s="806"/>
      <c r="D64" s="1763"/>
      <c r="E64" s="805"/>
      <c r="F64" s="18"/>
      <c r="G64" s="3" t="s">
        <v>1114</v>
      </c>
      <c r="AA64" s="128"/>
      <c r="AB64" s="1747"/>
      <c r="AC64" s="1748"/>
      <c r="AD64" s="1749"/>
    </row>
    <row r="65" spans="1:35" ht="13.5" customHeight="1">
      <c r="A65" s="822"/>
      <c r="B65" s="1789"/>
      <c r="C65" s="806"/>
      <c r="D65" s="1763"/>
      <c r="E65" s="805"/>
      <c r="F65" s="18"/>
      <c r="G65" s="1710"/>
      <c r="H65" s="1711"/>
      <c r="I65" s="1741" t="s">
        <v>1113</v>
      </c>
      <c r="J65" s="1742"/>
      <c r="K65" s="1742"/>
      <c r="L65" s="1742"/>
      <c r="M65" s="1742"/>
      <c r="N65" s="1742"/>
      <c r="O65" s="1742"/>
      <c r="P65" s="1742"/>
      <c r="Q65" s="1742"/>
      <c r="R65" s="1742"/>
      <c r="S65" s="1742"/>
      <c r="T65" s="1742"/>
      <c r="U65" s="1742"/>
      <c r="V65" s="1742"/>
      <c r="W65" s="1742"/>
      <c r="X65" s="1743"/>
      <c r="AA65" s="128"/>
      <c r="AB65" s="1747"/>
      <c r="AC65" s="1748"/>
      <c r="AD65" s="1749"/>
      <c r="AF65" s="27"/>
      <c r="AG65" s="27"/>
    </row>
    <row r="66" spans="1:35" ht="13.5" customHeight="1">
      <c r="A66" s="822"/>
      <c r="B66" s="1789"/>
      <c r="C66" s="806"/>
      <c r="D66" s="1763"/>
      <c r="E66" s="805"/>
      <c r="F66" s="18"/>
      <c r="G66" s="1710"/>
      <c r="H66" s="1711"/>
      <c r="I66" s="1741" t="s">
        <v>1112</v>
      </c>
      <c r="J66" s="1742"/>
      <c r="K66" s="1742"/>
      <c r="L66" s="1742"/>
      <c r="M66" s="1742"/>
      <c r="N66" s="1742"/>
      <c r="O66" s="1742"/>
      <c r="P66" s="1742"/>
      <c r="Q66" s="1742"/>
      <c r="R66" s="1742"/>
      <c r="S66" s="1742"/>
      <c r="T66" s="1742"/>
      <c r="U66" s="1742"/>
      <c r="V66" s="1742"/>
      <c r="W66" s="1742"/>
      <c r="X66" s="1743"/>
      <c r="AA66" s="128"/>
      <c r="AB66" s="1747"/>
      <c r="AC66" s="1748"/>
      <c r="AD66" s="1749"/>
    </row>
    <row r="67" spans="1:35" ht="13.5" customHeight="1">
      <c r="A67" s="822"/>
      <c r="B67" s="1789"/>
      <c r="C67" s="806"/>
      <c r="D67" s="1763"/>
      <c r="E67" s="805"/>
      <c r="F67" s="18"/>
      <c r="G67" s="1764"/>
      <c r="H67" s="1765"/>
      <c r="I67" s="1145" t="s">
        <v>167</v>
      </c>
      <c r="J67" s="1129"/>
      <c r="K67" s="1129"/>
      <c r="L67" s="761"/>
      <c r="M67" s="761"/>
      <c r="N67" s="761"/>
      <c r="O67" s="761"/>
      <c r="P67" s="761"/>
      <c r="Q67" s="761"/>
      <c r="R67" s="761"/>
      <c r="S67" s="761"/>
      <c r="T67" s="761"/>
      <c r="U67" s="761"/>
      <c r="V67" s="761"/>
      <c r="W67" s="761"/>
      <c r="X67" s="1130" t="s">
        <v>871</v>
      </c>
      <c r="Y67" s="391"/>
      <c r="Z67" s="391"/>
      <c r="AA67" s="128"/>
      <c r="AB67" s="1747"/>
      <c r="AC67" s="1748"/>
      <c r="AD67" s="1749"/>
    </row>
    <row r="68" spans="1:35" ht="13.5" customHeight="1">
      <c r="A68" s="414"/>
      <c r="B68" s="431"/>
      <c r="C68" s="409"/>
      <c r="D68" s="474"/>
      <c r="E68" s="417"/>
      <c r="F68" s="18"/>
      <c r="G68" s="1766"/>
      <c r="H68" s="1767"/>
      <c r="I68" s="1131"/>
      <c r="J68" s="1132"/>
      <c r="K68" s="1132"/>
      <c r="L68" s="820"/>
      <c r="M68" s="820"/>
      <c r="N68" s="820"/>
      <c r="O68" s="820"/>
      <c r="P68" s="820"/>
      <c r="Q68" s="820"/>
      <c r="R68" s="820"/>
      <c r="S68" s="820"/>
      <c r="T68" s="820"/>
      <c r="U68" s="820"/>
      <c r="V68" s="820"/>
      <c r="W68" s="820"/>
      <c r="X68" s="1133"/>
      <c r="Y68" s="391"/>
      <c r="Z68" s="391"/>
      <c r="AA68" s="128"/>
      <c r="AB68" s="397"/>
      <c r="AC68" s="398"/>
      <c r="AD68" s="399"/>
    </row>
    <row r="69" spans="1:35" ht="13.5" customHeight="1">
      <c r="A69" s="414"/>
      <c r="B69" s="431"/>
      <c r="C69" s="409"/>
      <c r="D69" s="474"/>
      <c r="E69" s="417"/>
      <c r="F69" s="18"/>
      <c r="G69" s="1756"/>
      <c r="H69" s="1757"/>
      <c r="I69" s="1768"/>
      <c r="J69" s="1769"/>
      <c r="K69" s="1769"/>
      <c r="L69" s="764"/>
      <c r="M69" s="764"/>
      <c r="N69" s="764"/>
      <c r="O69" s="764"/>
      <c r="P69" s="764"/>
      <c r="Q69" s="764"/>
      <c r="R69" s="764"/>
      <c r="S69" s="764"/>
      <c r="T69" s="764"/>
      <c r="U69" s="764"/>
      <c r="V69" s="764"/>
      <c r="W69" s="764"/>
      <c r="X69" s="1770"/>
      <c r="Y69" s="391"/>
      <c r="Z69" s="391"/>
      <c r="AA69" s="128"/>
      <c r="AB69" s="397"/>
      <c r="AC69" s="398"/>
      <c r="AD69" s="399"/>
    </row>
    <row r="70" spans="1:35" ht="7.5" customHeight="1">
      <c r="A70" s="414"/>
      <c r="B70" s="431"/>
      <c r="C70" s="409"/>
      <c r="D70" s="474"/>
      <c r="E70" s="417"/>
      <c r="G70" s="212"/>
      <c r="H70" s="212"/>
      <c r="I70" s="212"/>
      <c r="J70" s="212"/>
      <c r="K70" s="212"/>
      <c r="L70" s="212"/>
      <c r="M70" s="212"/>
      <c r="N70" s="212"/>
      <c r="O70" s="212"/>
      <c r="P70" s="212"/>
      <c r="Q70" s="212"/>
      <c r="R70" s="212"/>
      <c r="S70" s="212"/>
      <c r="T70" s="212"/>
      <c r="U70" s="212"/>
      <c r="V70" s="212"/>
      <c r="W70" s="212"/>
      <c r="X70" s="212"/>
      <c r="Y70" s="212"/>
      <c r="Z70" s="212"/>
      <c r="AB70" s="397"/>
      <c r="AC70" s="398"/>
      <c r="AD70" s="399"/>
    </row>
    <row r="71" spans="1:35" ht="13.5" customHeight="1">
      <c r="A71" s="822" t="s">
        <v>836</v>
      </c>
      <c r="B71" s="1789">
        <v>7</v>
      </c>
      <c r="C71" s="806" t="s">
        <v>837</v>
      </c>
      <c r="D71" s="1763" t="s">
        <v>351</v>
      </c>
      <c r="E71" s="805" t="s">
        <v>749</v>
      </c>
      <c r="G71" s="737" t="s">
        <v>71</v>
      </c>
      <c r="H71" s="737"/>
      <c r="I71" s="737"/>
      <c r="J71" s="737"/>
      <c r="K71" s="737"/>
      <c r="L71" s="737"/>
      <c r="M71" s="737"/>
      <c r="N71" s="696" t="s">
        <v>800</v>
      </c>
      <c r="O71" s="696"/>
      <c r="P71" s="696"/>
      <c r="Q71" s="696"/>
      <c r="R71" s="696"/>
      <c r="S71" s="696"/>
      <c r="T71" s="696"/>
      <c r="U71" s="696"/>
      <c r="V71" s="696"/>
      <c r="W71" s="212"/>
      <c r="X71" s="212"/>
      <c r="Y71" s="212"/>
      <c r="Z71" s="212"/>
      <c r="AA71" s="212"/>
      <c r="AB71" s="1747" t="s">
        <v>824</v>
      </c>
      <c r="AC71" s="1748"/>
      <c r="AD71" s="1749"/>
      <c r="AF71" s="389"/>
      <c r="AG71" s="389"/>
      <c r="AH71" s="389"/>
      <c r="AI71" s="389"/>
    </row>
    <row r="72" spans="1:35" ht="13.5" customHeight="1">
      <c r="A72" s="822"/>
      <c r="B72" s="1789"/>
      <c r="C72" s="806"/>
      <c r="D72" s="1763"/>
      <c r="E72" s="805"/>
      <c r="G72" s="737"/>
      <c r="H72" s="737"/>
      <c r="I72" s="737"/>
      <c r="J72" s="737"/>
      <c r="K72" s="737"/>
      <c r="L72" s="737"/>
      <c r="M72" s="737"/>
      <c r="N72" s="696"/>
      <c r="O72" s="696"/>
      <c r="P72" s="696"/>
      <c r="Q72" s="696"/>
      <c r="R72" s="696"/>
      <c r="S72" s="696"/>
      <c r="T72" s="696"/>
      <c r="U72" s="696"/>
      <c r="V72" s="696"/>
      <c r="W72" s="212"/>
      <c r="X72" s="212"/>
      <c r="Y72" s="212"/>
      <c r="Z72" s="212"/>
      <c r="AA72" s="212"/>
      <c r="AB72" s="1747"/>
      <c r="AC72" s="1748"/>
      <c r="AD72" s="1749"/>
    </row>
    <row r="73" spans="1:35" ht="13.5" customHeight="1">
      <c r="A73" s="822"/>
      <c r="B73" s="1789"/>
      <c r="C73" s="806"/>
      <c r="D73" s="1763"/>
      <c r="E73" s="805"/>
      <c r="AB73" s="1747"/>
      <c r="AC73" s="1748"/>
      <c r="AD73" s="1749"/>
    </row>
    <row r="74" spans="1:35" ht="13.5" customHeight="1">
      <c r="A74" s="822"/>
      <c r="B74" s="1789"/>
      <c r="C74" s="806"/>
      <c r="D74" s="1763"/>
      <c r="E74" s="805"/>
      <c r="G74" s="212"/>
      <c r="H74" s="212"/>
      <c r="I74" s="212"/>
      <c r="J74" s="212"/>
      <c r="K74" s="212"/>
      <c r="L74" s="212"/>
      <c r="M74" s="212"/>
      <c r="N74" s="212"/>
      <c r="O74" s="212"/>
      <c r="P74" s="212"/>
      <c r="Q74" s="212"/>
      <c r="R74" s="212"/>
      <c r="S74" s="212"/>
      <c r="T74" s="212"/>
      <c r="U74" s="212"/>
      <c r="V74" s="212"/>
      <c r="W74" s="212"/>
      <c r="X74" s="212"/>
      <c r="Y74" s="212"/>
      <c r="Z74" s="212"/>
      <c r="AA74" s="212"/>
      <c r="AB74" s="1747"/>
      <c r="AC74" s="1748"/>
      <c r="AD74" s="1749"/>
      <c r="AF74" s="27"/>
      <c r="AG74" s="27"/>
    </row>
    <row r="75" spans="1:35" ht="13.5" customHeight="1">
      <c r="A75" s="822"/>
      <c r="B75" s="1789"/>
      <c r="C75" s="806"/>
      <c r="D75" s="1763"/>
      <c r="E75" s="805"/>
      <c r="G75" s="212"/>
      <c r="H75" s="212"/>
      <c r="I75" s="212"/>
      <c r="J75" s="212"/>
      <c r="K75" s="212"/>
      <c r="L75" s="212"/>
      <c r="M75" s="212"/>
      <c r="N75" s="212"/>
      <c r="O75" s="212"/>
      <c r="P75" s="212"/>
      <c r="Q75" s="212"/>
      <c r="R75" s="212"/>
      <c r="S75" s="212"/>
      <c r="T75" s="212"/>
      <c r="U75" s="212"/>
      <c r="V75" s="212"/>
      <c r="W75" s="212"/>
      <c r="X75" s="212"/>
      <c r="Y75" s="212"/>
      <c r="Z75" s="212"/>
      <c r="AA75" s="128"/>
      <c r="AB75" s="1747"/>
      <c r="AC75" s="1748"/>
      <c r="AD75" s="1749"/>
    </row>
    <row r="76" spans="1:35" ht="13.5" customHeight="1">
      <c r="A76" s="822"/>
      <c r="B76" s="1789"/>
      <c r="C76" s="806"/>
      <c r="D76" s="1763"/>
      <c r="E76" s="805"/>
      <c r="G76" s="212"/>
      <c r="H76" s="212"/>
      <c r="I76" s="212"/>
      <c r="J76" s="212"/>
      <c r="K76" s="212"/>
      <c r="L76" s="212"/>
      <c r="M76" s="212"/>
      <c r="N76" s="212"/>
      <c r="O76" s="212"/>
      <c r="P76" s="212"/>
      <c r="Q76" s="212"/>
      <c r="R76" s="212"/>
      <c r="S76" s="212"/>
      <c r="T76" s="212"/>
      <c r="U76" s="212"/>
      <c r="V76" s="212"/>
      <c r="W76" s="212"/>
      <c r="X76" s="212"/>
      <c r="Y76" s="212"/>
      <c r="Z76" s="212"/>
      <c r="AA76" s="128"/>
      <c r="AB76" s="1747"/>
      <c r="AC76" s="1748"/>
      <c r="AD76" s="1749"/>
    </row>
    <row r="77" spans="1:35" ht="6.75" customHeight="1">
      <c r="A77" s="414"/>
      <c r="B77" s="431"/>
      <c r="C77" s="409"/>
      <c r="D77" s="474"/>
      <c r="E77" s="417"/>
      <c r="G77" s="212"/>
      <c r="H77" s="212"/>
      <c r="I77" s="212"/>
      <c r="J77" s="212"/>
      <c r="K77" s="212"/>
      <c r="L77" s="212"/>
      <c r="M77" s="212"/>
      <c r="N77" s="212"/>
      <c r="O77" s="212"/>
      <c r="P77" s="212"/>
      <c r="Q77" s="212"/>
      <c r="R77" s="212"/>
      <c r="S77" s="212"/>
      <c r="T77" s="212"/>
      <c r="U77" s="212"/>
      <c r="V77" s="212"/>
      <c r="W77" s="212"/>
      <c r="X77" s="212"/>
      <c r="Y77" s="212"/>
      <c r="Z77" s="212"/>
      <c r="AB77" s="397"/>
      <c r="AC77" s="398"/>
      <c r="AD77" s="399"/>
    </row>
    <row r="78" spans="1:35" ht="13.5" customHeight="1">
      <c r="A78" s="805" t="s">
        <v>838</v>
      </c>
      <c r="B78" s="1789">
        <v>8</v>
      </c>
      <c r="C78" s="806" t="s">
        <v>839</v>
      </c>
      <c r="D78" s="815" t="s">
        <v>817</v>
      </c>
      <c r="E78" s="805" t="s">
        <v>840</v>
      </c>
      <c r="G78" s="737" t="s">
        <v>71</v>
      </c>
      <c r="H78" s="737"/>
      <c r="I78" s="737"/>
      <c r="J78" s="737"/>
      <c r="K78" s="737"/>
      <c r="L78" s="737"/>
      <c r="M78" s="737"/>
      <c r="N78" s="696" t="s">
        <v>291</v>
      </c>
      <c r="O78" s="696"/>
      <c r="P78" s="696"/>
      <c r="Q78" s="696"/>
      <c r="R78" s="696"/>
      <c r="S78" s="696"/>
      <c r="T78" s="696"/>
      <c r="U78" s="696"/>
      <c r="V78" s="696"/>
      <c r="W78" s="391"/>
      <c r="AA78" s="128"/>
      <c r="AB78" s="1632" t="s">
        <v>824</v>
      </c>
      <c r="AC78" s="1633"/>
      <c r="AD78" s="1634"/>
    </row>
    <row r="79" spans="1:35" ht="13.5" customHeight="1">
      <c r="A79" s="805"/>
      <c r="B79" s="1789"/>
      <c r="C79" s="806"/>
      <c r="D79" s="815"/>
      <c r="E79" s="805"/>
      <c r="G79" s="737"/>
      <c r="H79" s="737"/>
      <c r="I79" s="737"/>
      <c r="J79" s="737"/>
      <c r="K79" s="737"/>
      <c r="L79" s="737"/>
      <c r="M79" s="737"/>
      <c r="N79" s="696"/>
      <c r="O79" s="696"/>
      <c r="P79" s="696"/>
      <c r="Q79" s="696"/>
      <c r="R79" s="696"/>
      <c r="S79" s="696"/>
      <c r="T79" s="696"/>
      <c r="U79" s="696"/>
      <c r="V79" s="696"/>
      <c r="W79" s="391"/>
      <c r="AA79" s="128"/>
      <c r="AB79" s="1632"/>
      <c r="AC79" s="1633"/>
      <c r="AD79" s="1634"/>
    </row>
    <row r="80" spans="1:35" ht="13.5" customHeight="1">
      <c r="A80" s="805"/>
      <c r="B80" s="1789"/>
      <c r="C80" s="806"/>
      <c r="D80" s="815"/>
      <c r="E80" s="805"/>
      <c r="G80" s="32"/>
      <c r="H80" s="32"/>
      <c r="I80" s="32"/>
      <c r="J80" s="32"/>
      <c r="K80" s="32"/>
      <c r="L80" s="32"/>
      <c r="M80" s="32"/>
      <c r="N80" s="367"/>
      <c r="O80" s="367"/>
      <c r="P80" s="367"/>
      <c r="Q80" s="367"/>
      <c r="R80" s="367"/>
      <c r="S80" s="367"/>
      <c r="T80" s="367"/>
      <c r="U80" s="367"/>
      <c r="V80" s="367"/>
      <c r="W80" s="391"/>
      <c r="AA80" s="128"/>
      <c r="AB80" s="1632"/>
      <c r="AC80" s="1633"/>
      <c r="AD80" s="1634"/>
    </row>
    <row r="81" spans="1:30" ht="7.95" customHeight="1">
      <c r="A81" s="805"/>
      <c r="B81" s="1789"/>
      <c r="C81" s="806"/>
      <c r="D81" s="815"/>
      <c r="E81" s="805"/>
      <c r="F81" s="18"/>
      <c r="G81" s="391"/>
      <c r="H81" s="391"/>
      <c r="I81" s="391"/>
      <c r="J81" s="391"/>
      <c r="K81" s="391"/>
      <c r="L81" s="391"/>
      <c r="M81" s="391"/>
      <c r="N81" s="391"/>
      <c r="O81" s="391"/>
      <c r="P81" s="391"/>
      <c r="Q81" s="391"/>
      <c r="R81" s="391"/>
      <c r="S81" s="391"/>
      <c r="T81" s="391"/>
      <c r="U81" s="391"/>
      <c r="V81" s="391"/>
      <c r="W81" s="391"/>
      <c r="AA81" s="128"/>
      <c r="AB81" s="1632"/>
      <c r="AC81" s="1633"/>
      <c r="AD81" s="1634"/>
    </row>
    <row r="82" spans="1:30" ht="13.5" customHeight="1">
      <c r="A82" s="805"/>
      <c r="B82" s="1789"/>
      <c r="C82" s="806"/>
      <c r="D82" s="815"/>
      <c r="E82" s="805" t="s">
        <v>1430</v>
      </c>
      <c r="F82" s="18"/>
      <c r="G82" s="391"/>
      <c r="H82" s="391"/>
      <c r="I82" s="391"/>
      <c r="Z82" s="391"/>
      <c r="AA82" s="128"/>
      <c r="AB82" s="155"/>
      <c r="AC82" s="156"/>
      <c r="AD82" s="157"/>
    </row>
    <row r="83" spans="1:30" ht="13.5" customHeight="1">
      <c r="A83" s="805"/>
      <c r="B83" s="1789"/>
      <c r="C83" s="806"/>
      <c r="D83" s="815"/>
      <c r="E83" s="805"/>
      <c r="F83" s="18"/>
      <c r="Z83" s="391"/>
      <c r="AA83" s="128"/>
      <c r="AB83" s="155"/>
      <c r="AC83" s="156"/>
      <c r="AD83" s="157"/>
    </row>
    <row r="84" spans="1:30" ht="13.5" customHeight="1">
      <c r="A84" s="805"/>
      <c r="B84" s="1789"/>
      <c r="C84" s="806"/>
      <c r="D84" s="815"/>
      <c r="E84" s="805"/>
      <c r="F84" s="18"/>
      <c r="AA84" s="128"/>
      <c r="AB84" s="155"/>
      <c r="AC84" s="156"/>
      <c r="AD84" s="157"/>
    </row>
    <row r="85" spans="1:30" ht="13.5" customHeight="1">
      <c r="A85" s="805"/>
      <c r="B85" s="1789"/>
      <c r="C85" s="806"/>
      <c r="D85" s="815"/>
      <c r="E85" s="805"/>
      <c r="F85" s="18"/>
      <c r="H85" s="212"/>
      <c r="I85" s="212"/>
      <c r="J85" s="212"/>
      <c r="K85" s="212"/>
      <c r="L85" s="212"/>
      <c r="M85" s="212"/>
      <c r="Z85" s="391"/>
      <c r="AA85" s="128"/>
      <c r="AB85" s="155"/>
      <c r="AC85" s="156"/>
      <c r="AD85" s="157"/>
    </row>
    <row r="86" spans="1:30" ht="13.5" customHeight="1">
      <c r="A86" s="805"/>
      <c r="B86" s="1789"/>
      <c r="C86" s="806"/>
      <c r="D86" s="815"/>
      <c r="E86" s="805"/>
      <c r="F86" s="18"/>
      <c r="Z86" s="391"/>
      <c r="AA86" s="128"/>
      <c r="AB86" s="155"/>
      <c r="AC86" s="156"/>
      <c r="AD86" s="157"/>
    </row>
    <row r="87" spans="1:30" ht="13.5" customHeight="1">
      <c r="A87" s="805"/>
      <c r="B87" s="1789"/>
      <c r="C87" s="806"/>
      <c r="D87" s="815"/>
      <c r="E87" s="805"/>
      <c r="F87" s="18"/>
      <c r="Z87" s="391"/>
      <c r="AA87" s="128"/>
      <c r="AB87" s="155"/>
      <c r="AC87" s="156"/>
      <c r="AD87" s="157"/>
    </row>
    <row r="88" spans="1:30" ht="13.5" customHeight="1">
      <c r="A88" s="805"/>
      <c r="B88" s="1789"/>
      <c r="C88" s="806"/>
      <c r="D88" s="815"/>
      <c r="E88" s="805"/>
      <c r="F88" s="18"/>
      <c r="Z88" s="391"/>
      <c r="AA88" s="128"/>
      <c r="AB88" s="155"/>
      <c r="AC88" s="156"/>
      <c r="AD88" s="157"/>
    </row>
    <row r="89" spans="1:30" ht="13.5" customHeight="1">
      <c r="A89" s="805"/>
      <c r="B89" s="1789"/>
      <c r="C89" s="806"/>
      <c r="D89" s="815"/>
      <c r="E89" s="805"/>
      <c r="F89" s="18"/>
      <c r="Z89" s="391"/>
      <c r="AA89" s="128"/>
      <c r="AB89" s="155"/>
      <c r="AC89" s="156"/>
      <c r="AD89" s="157"/>
    </row>
    <row r="90" spans="1:30" ht="13.5" customHeight="1">
      <c r="A90" s="805"/>
      <c r="B90" s="1789"/>
      <c r="C90" s="806"/>
      <c r="D90" s="815"/>
      <c r="E90" s="805"/>
      <c r="F90" s="18"/>
      <c r="Z90" s="391"/>
      <c r="AA90" s="128"/>
      <c r="AB90" s="155"/>
      <c r="AC90" s="156"/>
      <c r="AD90" s="157"/>
    </row>
    <row r="91" spans="1:30" ht="13.5" customHeight="1">
      <c r="A91" s="805"/>
      <c r="B91" s="1789"/>
      <c r="C91" s="806"/>
      <c r="D91" s="815"/>
      <c r="E91" s="805"/>
      <c r="F91" s="18"/>
      <c r="Z91" s="391"/>
      <c r="AA91" s="128"/>
      <c r="AB91" s="155"/>
      <c r="AC91" s="156"/>
      <c r="AD91" s="157"/>
    </row>
    <row r="92" spans="1:30" ht="13.5" customHeight="1">
      <c r="A92" s="805"/>
      <c r="B92" s="1789"/>
      <c r="C92" s="806"/>
      <c r="D92" s="815"/>
      <c r="E92" s="805"/>
      <c r="F92" s="18"/>
      <c r="Z92" s="391"/>
      <c r="AA92" s="128"/>
      <c r="AB92" s="155"/>
      <c r="AC92" s="156"/>
      <c r="AD92" s="157"/>
    </row>
    <row r="93" spans="1:30" ht="2.4" customHeight="1">
      <c r="A93" s="1580"/>
      <c r="B93" s="1877"/>
      <c r="C93" s="808"/>
      <c r="D93" s="907"/>
      <c r="E93" s="1580"/>
      <c r="F93" s="59"/>
      <c r="G93" s="23"/>
      <c r="H93" s="23"/>
      <c r="I93" s="23"/>
      <c r="J93" s="23"/>
      <c r="K93" s="23"/>
      <c r="L93" s="23"/>
      <c r="M93" s="23"/>
      <c r="N93" s="23"/>
      <c r="O93" s="23"/>
      <c r="P93" s="23"/>
      <c r="Q93" s="23"/>
      <c r="R93" s="23"/>
      <c r="S93" s="23"/>
      <c r="T93" s="23"/>
      <c r="U93" s="23"/>
      <c r="V93" s="23"/>
      <c r="W93" s="23"/>
      <c r="X93" s="23"/>
      <c r="Y93" s="23"/>
      <c r="Z93" s="158"/>
      <c r="AA93" s="29"/>
      <c r="AB93" s="159"/>
      <c r="AC93" s="160"/>
      <c r="AD93" s="161"/>
    </row>
    <row r="94" spans="1:30" ht="7.95" customHeight="1">
      <c r="A94" s="417"/>
      <c r="B94" s="431"/>
      <c r="C94" s="409"/>
      <c r="D94" s="474"/>
      <c r="E94" s="417"/>
      <c r="F94" s="18"/>
      <c r="Z94" s="391"/>
      <c r="AA94" s="128"/>
      <c r="AB94" s="155"/>
      <c r="AC94" s="156"/>
      <c r="AD94" s="157"/>
    </row>
    <row r="95" spans="1:30" ht="13.5" customHeight="1">
      <c r="A95" s="417"/>
      <c r="B95" s="431"/>
      <c r="C95" s="409"/>
      <c r="D95" s="409"/>
      <c r="E95" s="805" t="s">
        <v>1488</v>
      </c>
      <c r="F95" s="18"/>
      <c r="H95" s="3" t="s">
        <v>596</v>
      </c>
      <c r="M95" s="3" t="s">
        <v>597</v>
      </c>
      <c r="O95" s="34"/>
      <c r="P95" s="34"/>
      <c r="AA95" s="128"/>
      <c r="AB95" s="155"/>
      <c r="AC95" s="156"/>
      <c r="AD95" s="157"/>
    </row>
    <row r="96" spans="1:30" ht="13.5" customHeight="1">
      <c r="A96" s="417"/>
      <c r="B96" s="251"/>
      <c r="C96" s="252"/>
      <c r="D96" s="414"/>
      <c r="E96" s="805"/>
      <c r="F96" s="18"/>
      <c r="H96" s="1141" t="s">
        <v>17</v>
      </c>
      <c r="I96" s="1771"/>
      <c r="J96" s="1140" t="s">
        <v>598</v>
      </c>
      <c r="K96" s="1140"/>
      <c r="M96" s="1141" t="s">
        <v>17</v>
      </c>
      <c r="N96" s="1771"/>
      <c r="O96" s="1774" t="s">
        <v>598</v>
      </c>
      <c r="P96" s="1774"/>
      <c r="R96" s="1140" t="s">
        <v>599</v>
      </c>
      <c r="S96" s="1140"/>
      <c r="T96" s="1140"/>
      <c r="U96" s="1140"/>
      <c r="V96" s="1140"/>
      <c r="W96" s="1140"/>
      <c r="AA96" s="128"/>
      <c r="AB96" s="155"/>
      <c r="AC96" s="156"/>
      <c r="AD96" s="157"/>
    </row>
    <row r="97" spans="1:30" ht="9" customHeight="1">
      <c r="A97" s="417"/>
      <c r="B97" s="251"/>
      <c r="C97" s="252"/>
      <c r="D97" s="414"/>
      <c r="E97" s="805"/>
      <c r="F97" s="18"/>
      <c r="H97" s="1772"/>
      <c r="I97" s="1773"/>
      <c r="J97" s="1775" t="s">
        <v>600</v>
      </c>
      <c r="K97" s="1775"/>
      <c r="M97" s="1772"/>
      <c r="N97" s="1773"/>
      <c r="O97" s="1776" t="s">
        <v>600</v>
      </c>
      <c r="P97" s="1776"/>
      <c r="R97" s="1775" t="s">
        <v>750</v>
      </c>
      <c r="S97" s="1775"/>
      <c r="T97" s="1775"/>
      <c r="U97" s="1775"/>
      <c r="V97" s="1775"/>
      <c r="W97" s="1775"/>
      <c r="X97" s="391"/>
      <c r="Y97" s="391"/>
      <c r="Z97" s="391"/>
      <c r="AA97" s="128"/>
      <c r="AB97" s="155"/>
      <c r="AC97" s="156"/>
      <c r="AD97" s="157"/>
    </row>
    <row r="98" spans="1:30" ht="13.5" customHeight="1">
      <c r="A98" s="417"/>
      <c r="B98" s="251"/>
      <c r="C98" s="252"/>
      <c r="D98" s="414"/>
      <c r="E98" s="805"/>
      <c r="F98" s="18"/>
      <c r="H98" s="1790" t="s">
        <v>601</v>
      </c>
      <c r="I98" s="1790"/>
      <c r="J98" s="1791">
        <f>SUM(管理運営!M68:R68)</f>
        <v>0</v>
      </c>
      <c r="K98" s="1791"/>
      <c r="M98" s="1790" t="s">
        <v>601</v>
      </c>
      <c r="N98" s="1790"/>
      <c r="O98" s="1791">
        <f>SUM(管理運営!V68:AA68)</f>
        <v>0</v>
      </c>
      <c r="P98" s="1791"/>
      <c r="R98" s="1792" t="s">
        <v>841</v>
      </c>
      <c r="S98" s="1792"/>
      <c r="T98" s="1792"/>
      <c r="U98" s="1792"/>
      <c r="V98" s="1793">
        <f>ROUNDDOWN((J98+O98)/3,1)</f>
        <v>0</v>
      </c>
      <c r="W98" s="1794"/>
      <c r="X98" s="391"/>
      <c r="Y98" s="391"/>
      <c r="Z98" s="391"/>
      <c r="AA98" s="128"/>
      <c r="AB98" s="155"/>
      <c r="AC98" s="156"/>
      <c r="AD98" s="157"/>
    </row>
    <row r="99" spans="1:30" ht="13.5" customHeight="1">
      <c r="A99" s="417"/>
      <c r="B99" s="251"/>
      <c r="C99" s="252"/>
      <c r="D99" s="414"/>
      <c r="E99" s="805"/>
      <c r="F99" s="18"/>
      <c r="H99" s="1790" t="s">
        <v>602</v>
      </c>
      <c r="I99" s="1790"/>
      <c r="J99" s="1791">
        <f>SUM(管理運営!M69:R69)</f>
        <v>0</v>
      </c>
      <c r="K99" s="1791"/>
      <c r="M99" s="1790" t="s">
        <v>602</v>
      </c>
      <c r="N99" s="1790"/>
      <c r="O99" s="1791">
        <f>SUM(管理運営!V69:AA69)</f>
        <v>0</v>
      </c>
      <c r="P99" s="1791"/>
      <c r="R99" s="1876" t="s">
        <v>603</v>
      </c>
      <c r="S99" s="1876"/>
      <c r="T99" s="1876"/>
      <c r="U99" s="1876"/>
      <c r="V99" s="1785">
        <f>ROUNDDOWN((J99+J100+O99+O100)/6,1)</f>
        <v>0</v>
      </c>
      <c r="W99" s="1786"/>
      <c r="X99" s="391"/>
      <c r="Y99" s="391"/>
      <c r="Z99" s="391"/>
      <c r="AA99" s="128"/>
      <c r="AB99" s="155"/>
      <c r="AC99" s="156"/>
      <c r="AD99" s="157"/>
    </row>
    <row r="100" spans="1:30" ht="13.5" customHeight="1">
      <c r="A100" s="417"/>
      <c r="B100" s="251"/>
      <c r="C100" s="252"/>
      <c r="D100" s="414"/>
      <c r="E100" s="805"/>
      <c r="F100" s="18"/>
      <c r="H100" s="1790" t="s">
        <v>604</v>
      </c>
      <c r="I100" s="1790"/>
      <c r="J100" s="1791">
        <f>SUM(管理運営!M70:R70)</f>
        <v>0</v>
      </c>
      <c r="K100" s="1791"/>
      <c r="M100" s="1790" t="s">
        <v>604</v>
      </c>
      <c r="N100" s="1790"/>
      <c r="O100" s="1791">
        <f>SUM(管理運営!V70:AA70)</f>
        <v>0</v>
      </c>
      <c r="P100" s="1791"/>
      <c r="R100" s="1876"/>
      <c r="S100" s="1876"/>
      <c r="T100" s="1876"/>
      <c r="U100" s="1876"/>
      <c r="V100" s="1787"/>
      <c r="W100" s="1788"/>
      <c r="X100" s="32"/>
      <c r="AA100" s="128"/>
      <c r="AB100" s="155"/>
      <c r="AC100" s="156"/>
      <c r="AD100" s="157"/>
    </row>
    <row r="101" spans="1:30" ht="13.5" customHeight="1">
      <c r="A101" s="417"/>
      <c r="B101" s="251"/>
      <c r="C101" s="252"/>
      <c r="D101" s="414"/>
      <c r="E101" s="805"/>
      <c r="F101" s="18"/>
      <c r="H101" s="1790" t="s">
        <v>605</v>
      </c>
      <c r="I101" s="1790"/>
      <c r="J101" s="1791">
        <f>管理運営!J71+SUM(管理運営!J72:R72)</f>
        <v>0</v>
      </c>
      <c r="K101" s="1791"/>
      <c r="M101" s="1790" t="s">
        <v>605</v>
      </c>
      <c r="N101" s="1790"/>
      <c r="O101" s="1791">
        <f>管理運営!S71+SUM(管理運営!S72:AA72)</f>
        <v>0</v>
      </c>
      <c r="P101" s="1791"/>
      <c r="R101" s="1792" t="s">
        <v>842</v>
      </c>
      <c r="S101" s="1792"/>
      <c r="T101" s="1792"/>
      <c r="U101" s="1792"/>
      <c r="V101" s="1793">
        <f>ROUNDDOWN((J101+O101)/20,1)</f>
        <v>0</v>
      </c>
      <c r="W101" s="1794"/>
      <c r="X101" s="391"/>
      <c r="Y101" s="391"/>
      <c r="Z101" s="391"/>
      <c r="AA101" s="128"/>
      <c r="AB101" s="155"/>
      <c r="AC101" s="156"/>
      <c r="AD101" s="157"/>
    </row>
    <row r="102" spans="1:30" ht="13.5" customHeight="1">
      <c r="A102" s="417"/>
      <c r="B102" s="251"/>
      <c r="C102" s="252"/>
      <c r="D102" s="414"/>
      <c r="E102" s="805"/>
      <c r="F102" s="18"/>
      <c r="H102" s="1790" t="s">
        <v>606</v>
      </c>
      <c r="I102" s="1790"/>
      <c r="J102" s="1791">
        <f>SUM(管理運営!J73:R73)</f>
        <v>0</v>
      </c>
      <c r="K102" s="1791"/>
      <c r="M102" s="1790" t="s">
        <v>606</v>
      </c>
      <c r="N102" s="1790"/>
      <c r="O102" s="1777">
        <f>SUM(管理運営!S73:AA73)</f>
        <v>0</v>
      </c>
      <c r="P102" s="1778"/>
      <c r="R102" s="1876" t="s">
        <v>607</v>
      </c>
      <c r="S102" s="1876"/>
      <c r="T102" s="1876"/>
      <c r="U102" s="1876"/>
      <c r="V102" s="1785">
        <f>ROUNDDOWN((J102+J103+O102+O103)/30,1)</f>
        <v>0</v>
      </c>
      <c r="W102" s="1786"/>
      <c r="X102" s="391"/>
      <c r="Y102" s="391"/>
      <c r="Z102" s="391"/>
      <c r="AA102" s="128"/>
      <c r="AB102" s="155"/>
      <c r="AC102" s="156"/>
      <c r="AD102" s="157"/>
    </row>
    <row r="103" spans="1:30" ht="13.5" customHeight="1" thickBot="1">
      <c r="A103" s="417"/>
      <c r="B103" s="251"/>
      <c r="C103" s="252"/>
      <c r="D103" s="414"/>
      <c r="E103" s="805"/>
      <c r="F103" s="18"/>
      <c r="H103" s="1798" t="s">
        <v>608</v>
      </c>
      <c r="I103" s="1798"/>
      <c r="J103" s="1791">
        <f>SUM(管理運営!J74:R74)</f>
        <v>0</v>
      </c>
      <c r="K103" s="1791"/>
      <c r="M103" s="1798" t="s">
        <v>608</v>
      </c>
      <c r="N103" s="1798"/>
      <c r="O103" s="1799">
        <f>SUM(管理運営!S74:AA74)</f>
        <v>0</v>
      </c>
      <c r="P103" s="1800"/>
      <c r="R103" s="1879"/>
      <c r="S103" s="1879"/>
      <c r="T103" s="1879"/>
      <c r="U103" s="1879"/>
      <c r="V103" s="1796"/>
      <c r="W103" s="1797"/>
      <c r="X103" s="391"/>
      <c r="Y103" s="391"/>
      <c r="Z103" s="391"/>
      <c r="AA103" s="128"/>
      <c r="AB103" s="155"/>
      <c r="AC103" s="156"/>
      <c r="AD103" s="157"/>
    </row>
    <row r="104" spans="1:30" ht="13.5" customHeight="1" thickTop="1">
      <c r="A104" s="417"/>
      <c r="B104" s="251"/>
      <c r="C104" s="252"/>
      <c r="D104" s="414"/>
      <c r="E104" s="805"/>
      <c r="F104" s="18"/>
      <c r="H104" s="1851" t="s">
        <v>16</v>
      </c>
      <c r="I104" s="1852"/>
      <c r="J104" s="1853">
        <f>SUM(J98:K103)</f>
        <v>0</v>
      </c>
      <c r="K104" s="1854"/>
      <c r="M104" s="1851" t="s">
        <v>16</v>
      </c>
      <c r="N104" s="1852"/>
      <c r="O104" s="1853">
        <f>SUM(O98:P103)</f>
        <v>0</v>
      </c>
      <c r="P104" s="1854"/>
      <c r="R104" s="1826" t="s">
        <v>22</v>
      </c>
      <c r="S104" s="1826"/>
      <c r="T104" s="1826"/>
      <c r="U104" s="1826"/>
      <c r="V104" s="1827">
        <f>IF(ROUND(SUM(V98:W103),0)=0,0,IF(ROUND(SUM(V98:W103),0)&lt;2,2,ROUND(SUM(V98:W103),0)))</f>
        <v>0</v>
      </c>
      <c r="W104" s="1828"/>
      <c r="X104" s="391"/>
      <c r="Y104" s="391"/>
      <c r="Z104" s="391"/>
      <c r="AA104" s="128"/>
      <c r="AB104" s="155"/>
      <c r="AC104" s="156"/>
      <c r="AD104" s="157"/>
    </row>
    <row r="105" spans="1:30" ht="13.5" customHeight="1">
      <c r="A105" s="417"/>
      <c r="B105" s="251"/>
      <c r="C105" s="252"/>
      <c r="D105" s="414"/>
      <c r="E105" s="805"/>
      <c r="F105" s="18"/>
      <c r="W105" s="391"/>
      <c r="X105" s="391"/>
      <c r="Y105" s="391"/>
      <c r="Z105" s="391"/>
      <c r="AA105" s="128"/>
      <c r="AB105" s="155"/>
      <c r="AC105" s="156"/>
      <c r="AD105" s="157"/>
    </row>
    <row r="106" spans="1:30" ht="13.5" customHeight="1">
      <c r="A106" s="417"/>
      <c r="B106" s="251"/>
      <c r="C106" s="252"/>
      <c r="D106" s="414"/>
      <c r="E106" s="805"/>
      <c r="F106" s="18"/>
      <c r="G106" s="391"/>
      <c r="H106" s="391"/>
      <c r="I106" s="32"/>
      <c r="J106" s="32"/>
      <c r="V106" s="32"/>
      <c r="W106" s="32"/>
      <c r="X106" s="32"/>
      <c r="AA106" s="128"/>
      <c r="AB106" s="155"/>
      <c r="AC106" s="156"/>
      <c r="AD106" s="157"/>
    </row>
    <row r="107" spans="1:30" ht="13.5" customHeight="1">
      <c r="A107" s="417"/>
      <c r="B107" s="251"/>
      <c r="C107" s="252"/>
      <c r="D107" s="414"/>
      <c r="E107" s="805"/>
      <c r="F107" s="18"/>
      <c r="G107" s="391"/>
      <c r="H107" s="391"/>
      <c r="I107" s="32"/>
      <c r="J107" s="32"/>
      <c r="V107" s="32"/>
      <c r="W107" s="32"/>
      <c r="X107" s="32"/>
      <c r="AA107" s="128"/>
      <c r="AB107" s="155"/>
      <c r="AC107" s="156"/>
      <c r="AD107" s="157"/>
    </row>
    <row r="108" spans="1:30" ht="13.5" customHeight="1">
      <c r="A108" s="417"/>
      <c r="B108" s="251"/>
      <c r="C108" s="252"/>
      <c r="D108" s="414"/>
      <c r="E108" s="805"/>
      <c r="F108" s="18"/>
      <c r="G108" s="391"/>
      <c r="H108" s="391"/>
      <c r="I108" s="32"/>
      <c r="J108" s="32"/>
      <c r="V108" s="32"/>
      <c r="W108" s="32"/>
      <c r="X108" s="32"/>
      <c r="AA108" s="128"/>
      <c r="AB108" s="155"/>
      <c r="AC108" s="156"/>
      <c r="AD108" s="157"/>
    </row>
    <row r="109" spans="1:30" ht="13.5" customHeight="1">
      <c r="A109" s="417"/>
      <c r="B109" s="251"/>
      <c r="C109" s="252"/>
      <c r="D109" s="414"/>
      <c r="E109" s="805"/>
      <c r="F109" s="18"/>
      <c r="G109" s="391"/>
      <c r="H109" s="391"/>
      <c r="I109" s="32"/>
      <c r="J109" s="32"/>
      <c r="V109" s="32"/>
      <c r="W109" s="32"/>
      <c r="X109" s="32"/>
      <c r="AA109" s="128"/>
      <c r="AB109" s="155"/>
      <c r="AC109" s="156"/>
      <c r="AD109" s="157"/>
    </row>
    <row r="110" spans="1:30" ht="13.5" customHeight="1">
      <c r="A110" s="417"/>
      <c r="B110" s="251"/>
      <c r="C110" s="252"/>
      <c r="D110" s="414"/>
      <c r="E110" s="805"/>
      <c r="F110" s="18"/>
      <c r="G110" s="391"/>
      <c r="H110" s="391"/>
      <c r="I110" s="32"/>
      <c r="J110" s="32"/>
      <c r="V110" s="32"/>
      <c r="W110" s="32"/>
      <c r="X110" s="32"/>
      <c r="AA110" s="128"/>
      <c r="AB110" s="155"/>
      <c r="AC110" s="156"/>
      <c r="AD110" s="157"/>
    </row>
    <row r="111" spans="1:30" ht="13.5" customHeight="1">
      <c r="A111" s="417"/>
      <c r="B111" s="251"/>
      <c r="C111" s="252"/>
      <c r="D111" s="414"/>
      <c r="E111" s="805"/>
      <c r="F111" s="18"/>
      <c r="G111" s="391"/>
      <c r="H111" s="391"/>
      <c r="I111" s="32"/>
      <c r="J111" s="32"/>
      <c r="V111" s="32"/>
      <c r="W111" s="32"/>
      <c r="X111" s="32"/>
      <c r="AA111" s="128"/>
      <c r="AB111" s="155"/>
      <c r="AC111" s="156"/>
      <c r="AD111" s="157"/>
    </row>
    <row r="112" spans="1:30" ht="13.5" customHeight="1">
      <c r="A112" s="417"/>
      <c r="B112" s="251"/>
      <c r="C112" s="252"/>
      <c r="D112" s="414"/>
      <c r="E112" s="805"/>
      <c r="F112" s="18"/>
      <c r="G112" s="391"/>
      <c r="H112" s="391"/>
      <c r="I112" s="32"/>
      <c r="J112" s="32"/>
      <c r="V112" s="32"/>
      <c r="W112" s="32"/>
      <c r="X112" s="32"/>
      <c r="AA112" s="128"/>
      <c r="AB112" s="155"/>
      <c r="AC112" s="156"/>
      <c r="AD112" s="157"/>
    </row>
    <row r="113" spans="1:30" ht="13.5" customHeight="1">
      <c r="A113" s="417"/>
      <c r="B113" s="251"/>
      <c r="C113" s="252"/>
      <c r="D113" s="414"/>
      <c r="E113" s="805"/>
      <c r="F113" s="18"/>
      <c r="G113" s="391"/>
      <c r="H113" s="391"/>
      <c r="I113" s="32"/>
      <c r="J113" s="32"/>
      <c r="V113" s="32"/>
      <c r="W113" s="32"/>
      <c r="X113" s="32"/>
      <c r="AA113" s="128"/>
      <c r="AB113" s="155"/>
      <c r="AC113" s="156"/>
      <c r="AD113" s="157"/>
    </row>
    <row r="114" spans="1:30">
      <c r="A114" s="417"/>
      <c r="B114" s="251"/>
      <c r="C114" s="252"/>
      <c r="D114" s="414"/>
      <c r="E114" s="805"/>
      <c r="F114" s="18"/>
      <c r="G114" s="391"/>
      <c r="H114" s="391"/>
      <c r="I114" s="32"/>
      <c r="J114" s="32"/>
      <c r="V114" s="391"/>
      <c r="W114" s="391"/>
      <c r="X114" s="391"/>
      <c r="Y114" s="391"/>
      <c r="Z114" s="391"/>
      <c r="AA114" s="128"/>
      <c r="AB114" s="155"/>
      <c r="AC114" s="156"/>
      <c r="AD114" s="157"/>
    </row>
    <row r="115" spans="1:30">
      <c r="A115" s="805"/>
      <c r="B115" s="1789"/>
      <c r="C115" s="806"/>
      <c r="D115" s="806"/>
      <c r="E115" s="1878" t="s">
        <v>1516</v>
      </c>
      <c r="F115" s="18"/>
      <c r="G115" s="391"/>
      <c r="H115" s="391"/>
      <c r="I115" s="391"/>
      <c r="J115" s="391"/>
      <c r="Q115" s="391"/>
      <c r="R115" s="391"/>
      <c r="S115" s="391"/>
      <c r="T115" s="391"/>
      <c r="U115" s="391"/>
      <c r="V115" s="391"/>
      <c r="W115" s="391"/>
      <c r="X115" s="391"/>
      <c r="Y115" s="391"/>
      <c r="Z115" s="391"/>
      <c r="AA115" s="128"/>
      <c r="AB115" s="155"/>
      <c r="AC115" s="156"/>
      <c r="AD115" s="157"/>
    </row>
    <row r="116" spans="1:30" ht="13.5" customHeight="1">
      <c r="A116" s="805"/>
      <c r="B116" s="1789"/>
      <c r="C116" s="806"/>
      <c r="D116" s="806"/>
      <c r="E116" s="805"/>
      <c r="F116" s="18"/>
      <c r="G116" s="391"/>
      <c r="H116" s="391"/>
      <c r="I116" s="391"/>
      <c r="J116" s="391"/>
      <c r="Q116" s="391"/>
      <c r="R116" s="391"/>
      <c r="S116" s="391"/>
      <c r="T116" s="391"/>
      <c r="U116" s="391"/>
      <c r="V116" s="391"/>
      <c r="W116" s="391"/>
      <c r="X116" s="391"/>
      <c r="Y116" s="391"/>
      <c r="Z116" s="391"/>
      <c r="AA116" s="128"/>
      <c r="AB116" s="155"/>
      <c r="AC116" s="156"/>
      <c r="AD116" s="157"/>
    </row>
    <row r="117" spans="1:30" ht="13.5" customHeight="1">
      <c r="A117" s="805"/>
      <c r="B117" s="1789"/>
      <c r="C117" s="806"/>
      <c r="D117" s="806"/>
      <c r="E117" s="805"/>
      <c r="F117" s="18"/>
      <c r="G117" s="391"/>
      <c r="H117" s="391"/>
      <c r="I117" s="391"/>
      <c r="J117" s="391"/>
      <c r="Q117" s="391"/>
      <c r="R117" s="391"/>
      <c r="S117" s="391"/>
      <c r="T117" s="391"/>
      <c r="U117" s="391"/>
      <c r="V117" s="391"/>
      <c r="W117" s="391"/>
      <c r="X117" s="391"/>
      <c r="Y117" s="391"/>
      <c r="Z117" s="391"/>
      <c r="AA117" s="128"/>
      <c r="AB117" s="155"/>
      <c r="AC117" s="156"/>
      <c r="AD117" s="157"/>
    </row>
    <row r="118" spans="1:30" ht="13.5" customHeight="1">
      <c r="A118" s="805"/>
      <c r="B118" s="1789"/>
      <c r="C118" s="806"/>
      <c r="D118" s="806"/>
      <c r="E118" s="805"/>
      <c r="F118" s="18"/>
      <c r="G118" s="32"/>
      <c r="H118" s="32"/>
      <c r="I118" s="32"/>
      <c r="J118" s="32"/>
      <c r="Q118" s="32"/>
      <c r="R118" s="32"/>
      <c r="S118" s="32"/>
      <c r="T118" s="32"/>
      <c r="U118" s="32"/>
      <c r="V118" s="32"/>
      <c r="W118" s="32"/>
      <c r="X118" s="32"/>
      <c r="AA118" s="128"/>
      <c r="AB118" s="155"/>
      <c r="AC118" s="156"/>
      <c r="AD118" s="157"/>
    </row>
    <row r="119" spans="1:30" ht="13.5" customHeight="1">
      <c r="A119" s="805"/>
      <c r="B119" s="1789"/>
      <c r="C119" s="806"/>
      <c r="D119" s="806"/>
      <c r="E119" s="805"/>
      <c r="F119" s="18"/>
      <c r="G119" s="32"/>
      <c r="H119" s="32"/>
      <c r="I119" s="32"/>
      <c r="J119" s="32"/>
      <c r="Q119" s="32"/>
      <c r="R119" s="32"/>
      <c r="S119" s="32"/>
      <c r="T119" s="32"/>
      <c r="U119" s="32"/>
      <c r="V119" s="32"/>
      <c r="W119" s="32"/>
      <c r="X119" s="32"/>
      <c r="AA119" s="128"/>
      <c r="AB119" s="155"/>
      <c r="AC119" s="156"/>
      <c r="AD119" s="157"/>
    </row>
    <row r="120" spans="1:30" ht="13.5" customHeight="1">
      <c r="A120" s="805"/>
      <c r="B120" s="1789"/>
      <c r="C120" s="806"/>
      <c r="D120" s="806"/>
      <c r="E120" s="805"/>
      <c r="F120" s="18"/>
      <c r="G120" s="32"/>
      <c r="H120" s="32"/>
      <c r="I120" s="32"/>
      <c r="J120" s="32"/>
      <c r="Q120" s="32"/>
      <c r="R120" s="32"/>
      <c r="S120" s="32"/>
      <c r="T120" s="32"/>
      <c r="U120" s="32"/>
      <c r="V120" s="32"/>
      <c r="W120" s="32"/>
      <c r="X120" s="32"/>
      <c r="AA120" s="128"/>
      <c r="AB120" s="155"/>
      <c r="AC120" s="156"/>
      <c r="AD120" s="157"/>
    </row>
    <row r="121" spans="1:30" ht="13.5" customHeight="1">
      <c r="A121" s="805"/>
      <c r="B121" s="1789"/>
      <c r="C121" s="806"/>
      <c r="D121" s="806"/>
      <c r="E121" s="805"/>
      <c r="F121" s="18"/>
      <c r="G121" s="32"/>
      <c r="H121" s="32"/>
      <c r="I121" s="32"/>
      <c r="J121" s="32"/>
      <c r="Q121" s="32"/>
      <c r="R121" s="32"/>
      <c r="S121" s="32"/>
      <c r="T121" s="32"/>
      <c r="U121" s="32"/>
      <c r="V121" s="32"/>
      <c r="W121" s="32"/>
      <c r="X121" s="32"/>
      <c r="AA121" s="128"/>
      <c r="AB121" s="155"/>
      <c r="AC121" s="156"/>
      <c r="AD121" s="157"/>
    </row>
    <row r="122" spans="1:30" ht="13.5" customHeight="1">
      <c r="A122" s="805"/>
      <c r="B122" s="1789"/>
      <c r="C122" s="806"/>
      <c r="D122" s="806"/>
      <c r="E122" s="805"/>
      <c r="F122" s="18"/>
      <c r="G122" s="32"/>
      <c r="H122" s="32"/>
      <c r="I122" s="32"/>
      <c r="J122" s="32"/>
      <c r="Q122" s="32"/>
      <c r="R122" s="32"/>
      <c r="S122" s="32"/>
      <c r="T122" s="32"/>
      <c r="U122" s="32"/>
      <c r="V122" s="32"/>
      <c r="W122" s="32"/>
      <c r="X122" s="32"/>
      <c r="AA122" s="128"/>
      <c r="AB122" s="155"/>
      <c r="AC122" s="156"/>
      <c r="AD122" s="157"/>
    </row>
    <row r="123" spans="1:30" ht="13.5" customHeight="1">
      <c r="A123" s="805"/>
      <c r="B123" s="1789"/>
      <c r="C123" s="806"/>
      <c r="D123" s="806"/>
      <c r="E123" s="805"/>
      <c r="F123" s="18"/>
      <c r="G123" s="32"/>
      <c r="H123" s="32"/>
      <c r="I123" s="32"/>
      <c r="J123" s="32"/>
      <c r="K123" s="32"/>
      <c r="L123" s="32"/>
      <c r="M123" s="32"/>
      <c r="N123" s="32"/>
      <c r="O123" s="32"/>
      <c r="P123" s="32"/>
      <c r="Q123" s="32"/>
      <c r="R123" s="32"/>
      <c r="S123" s="32"/>
      <c r="T123" s="32"/>
      <c r="U123" s="32"/>
      <c r="V123" s="32"/>
      <c r="W123" s="32"/>
      <c r="X123" s="32"/>
      <c r="AA123" s="128"/>
      <c r="AB123" s="155"/>
      <c r="AC123" s="156"/>
      <c r="AD123" s="157"/>
    </row>
    <row r="124" spans="1:30" ht="13.5" customHeight="1">
      <c r="A124" s="805"/>
      <c r="B124" s="1789"/>
      <c r="C124" s="806"/>
      <c r="D124" s="806"/>
      <c r="E124" s="805"/>
      <c r="F124" s="18"/>
      <c r="G124" s="391"/>
      <c r="H124" s="391"/>
      <c r="I124" s="391"/>
      <c r="J124" s="391"/>
      <c r="K124" s="391"/>
      <c r="L124" s="391"/>
      <c r="M124" s="391"/>
      <c r="N124" s="391"/>
      <c r="O124" s="391"/>
      <c r="P124" s="391"/>
      <c r="Q124" s="391"/>
      <c r="R124" s="391"/>
      <c r="S124" s="391"/>
      <c r="T124" s="391"/>
      <c r="U124" s="391"/>
      <c r="V124" s="391"/>
      <c r="W124" s="391"/>
      <c r="X124" s="391"/>
      <c r="Y124" s="391"/>
      <c r="Z124" s="391"/>
      <c r="AA124" s="128"/>
      <c r="AB124" s="155"/>
      <c r="AC124" s="156"/>
      <c r="AD124" s="157"/>
    </row>
    <row r="125" spans="1:30" ht="13.5" customHeight="1">
      <c r="A125" s="414"/>
      <c r="B125" s="251"/>
      <c r="C125" s="252"/>
      <c r="D125" s="409"/>
      <c r="E125" s="1878" t="s">
        <v>1431</v>
      </c>
      <c r="F125" s="18"/>
      <c r="G125" s="391"/>
      <c r="H125" s="391"/>
      <c r="I125" s="391"/>
      <c r="J125" s="391"/>
      <c r="K125" s="391"/>
      <c r="L125" s="391"/>
      <c r="M125" s="391"/>
      <c r="N125" s="391"/>
      <c r="O125" s="391"/>
      <c r="P125" s="391"/>
      <c r="Q125" s="391"/>
      <c r="R125" s="391"/>
      <c r="S125" s="391"/>
      <c r="T125" s="391"/>
      <c r="U125" s="391"/>
      <c r="V125" s="391"/>
      <c r="W125" s="391"/>
      <c r="X125" s="391"/>
      <c r="Y125" s="391"/>
      <c r="Z125" s="391"/>
      <c r="AA125" s="128"/>
      <c r="AB125" s="155"/>
      <c r="AC125" s="156"/>
      <c r="AD125" s="157"/>
    </row>
    <row r="126" spans="1:30" ht="13.5" customHeight="1">
      <c r="A126" s="414"/>
      <c r="B126" s="251"/>
      <c r="C126" s="252"/>
      <c r="D126" s="409"/>
      <c r="E126" s="805"/>
      <c r="F126" s="18"/>
      <c r="G126" s="391"/>
      <c r="H126" s="391"/>
      <c r="I126" s="391"/>
      <c r="J126" s="391"/>
      <c r="K126" s="391"/>
      <c r="L126" s="391"/>
      <c r="M126" s="391"/>
      <c r="N126" s="391"/>
      <c r="O126" s="391"/>
      <c r="P126" s="391"/>
      <c r="Q126" s="391"/>
      <c r="R126" s="391"/>
      <c r="S126" s="391"/>
      <c r="T126" s="391"/>
      <c r="U126" s="391"/>
      <c r="V126" s="391"/>
      <c r="W126" s="391"/>
      <c r="X126" s="391"/>
      <c r="Y126" s="391"/>
      <c r="Z126" s="391"/>
      <c r="AA126" s="128"/>
      <c r="AB126" s="155"/>
      <c r="AC126" s="156"/>
      <c r="AD126" s="157"/>
    </row>
    <row r="127" spans="1:30" ht="13.5" customHeight="1">
      <c r="A127" s="414"/>
      <c r="B127" s="251"/>
      <c r="C127" s="252"/>
      <c r="D127" s="409"/>
      <c r="E127" s="805"/>
      <c r="F127" s="18"/>
      <c r="G127" s="391"/>
      <c r="H127" s="391"/>
      <c r="I127" s="391"/>
      <c r="J127" s="391"/>
      <c r="K127" s="391"/>
      <c r="L127" s="391"/>
      <c r="M127" s="391"/>
      <c r="N127" s="391"/>
      <c r="O127" s="391"/>
      <c r="P127" s="391"/>
      <c r="Q127" s="391"/>
      <c r="R127" s="391"/>
      <c r="S127" s="391"/>
      <c r="T127" s="391"/>
      <c r="U127" s="391"/>
      <c r="V127" s="391"/>
      <c r="W127" s="391"/>
      <c r="X127" s="391"/>
      <c r="Y127" s="391"/>
      <c r="Z127" s="391"/>
      <c r="AA127" s="128"/>
      <c r="AB127" s="155"/>
      <c r="AC127" s="156"/>
      <c r="AD127" s="157"/>
    </row>
    <row r="128" spans="1:30" ht="13.5" customHeight="1">
      <c r="A128" s="414"/>
      <c r="B128" s="251"/>
      <c r="C128" s="252"/>
      <c r="D128" s="409"/>
      <c r="E128" s="1880" t="s">
        <v>1432</v>
      </c>
      <c r="F128" s="18"/>
      <c r="G128" s="391"/>
      <c r="H128" s="391"/>
      <c r="I128" s="391"/>
      <c r="J128" s="391"/>
      <c r="K128" s="391"/>
      <c r="L128" s="391"/>
      <c r="M128" s="391"/>
      <c r="N128" s="391"/>
      <c r="O128" s="391"/>
      <c r="P128" s="391"/>
      <c r="Q128" s="391"/>
      <c r="R128" s="391"/>
      <c r="S128" s="391"/>
      <c r="T128" s="391"/>
      <c r="U128" s="391"/>
      <c r="V128" s="391"/>
      <c r="W128" s="391"/>
      <c r="X128" s="391"/>
      <c r="Y128" s="391"/>
      <c r="Z128" s="391"/>
      <c r="AA128" s="128"/>
      <c r="AB128" s="155"/>
      <c r="AC128" s="156"/>
      <c r="AD128" s="157"/>
    </row>
    <row r="129" spans="1:30" ht="13.5" customHeight="1">
      <c r="A129" s="414"/>
      <c r="B129" s="251"/>
      <c r="C129" s="252"/>
      <c r="D129" s="409"/>
      <c r="E129" s="805"/>
      <c r="F129" s="18"/>
      <c r="G129" s="391"/>
      <c r="H129" s="391"/>
      <c r="I129" s="391"/>
      <c r="J129" s="391"/>
      <c r="K129" s="391"/>
      <c r="L129" s="391"/>
      <c r="M129" s="391"/>
      <c r="N129" s="391"/>
      <c r="O129" s="391"/>
      <c r="P129" s="391"/>
      <c r="Q129" s="391"/>
      <c r="R129" s="391"/>
      <c r="S129" s="391"/>
      <c r="T129" s="391"/>
      <c r="U129" s="391"/>
      <c r="V129" s="391"/>
      <c r="W129" s="391"/>
      <c r="X129" s="391"/>
      <c r="Y129" s="391"/>
      <c r="Z129" s="391"/>
      <c r="AA129" s="128"/>
      <c r="AB129" s="155"/>
      <c r="AC129" s="156"/>
      <c r="AD129" s="157"/>
    </row>
    <row r="130" spans="1:30" ht="13.5" customHeight="1">
      <c r="A130" s="414"/>
      <c r="B130" s="251"/>
      <c r="C130" s="252"/>
      <c r="D130" s="409"/>
      <c r="E130" s="805"/>
      <c r="F130" s="18"/>
      <c r="G130" s="391"/>
      <c r="H130" s="391"/>
      <c r="I130" s="391"/>
      <c r="J130" s="391"/>
      <c r="K130" s="391"/>
      <c r="L130" s="391"/>
      <c r="M130" s="391"/>
      <c r="N130" s="391"/>
      <c r="O130" s="391"/>
      <c r="P130" s="391"/>
      <c r="Q130" s="391"/>
      <c r="R130" s="391"/>
      <c r="S130" s="391"/>
      <c r="T130" s="391"/>
      <c r="U130" s="391"/>
      <c r="V130" s="391"/>
      <c r="W130" s="391"/>
      <c r="X130" s="391"/>
      <c r="Y130" s="391"/>
      <c r="Z130" s="391"/>
      <c r="AA130" s="128"/>
      <c r="AB130" s="155"/>
      <c r="AC130" s="156"/>
      <c r="AD130" s="157"/>
    </row>
    <row r="131" spans="1:30" ht="13.5" customHeight="1">
      <c r="A131" s="414"/>
      <c r="B131" s="251"/>
      <c r="C131" s="252"/>
      <c r="D131" s="409"/>
      <c r="E131" s="805"/>
      <c r="F131" s="18"/>
      <c r="G131" s="391"/>
      <c r="H131" s="391"/>
      <c r="I131" s="391"/>
      <c r="J131" s="391"/>
      <c r="K131" s="391"/>
      <c r="L131" s="391"/>
      <c r="M131" s="391"/>
      <c r="N131" s="391"/>
      <c r="O131" s="391"/>
      <c r="P131" s="391"/>
      <c r="Q131" s="391"/>
      <c r="R131" s="391"/>
      <c r="S131" s="391"/>
      <c r="T131" s="391"/>
      <c r="U131" s="391"/>
      <c r="V131" s="391"/>
      <c r="W131" s="391"/>
      <c r="X131" s="391"/>
      <c r="Y131" s="391"/>
      <c r="Z131" s="391"/>
      <c r="AA131" s="128"/>
      <c r="AB131" s="155"/>
      <c r="AC131" s="156"/>
      <c r="AD131" s="157"/>
    </row>
    <row r="132" spans="1:30" ht="13.5" customHeight="1">
      <c r="A132" s="414"/>
      <c r="B132" s="251"/>
      <c r="C132" s="252"/>
      <c r="D132" s="409"/>
      <c r="E132" s="805"/>
      <c r="F132" s="18"/>
      <c r="G132" s="391"/>
      <c r="H132" s="391"/>
      <c r="I132" s="391"/>
      <c r="J132" s="391"/>
      <c r="K132" s="391"/>
      <c r="L132" s="391"/>
      <c r="M132" s="391"/>
      <c r="N132" s="391"/>
      <c r="W132" s="391"/>
      <c r="X132" s="391"/>
      <c r="Y132" s="391"/>
      <c r="Z132" s="391"/>
      <c r="AA132" s="128"/>
      <c r="AB132" s="155"/>
      <c r="AC132" s="156"/>
      <c r="AD132" s="157"/>
    </row>
    <row r="133" spans="1:30" ht="13.5" customHeight="1">
      <c r="A133" s="414"/>
      <c r="B133" s="251"/>
      <c r="C133" s="252"/>
      <c r="D133" s="409"/>
      <c r="E133" s="805"/>
      <c r="F133" s="18"/>
      <c r="G133" s="391"/>
      <c r="H133" s="391"/>
      <c r="I133" s="391"/>
      <c r="J133" s="391"/>
      <c r="K133" s="391"/>
      <c r="L133" s="391"/>
      <c r="M133" s="391"/>
      <c r="N133" s="391"/>
      <c r="W133" s="391"/>
      <c r="X133" s="391"/>
      <c r="Y133" s="391"/>
      <c r="Z133" s="391"/>
      <c r="AA133" s="128"/>
      <c r="AB133" s="155"/>
      <c r="AC133" s="156"/>
      <c r="AD133" s="157"/>
    </row>
    <row r="134" spans="1:30" ht="13.5" customHeight="1">
      <c r="A134" s="414"/>
      <c r="B134" s="251"/>
      <c r="C134" s="252"/>
      <c r="D134" s="409"/>
      <c r="E134" s="805"/>
      <c r="F134" s="18"/>
      <c r="G134" s="391"/>
      <c r="H134" s="391"/>
      <c r="I134" s="391"/>
      <c r="J134" s="391"/>
      <c r="K134" s="391"/>
      <c r="L134" s="391"/>
      <c r="M134" s="391"/>
      <c r="N134" s="391"/>
      <c r="W134" s="391"/>
      <c r="X134" s="391"/>
      <c r="Y134" s="391"/>
      <c r="Z134" s="391"/>
      <c r="AA134" s="128"/>
      <c r="AB134" s="155"/>
      <c r="AC134" s="156"/>
      <c r="AD134" s="157"/>
    </row>
    <row r="135" spans="1:30" ht="9" customHeight="1">
      <c r="A135" s="257"/>
      <c r="B135" s="368"/>
      <c r="C135" s="386"/>
      <c r="D135" s="264"/>
      <c r="E135" s="1580"/>
      <c r="F135" s="59"/>
      <c r="G135" s="158"/>
      <c r="H135" s="158"/>
      <c r="I135" s="158"/>
      <c r="J135" s="158"/>
      <c r="K135" s="158"/>
      <c r="L135" s="158"/>
      <c r="M135" s="158"/>
      <c r="N135" s="158"/>
      <c r="O135" s="23"/>
      <c r="P135" s="23"/>
      <c r="Q135" s="23"/>
      <c r="R135" s="23"/>
      <c r="S135" s="23"/>
      <c r="T135" s="23"/>
      <c r="U135" s="23"/>
      <c r="V135" s="23"/>
      <c r="W135" s="158"/>
      <c r="X135" s="158"/>
      <c r="Y135" s="158"/>
      <c r="Z135" s="158"/>
      <c r="AA135" s="29"/>
      <c r="AB135" s="159"/>
      <c r="AC135" s="160"/>
      <c r="AD135" s="161"/>
    </row>
    <row r="136" spans="1:30" ht="9" customHeight="1">
      <c r="A136" s="414"/>
      <c r="B136" s="251"/>
      <c r="C136" s="252"/>
      <c r="D136" s="409"/>
      <c r="E136" s="417"/>
      <c r="F136" s="18"/>
      <c r="G136" s="391"/>
      <c r="H136" s="391"/>
      <c r="I136" s="391"/>
      <c r="J136" s="391"/>
      <c r="K136" s="391"/>
      <c r="L136" s="391"/>
      <c r="M136" s="391"/>
      <c r="N136" s="391"/>
      <c r="W136" s="391"/>
      <c r="X136" s="391"/>
      <c r="Y136" s="391"/>
      <c r="Z136" s="391"/>
      <c r="AA136" s="128"/>
      <c r="AB136" s="155"/>
      <c r="AC136" s="156"/>
      <c r="AD136" s="157"/>
    </row>
    <row r="137" spans="1:30" ht="13.5" customHeight="1">
      <c r="A137" s="414"/>
      <c r="B137" s="251"/>
      <c r="C137" s="252"/>
      <c r="D137" s="409"/>
      <c r="E137" s="805" t="s">
        <v>1433</v>
      </c>
      <c r="F137" s="18"/>
      <c r="G137" s="391"/>
      <c r="H137" s="391"/>
      <c r="I137" s="391"/>
      <c r="J137" s="391"/>
      <c r="K137" s="391"/>
      <c r="L137" s="391"/>
      <c r="M137" s="391"/>
      <c r="N137" s="391"/>
      <c r="O137" s="391"/>
      <c r="P137" s="391"/>
      <c r="Q137" s="391"/>
      <c r="R137" s="391"/>
      <c r="S137" s="391"/>
      <c r="T137" s="391"/>
      <c r="U137" s="391"/>
      <c r="V137" s="391"/>
      <c r="W137" s="391"/>
      <c r="X137" s="391"/>
      <c r="Y137" s="391"/>
      <c r="Z137" s="391"/>
      <c r="AA137" s="128"/>
      <c r="AB137" s="155"/>
      <c r="AC137" s="156"/>
      <c r="AD137" s="157"/>
    </row>
    <row r="138" spans="1:30" ht="13.5" customHeight="1">
      <c r="A138" s="414"/>
      <c r="B138" s="251"/>
      <c r="C138" s="252"/>
      <c r="D138" s="409"/>
      <c r="E138" s="805"/>
      <c r="F138" s="18"/>
      <c r="G138" s="391"/>
      <c r="H138" s="391"/>
      <c r="I138" s="391"/>
      <c r="J138" s="391"/>
      <c r="K138" s="391"/>
      <c r="L138" s="391"/>
      <c r="M138" s="391"/>
      <c r="N138" s="391"/>
      <c r="O138" s="391"/>
      <c r="P138" s="391"/>
      <c r="Q138" s="391"/>
      <c r="R138" s="391"/>
      <c r="S138" s="391"/>
      <c r="T138" s="391"/>
      <c r="U138" s="391"/>
      <c r="V138" s="391"/>
      <c r="W138" s="391"/>
      <c r="X138" s="391"/>
      <c r="Y138" s="391"/>
      <c r="Z138" s="391"/>
      <c r="AA138" s="128"/>
      <c r="AB138" s="155"/>
      <c r="AC138" s="156"/>
      <c r="AD138" s="157"/>
    </row>
    <row r="139" spans="1:30" ht="13.5" customHeight="1">
      <c r="A139" s="414"/>
      <c r="B139" s="251"/>
      <c r="C139" s="252"/>
      <c r="D139" s="409"/>
      <c r="E139" s="805"/>
      <c r="F139" s="18"/>
      <c r="G139" s="391"/>
      <c r="H139" s="391"/>
      <c r="I139" s="391"/>
      <c r="J139" s="391"/>
      <c r="K139" s="391"/>
      <c r="L139" s="391"/>
      <c r="M139" s="391"/>
      <c r="N139" s="391"/>
      <c r="O139" s="391"/>
      <c r="P139" s="391"/>
      <c r="Q139" s="391"/>
      <c r="R139" s="391"/>
      <c r="S139" s="391"/>
      <c r="T139" s="391"/>
      <c r="U139" s="391"/>
      <c r="V139" s="391"/>
      <c r="W139" s="391"/>
      <c r="X139" s="391"/>
      <c r="Y139" s="391"/>
      <c r="Z139" s="391"/>
      <c r="AA139" s="128"/>
      <c r="AB139" s="155"/>
      <c r="AC139" s="156"/>
      <c r="AD139" s="157"/>
    </row>
    <row r="140" spans="1:30" ht="13.5" customHeight="1">
      <c r="A140" s="414"/>
      <c r="B140" s="251"/>
      <c r="C140" s="252"/>
      <c r="D140" s="409"/>
      <c r="E140" s="805"/>
      <c r="F140" s="18"/>
      <c r="G140" s="391"/>
      <c r="H140" s="391"/>
      <c r="I140" s="391"/>
      <c r="J140" s="391"/>
      <c r="K140" s="391"/>
      <c r="L140" s="391"/>
      <c r="M140" s="391"/>
      <c r="N140" s="391"/>
      <c r="O140" s="391"/>
      <c r="P140" s="391"/>
      <c r="Q140" s="391"/>
      <c r="R140" s="391"/>
      <c r="S140" s="391"/>
      <c r="T140" s="391"/>
      <c r="U140" s="391"/>
      <c r="V140" s="391"/>
      <c r="W140" s="391"/>
      <c r="X140" s="391"/>
      <c r="Y140" s="391"/>
      <c r="Z140" s="391"/>
      <c r="AA140" s="128"/>
      <c r="AB140" s="155"/>
      <c r="AC140" s="156"/>
      <c r="AD140" s="157"/>
    </row>
    <row r="141" spans="1:30" ht="13.5" customHeight="1">
      <c r="A141" s="414"/>
      <c r="B141" s="251"/>
      <c r="C141" s="252"/>
      <c r="D141" s="409"/>
      <c r="E141" s="805"/>
      <c r="F141" s="18"/>
      <c r="G141" s="391"/>
      <c r="H141" s="391"/>
      <c r="I141" s="391"/>
      <c r="J141" s="391"/>
      <c r="K141" s="391"/>
      <c r="L141" s="391"/>
      <c r="M141" s="391"/>
      <c r="N141" s="391"/>
      <c r="O141" s="391"/>
      <c r="P141" s="391"/>
      <c r="Q141" s="391"/>
      <c r="R141" s="391"/>
      <c r="S141" s="391"/>
      <c r="T141" s="391"/>
      <c r="U141" s="391"/>
      <c r="V141" s="391"/>
      <c r="W141" s="391"/>
      <c r="X141" s="391"/>
      <c r="Y141" s="391"/>
      <c r="Z141" s="391"/>
      <c r="AA141" s="128"/>
      <c r="AB141" s="155"/>
      <c r="AC141" s="156"/>
      <c r="AD141" s="157"/>
    </row>
    <row r="142" spans="1:30" ht="13.5" customHeight="1">
      <c r="A142" s="414"/>
      <c r="B142" s="251"/>
      <c r="C142" s="252"/>
      <c r="D142" s="409"/>
      <c r="E142" s="805"/>
      <c r="F142" s="18"/>
      <c r="G142" s="391"/>
      <c r="H142" s="391"/>
      <c r="I142" s="391"/>
      <c r="J142" s="391"/>
      <c r="K142" s="391"/>
      <c r="L142" s="391"/>
      <c r="M142" s="391"/>
      <c r="N142" s="391"/>
      <c r="O142" s="391"/>
      <c r="P142" s="391"/>
      <c r="Q142" s="391"/>
      <c r="R142" s="391"/>
      <c r="S142" s="391"/>
      <c r="T142" s="391"/>
      <c r="U142" s="391"/>
      <c r="V142" s="391"/>
      <c r="W142" s="391"/>
      <c r="X142" s="391"/>
      <c r="Y142" s="391"/>
      <c r="Z142" s="391"/>
      <c r="AA142" s="128"/>
      <c r="AB142" s="155"/>
      <c r="AC142" s="156"/>
      <c r="AD142" s="157"/>
    </row>
    <row r="143" spans="1:30" ht="13.5" customHeight="1">
      <c r="A143" s="414"/>
      <c r="B143" s="251"/>
      <c r="C143" s="252"/>
      <c r="D143" s="409"/>
      <c r="E143" s="805"/>
      <c r="F143" s="18"/>
      <c r="G143" s="391"/>
      <c r="H143" s="391"/>
      <c r="I143" s="391"/>
      <c r="J143" s="391"/>
      <c r="K143" s="391"/>
      <c r="L143" s="391"/>
      <c r="M143" s="391"/>
      <c r="N143" s="391"/>
      <c r="O143" s="391"/>
      <c r="P143" s="391"/>
      <c r="Q143" s="391"/>
      <c r="R143" s="391"/>
      <c r="S143" s="391"/>
      <c r="T143" s="391"/>
      <c r="U143" s="391"/>
      <c r="V143" s="391"/>
      <c r="W143" s="391"/>
      <c r="X143" s="391"/>
      <c r="Y143" s="391"/>
      <c r="Z143" s="391"/>
      <c r="AA143" s="128"/>
      <c r="AB143" s="155"/>
      <c r="AC143" s="156"/>
      <c r="AD143" s="157"/>
    </row>
    <row r="144" spans="1:30" ht="13.5" customHeight="1">
      <c r="A144" s="414"/>
      <c r="B144" s="251"/>
      <c r="C144" s="252"/>
      <c r="D144" s="409"/>
      <c r="E144" s="805"/>
      <c r="F144" s="18"/>
      <c r="G144" s="391"/>
      <c r="H144" s="391"/>
      <c r="I144" s="391"/>
      <c r="J144" s="391"/>
      <c r="K144" s="391"/>
      <c r="L144" s="391"/>
      <c r="M144" s="391"/>
      <c r="N144" s="391"/>
      <c r="O144" s="391"/>
      <c r="P144" s="391"/>
      <c r="Q144" s="391"/>
      <c r="R144" s="391"/>
      <c r="S144" s="391"/>
      <c r="T144" s="391"/>
      <c r="U144" s="391"/>
      <c r="V144" s="391"/>
      <c r="W144" s="391"/>
      <c r="X144" s="391"/>
      <c r="Y144" s="391"/>
      <c r="Z144" s="391"/>
      <c r="AA144" s="128"/>
      <c r="AB144" s="155"/>
      <c r="AC144" s="156"/>
      <c r="AD144" s="157"/>
    </row>
    <row r="145" spans="1:30" ht="13.5" customHeight="1">
      <c r="A145" s="414"/>
      <c r="B145" s="251"/>
      <c r="C145" s="252"/>
      <c r="D145" s="409"/>
      <c r="E145" s="805"/>
      <c r="F145" s="18"/>
      <c r="G145" s="391"/>
      <c r="H145" s="391"/>
      <c r="I145" s="391"/>
      <c r="J145" s="391"/>
      <c r="K145" s="391"/>
      <c r="L145" s="391"/>
      <c r="M145" s="391"/>
      <c r="N145" s="391"/>
      <c r="O145" s="391"/>
      <c r="P145" s="391"/>
      <c r="Q145" s="391"/>
      <c r="R145" s="391"/>
      <c r="S145" s="391"/>
      <c r="T145" s="391"/>
      <c r="U145" s="391"/>
      <c r="V145" s="391"/>
      <c r="W145" s="391"/>
      <c r="X145" s="391"/>
      <c r="Y145" s="391"/>
      <c r="Z145" s="391"/>
      <c r="AA145" s="128"/>
      <c r="AB145" s="155"/>
      <c r="AC145" s="156"/>
      <c r="AD145" s="157"/>
    </row>
    <row r="146" spans="1:30" ht="13.5" customHeight="1">
      <c r="A146" s="414"/>
      <c r="B146" s="251"/>
      <c r="C146" s="252"/>
      <c r="D146" s="409"/>
      <c r="E146" s="805"/>
      <c r="F146" s="18"/>
      <c r="G146" s="391"/>
      <c r="H146" s="391"/>
      <c r="I146" s="391"/>
      <c r="J146" s="391"/>
      <c r="K146" s="391"/>
      <c r="L146" s="391"/>
      <c r="M146" s="391"/>
      <c r="N146" s="391"/>
      <c r="O146" s="391"/>
      <c r="P146" s="391"/>
      <c r="Q146" s="391"/>
      <c r="R146" s="391"/>
      <c r="S146" s="391"/>
      <c r="T146" s="391"/>
      <c r="U146" s="391"/>
      <c r="V146" s="391"/>
      <c r="W146" s="391"/>
      <c r="X146" s="391"/>
      <c r="Y146" s="391"/>
      <c r="Z146" s="391"/>
      <c r="AA146" s="128"/>
      <c r="AB146" s="155"/>
      <c r="AC146" s="156"/>
      <c r="AD146" s="157"/>
    </row>
    <row r="147" spans="1:30" ht="13.5" customHeight="1">
      <c r="A147" s="414"/>
      <c r="B147" s="251"/>
      <c r="C147" s="252"/>
      <c r="D147" s="409"/>
      <c r="E147" s="805"/>
      <c r="F147" s="18"/>
      <c r="G147" s="391"/>
      <c r="H147" s="391"/>
      <c r="I147" s="391"/>
      <c r="J147" s="391"/>
      <c r="K147" s="391"/>
      <c r="L147" s="391"/>
      <c r="M147" s="391"/>
      <c r="N147" s="391"/>
      <c r="O147" s="391"/>
      <c r="P147" s="391"/>
      <c r="Q147" s="391"/>
      <c r="R147" s="391"/>
      <c r="S147" s="391"/>
      <c r="T147" s="391"/>
      <c r="U147" s="391"/>
      <c r="V147" s="391"/>
      <c r="W147" s="391"/>
      <c r="X147" s="391"/>
      <c r="Y147" s="391"/>
      <c r="Z147" s="391"/>
      <c r="AA147" s="128"/>
      <c r="AB147" s="155"/>
      <c r="AC147" s="156"/>
      <c r="AD147" s="157"/>
    </row>
    <row r="148" spans="1:30" ht="13.5" customHeight="1">
      <c r="A148" s="414"/>
      <c r="B148" s="251"/>
      <c r="C148" s="252"/>
      <c r="D148" s="409"/>
      <c r="E148" s="805"/>
      <c r="F148" s="18"/>
      <c r="G148" s="391"/>
      <c r="H148" s="391"/>
      <c r="I148" s="391"/>
      <c r="J148" s="391"/>
      <c r="K148" s="391"/>
      <c r="L148" s="391"/>
      <c r="M148" s="391"/>
      <c r="N148" s="391"/>
      <c r="O148" s="391"/>
      <c r="P148" s="391"/>
      <c r="Q148" s="391"/>
      <c r="R148" s="391"/>
      <c r="S148" s="391"/>
      <c r="T148" s="391"/>
      <c r="U148" s="391"/>
      <c r="V148" s="391"/>
      <c r="W148" s="391"/>
      <c r="X148" s="391"/>
      <c r="Y148" s="391"/>
      <c r="Z148" s="391"/>
      <c r="AA148" s="128"/>
      <c r="AB148" s="155"/>
      <c r="AC148" s="156"/>
      <c r="AD148" s="157"/>
    </row>
    <row r="149" spans="1:30" ht="13.5" customHeight="1">
      <c r="A149" s="414"/>
      <c r="B149" s="251"/>
      <c r="C149" s="252"/>
      <c r="D149" s="409"/>
      <c r="E149" s="805"/>
      <c r="F149" s="18"/>
      <c r="G149" s="391"/>
      <c r="H149" s="391"/>
      <c r="I149" s="391"/>
      <c r="J149" s="391"/>
      <c r="K149" s="391"/>
      <c r="L149" s="391"/>
      <c r="M149" s="391"/>
      <c r="N149" s="391"/>
      <c r="O149" s="391"/>
      <c r="P149" s="391"/>
      <c r="Q149" s="391"/>
      <c r="R149" s="391"/>
      <c r="S149" s="391"/>
      <c r="T149" s="391"/>
      <c r="U149" s="391"/>
      <c r="V149" s="391"/>
      <c r="W149" s="391"/>
      <c r="X149" s="391"/>
      <c r="Y149" s="391"/>
      <c r="Z149" s="391"/>
      <c r="AA149" s="128"/>
      <c r="AB149" s="155"/>
      <c r="AC149" s="156"/>
      <c r="AD149" s="157"/>
    </row>
    <row r="150" spans="1:30" ht="13.5" customHeight="1">
      <c r="A150" s="414"/>
      <c r="B150" s="251"/>
      <c r="C150" s="252"/>
      <c r="D150" s="409"/>
      <c r="E150" s="805"/>
      <c r="F150" s="18"/>
      <c r="G150" s="391"/>
      <c r="H150" s="391"/>
      <c r="I150" s="391"/>
      <c r="J150" s="391"/>
      <c r="K150" s="391"/>
      <c r="L150" s="391"/>
      <c r="M150" s="391"/>
      <c r="N150" s="391"/>
      <c r="O150" s="391"/>
      <c r="P150" s="391"/>
      <c r="Q150" s="391"/>
      <c r="R150" s="391"/>
      <c r="S150" s="391"/>
      <c r="T150" s="391"/>
      <c r="U150" s="391"/>
      <c r="V150" s="391"/>
      <c r="W150" s="391"/>
      <c r="X150" s="391"/>
      <c r="Y150" s="391"/>
      <c r="Z150" s="391"/>
      <c r="AA150" s="128"/>
      <c r="AB150" s="155"/>
      <c r="AC150" s="156"/>
      <c r="AD150" s="157"/>
    </row>
    <row r="151" spans="1:30" ht="13.5" customHeight="1">
      <c r="A151" s="414"/>
      <c r="B151" s="251"/>
      <c r="C151" s="252"/>
      <c r="D151" s="409"/>
      <c r="E151" s="805"/>
      <c r="F151" s="18"/>
      <c r="G151" s="391"/>
      <c r="H151" s="391"/>
      <c r="I151" s="391"/>
      <c r="J151" s="391"/>
      <c r="K151" s="391"/>
      <c r="L151" s="391"/>
      <c r="M151" s="391"/>
      <c r="N151" s="391"/>
      <c r="O151" s="391"/>
      <c r="P151" s="391"/>
      <c r="Q151" s="391"/>
      <c r="R151" s="391"/>
      <c r="S151" s="391"/>
      <c r="T151" s="391"/>
      <c r="U151" s="391"/>
      <c r="V151" s="391"/>
      <c r="W151" s="391"/>
      <c r="X151" s="391"/>
      <c r="Y151" s="391"/>
      <c r="Z151" s="391"/>
      <c r="AA151" s="128"/>
      <c r="AB151" s="155"/>
      <c r="AC151" s="156"/>
      <c r="AD151" s="157"/>
    </row>
    <row r="152" spans="1:30" ht="13.5" customHeight="1">
      <c r="A152" s="414"/>
      <c r="B152" s="251"/>
      <c r="C152" s="252"/>
      <c r="D152" s="409"/>
      <c r="E152" s="805"/>
      <c r="F152" s="18"/>
      <c r="G152" s="391"/>
      <c r="H152" s="391"/>
      <c r="I152" s="391"/>
      <c r="J152" s="391"/>
      <c r="K152" s="391"/>
      <c r="L152" s="391"/>
      <c r="M152" s="391"/>
      <c r="N152" s="391"/>
      <c r="O152" s="391"/>
      <c r="P152" s="391"/>
      <c r="Q152" s="391"/>
      <c r="R152" s="391"/>
      <c r="S152" s="391"/>
      <c r="T152" s="391"/>
      <c r="U152" s="391"/>
      <c r="V152" s="391"/>
      <c r="W152" s="391"/>
      <c r="X152" s="391"/>
      <c r="Y152" s="391"/>
      <c r="Z152" s="391"/>
      <c r="AA152" s="128"/>
      <c r="AB152" s="155"/>
      <c r="AC152" s="156"/>
      <c r="AD152" s="157"/>
    </row>
    <row r="153" spans="1:30" ht="13.5" customHeight="1">
      <c r="A153" s="414"/>
      <c r="B153" s="251"/>
      <c r="C153" s="252"/>
      <c r="D153" s="409"/>
      <c r="E153" s="805"/>
      <c r="F153" s="18"/>
      <c r="G153" s="391"/>
      <c r="H153" s="391"/>
      <c r="I153" s="391"/>
      <c r="J153" s="391"/>
      <c r="K153" s="391"/>
      <c r="L153" s="391"/>
      <c r="M153" s="391"/>
      <c r="N153" s="391"/>
      <c r="O153" s="391"/>
      <c r="P153" s="391"/>
      <c r="Q153" s="391"/>
      <c r="R153" s="391"/>
      <c r="S153" s="391"/>
      <c r="T153" s="391"/>
      <c r="U153" s="391"/>
      <c r="V153" s="391"/>
      <c r="W153" s="391"/>
      <c r="X153" s="391"/>
      <c r="Y153" s="391"/>
      <c r="Z153" s="391"/>
      <c r="AA153" s="128"/>
      <c r="AB153" s="155"/>
      <c r="AC153" s="156"/>
      <c r="AD153" s="157"/>
    </row>
    <row r="154" spans="1:30" ht="5.4" customHeight="1">
      <c r="A154" s="414"/>
      <c r="B154" s="251"/>
      <c r="C154" s="252"/>
      <c r="D154" s="409"/>
      <c r="E154" s="805"/>
      <c r="F154" s="18"/>
      <c r="G154" s="391"/>
      <c r="H154" s="391"/>
      <c r="I154" s="391"/>
      <c r="J154" s="391"/>
      <c r="K154" s="391"/>
      <c r="L154" s="391"/>
      <c r="M154" s="391"/>
      <c r="N154" s="391"/>
      <c r="O154" s="391"/>
      <c r="P154" s="391"/>
      <c r="Q154" s="391"/>
      <c r="R154" s="391"/>
      <c r="S154" s="391"/>
      <c r="T154" s="391"/>
      <c r="U154" s="391"/>
      <c r="V154" s="391"/>
      <c r="W154" s="391"/>
      <c r="X154" s="391"/>
      <c r="Y154" s="391"/>
      <c r="Z154" s="391"/>
      <c r="AA154" s="128"/>
      <c r="AB154" s="155"/>
      <c r="AC154" s="156"/>
      <c r="AD154" s="157"/>
    </row>
    <row r="155" spans="1:30" ht="13.5" customHeight="1">
      <c r="A155" s="414"/>
      <c r="B155" s="251"/>
      <c r="C155" s="252"/>
      <c r="D155" s="409"/>
      <c r="E155" s="805" t="s">
        <v>1434</v>
      </c>
      <c r="F155" s="18"/>
      <c r="G155" s="391"/>
      <c r="H155" s="391"/>
      <c r="I155" s="391"/>
      <c r="J155" s="391"/>
      <c r="K155" s="391"/>
      <c r="L155" s="391"/>
      <c r="M155" s="391"/>
      <c r="N155" s="391"/>
      <c r="O155" s="391"/>
      <c r="P155" s="391"/>
      <c r="Q155" s="391"/>
      <c r="R155" s="391"/>
      <c r="S155" s="391"/>
      <c r="T155" s="391"/>
      <c r="U155" s="391"/>
      <c r="V155" s="391"/>
      <c r="W155" s="391"/>
      <c r="X155" s="391"/>
      <c r="Y155" s="391"/>
      <c r="Z155" s="391"/>
      <c r="AA155" s="128"/>
      <c r="AB155" s="155"/>
      <c r="AC155" s="156"/>
      <c r="AD155" s="157"/>
    </row>
    <row r="156" spans="1:30" ht="13.5" customHeight="1">
      <c r="A156" s="414"/>
      <c r="B156" s="251"/>
      <c r="C156" s="252"/>
      <c r="D156" s="409"/>
      <c r="E156" s="805"/>
      <c r="F156" s="18"/>
      <c r="G156" s="391"/>
      <c r="H156" s="391"/>
      <c r="I156" s="391"/>
      <c r="J156" s="391"/>
      <c r="K156" s="391"/>
      <c r="L156" s="391"/>
      <c r="M156" s="391"/>
      <c r="N156" s="391"/>
      <c r="O156" s="391"/>
      <c r="P156" s="391"/>
      <c r="Q156" s="391"/>
      <c r="R156" s="391"/>
      <c r="S156" s="391"/>
      <c r="T156" s="391"/>
      <c r="U156" s="391"/>
      <c r="V156" s="391"/>
      <c r="W156" s="391"/>
      <c r="X156" s="391"/>
      <c r="Y156" s="391"/>
      <c r="Z156" s="391"/>
      <c r="AA156" s="128"/>
      <c r="AB156" s="155"/>
      <c r="AC156" s="156"/>
      <c r="AD156" s="157"/>
    </row>
    <row r="157" spans="1:30" ht="13.5" customHeight="1">
      <c r="A157" s="414"/>
      <c r="B157" s="251"/>
      <c r="C157" s="252"/>
      <c r="D157" s="409"/>
      <c r="E157" s="805"/>
      <c r="F157" s="18"/>
      <c r="G157" s="391"/>
      <c r="H157" s="391"/>
      <c r="I157" s="391"/>
      <c r="J157" s="391"/>
      <c r="K157" s="391"/>
      <c r="L157" s="391"/>
      <c r="M157" s="391"/>
      <c r="N157" s="391"/>
      <c r="O157" s="391"/>
      <c r="P157" s="391"/>
      <c r="Q157" s="391"/>
      <c r="R157" s="391"/>
      <c r="S157" s="391"/>
      <c r="T157" s="391"/>
      <c r="U157" s="391"/>
      <c r="V157" s="391"/>
      <c r="W157" s="391"/>
      <c r="X157" s="391"/>
      <c r="Y157" s="391"/>
      <c r="Z157" s="391"/>
      <c r="AA157" s="128"/>
      <c r="AB157" s="155"/>
      <c r="AC157" s="156"/>
      <c r="AD157" s="157"/>
    </row>
    <row r="158" spans="1:30" ht="13.5" customHeight="1">
      <c r="A158" s="414"/>
      <c r="B158" s="251"/>
      <c r="C158" s="252"/>
      <c r="D158" s="409"/>
      <c r="E158" s="805"/>
      <c r="F158" s="18"/>
      <c r="G158" s="391"/>
      <c r="H158" s="391"/>
      <c r="I158" s="391"/>
      <c r="J158" s="391"/>
      <c r="K158" s="391"/>
      <c r="L158" s="391"/>
      <c r="M158" s="391"/>
      <c r="N158" s="391"/>
      <c r="O158" s="391"/>
      <c r="P158" s="391"/>
      <c r="Q158" s="391"/>
      <c r="R158" s="391"/>
      <c r="S158" s="391"/>
      <c r="T158" s="391"/>
      <c r="U158" s="391"/>
      <c r="V158" s="391"/>
      <c r="W158" s="391"/>
      <c r="X158" s="391"/>
      <c r="Y158" s="391"/>
      <c r="Z158" s="391"/>
      <c r="AA158" s="128"/>
      <c r="AB158" s="155"/>
      <c r="AC158" s="156"/>
      <c r="AD158" s="157"/>
    </row>
    <row r="159" spans="1:30" ht="13.5" customHeight="1">
      <c r="A159" s="414"/>
      <c r="B159" s="251"/>
      <c r="C159" s="252"/>
      <c r="D159" s="409"/>
      <c r="E159" s="805"/>
      <c r="F159" s="18"/>
      <c r="G159" s="391"/>
      <c r="H159" s="391"/>
      <c r="I159" s="391"/>
      <c r="J159" s="391"/>
      <c r="K159" s="391"/>
      <c r="L159" s="391"/>
      <c r="M159" s="391"/>
      <c r="N159" s="391"/>
      <c r="O159" s="391"/>
      <c r="P159" s="391"/>
      <c r="Q159" s="391"/>
      <c r="R159" s="391"/>
      <c r="S159" s="391"/>
      <c r="T159" s="391"/>
      <c r="U159" s="391"/>
      <c r="V159" s="391"/>
      <c r="W159" s="391"/>
      <c r="X159" s="391"/>
      <c r="Y159" s="391"/>
      <c r="Z159" s="391"/>
      <c r="AA159" s="128"/>
      <c r="AB159" s="155"/>
      <c r="AC159" s="156"/>
      <c r="AD159" s="157"/>
    </row>
    <row r="160" spans="1:30" ht="13.5" customHeight="1">
      <c r="A160" s="414"/>
      <c r="B160" s="251"/>
      <c r="C160" s="252"/>
      <c r="D160" s="409"/>
      <c r="E160" s="805"/>
      <c r="F160" s="18"/>
      <c r="G160" s="391"/>
      <c r="H160" s="391"/>
      <c r="I160" s="391"/>
      <c r="J160" s="391"/>
      <c r="K160" s="391"/>
      <c r="L160" s="391"/>
      <c r="M160" s="391"/>
      <c r="N160" s="391"/>
      <c r="O160" s="391"/>
      <c r="P160" s="391"/>
      <c r="Q160" s="391"/>
      <c r="R160" s="391"/>
      <c r="S160" s="391"/>
      <c r="T160" s="391"/>
      <c r="U160" s="391"/>
      <c r="V160" s="391"/>
      <c r="W160" s="391"/>
      <c r="X160" s="391"/>
      <c r="Y160" s="391"/>
      <c r="Z160" s="391"/>
      <c r="AA160" s="128"/>
      <c r="AB160" s="155"/>
      <c r="AC160" s="156"/>
      <c r="AD160" s="157"/>
    </row>
    <row r="161" spans="1:30" ht="13.5" customHeight="1">
      <c r="A161" s="414"/>
      <c r="B161" s="251"/>
      <c r="C161" s="252"/>
      <c r="D161" s="409"/>
      <c r="E161" s="805"/>
      <c r="F161" s="18"/>
      <c r="G161" s="391"/>
      <c r="H161" s="391"/>
      <c r="I161" s="391"/>
      <c r="J161" s="391"/>
      <c r="K161" s="391"/>
      <c r="L161" s="391"/>
      <c r="M161" s="391"/>
      <c r="N161" s="391"/>
      <c r="O161" s="391"/>
      <c r="P161" s="391"/>
      <c r="Q161" s="391"/>
      <c r="R161" s="391"/>
      <c r="S161" s="391"/>
      <c r="T161" s="391"/>
      <c r="U161" s="391"/>
      <c r="V161" s="391"/>
      <c r="W161" s="391"/>
      <c r="X161" s="391"/>
      <c r="Y161" s="391"/>
      <c r="Z161" s="391"/>
      <c r="AA161" s="128"/>
      <c r="AB161" s="155"/>
      <c r="AC161" s="156"/>
      <c r="AD161" s="157"/>
    </row>
    <row r="162" spans="1:30" ht="13.5" customHeight="1">
      <c r="A162" s="414"/>
      <c r="B162" s="251"/>
      <c r="C162" s="252"/>
      <c r="D162" s="409"/>
      <c r="E162" s="805"/>
      <c r="F162" s="18"/>
      <c r="G162" s="391"/>
      <c r="H162" s="391"/>
      <c r="I162" s="391"/>
      <c r="J162" s="391"/>
      <c r="K162" s="391"/>
      <c r="L162" s="391"/>
      <c r="M162" s="391"/>
      <c r="N162" s="391"/>
      <c r="O162" s="391"/>
      <c r="P162" s="391"/>
      <c r="Q162" s="391"/>
      <c r="R162" s="391"/>
      <c r="S162" s="391"/>
      <c r="T162" s="391"/>
      <c r="U162" s="391"/>
      <c r="V162" s="391"/>
      <c r="W162" s="391"/>
      <c r="X162" s="391"/>
      <c r="Y162" s="391"/>
      <c r="Z162" s="391"/>
      <c r="AA162" s="128"/>
      <c r="AB162" s="155"/>
      <c r="AC162" s="156"/>
      <c r="AD162" s="157"/>
    </row>
    <row r="163" spans="1:30" ht="13.5" customHeight="1">
      <c r="A163" s="414"/>
      <c r="B163" s="251"/>
      <c r="C163" s="252"/>
      <c r="D163" s="409"/>
      <c r="E163" s="805"/>
      <c r="F163" s="18"/>
      <c r="G163" s="391"/>
      <c r="H163" s="391"/>
      <c r="I163" s="391"/>
      <c r="J163" s="391"/>
      <c r="K163" s="391"/>
      <c r="L163" s="391"/>
      <c r="M163" s="391"/>
      <c r="N163" s="391"/>
      <c r="O163" s="391"/>
      <c r="P163" s="391"/>
      <c r="Q163" s="391"/>
      <c r="R163" s="391"/>
      <c r="S163" s="391"/>
      <c r="T163" s="391"/>
      <c r="U163" s="391"/>
      <c r="V163" s="391"/>
      <c r="W163" s="391"/>
      <c r="X163" s="391"/>
      <c r="Y163" s="391"/>
      <c r="Z163" s="391"/>
      <c r="AA163" s="128"/>
      <c r="AB163" s="155"/>
      <c r="AC163" s="156"/>
      <c r="AD163" s="157"/>
    </row>
    <row r="164" spans="1:30" ht="13.5" customHeight="1">
      <c r="A164" s="414"/>
      <c r="B164" s="251"/>
      <c r="C164" s="252"/>
      <c r="D164" s="409"/>
      <c r="E164" s="805"/>
      <c r="F164" s="18"/>
      <c r="G164" s="391"/>
      <c r="H164" s="391"/>
      <c r="I164" s="391"/>
      <c r="J164" s="391"/>
      <c r="K164" s="391"/>
      <c r="L164" s="391"/>
      <c r="M164" s="391"/>
      <c r="N164" s="391"/>
      <c r="O164" s="391"/>
      <c r="P164" s="391"/>
      <c r="Q164" s="391"/>
      <c r="R164" s="391"/>
      <c r="S164" s="391"/>
      <c r="T164" s="391"/>
      <c r="U164" s="391"/>
      <c r="V164" s="391"/>
      <c r="W164" s="391"/>
      <c r="X164" s="391"/>
      <c r="Y164" s="391"/>
      <c r="Z164" s="391"/>
      <c r="AA164" s="128"/>
      <c r="AB164" s="155"/>
      <c r="AC164" s="156"/>
      <c r="AD164" s="157"/>
    </row>
    <row r="165" spans="1:30" ht="13.5" customHeight="1">
      <c r="A165" s="414"/>
      <c r="B165" s="251"/>
      <c r="C165" s="252"/>
      <c r="D165" s="409"/>
      <c r="E165" s="805"/>
      <c r="F165" s="18"/>
      <c r="G165" s="391"/>
      <c r="H165" s="391"/>
      <c r="I165" s="391"/>
      <c r="J165" s="391"/>
      <c r="K165" s="391"/>
      <c r="L165" s="391"/>
      <c r="M165" s="391"/>
      <c r="N165" s="391"/>
      <c r="O165" s="391"/>
      <c r="P165" s="391"/>
      <c r="Q165" s="391"/>
      <c r="R165" s="391"/>
      <c r="S165" s="391"/>
      <c r="T165" s="391"/>
      <c r="U165" s="391"/>
      <c r="V165" s="391"/>
      <c r="W165" s="391"/>
      <c r="X165" s="391"/>
      <c r="Y165" s="391"/>
      <c r="Z165" s="391"/>
      <c r="AA165" s="128"/>
      <c r="AB165" s="155"/>
      <c r="AC165" s="156"/>
      <c r="AD165" s="157"/>
    </row>
    <row r="166" spans="1:30" ht="13.5" customHeight="1">
      <c r="A166" s="414"/>
      <c r="B166" s="251"/>
      <c r="C166" s="252"/>
      <c r="D166" s="409"/>
      <c r="E166" s="805"/>
      <c r="F166" s="18"/>
      <c r="G166" s="391"/>
      <c r="H166" s="391"/>
      <c r="I166" s="391"/>
      <c r="J166" s="391"/>
      <c r="K166" s="391"/>
      <c r="L166" s="391"/>
      <c r="M166" s="391"/>
      <c r="N166" s="391"/>
      <c r="O166" s="391"/>
      <c r="P166" s="391"/>
      <c r="Q166" s="391"/>
      <c r="R166" s="391"/>
      <c r="S166" s="391"/>
      <c r="T166" s="391"/>
      <c r="U166" s="391"/>
      <c r="V166" s="391"/>
      <c r="W166" s="391"/>
      <c r="X166" s="391"/>
      <c r="Y166" s="391"/>
      <c r="Z166" s="391"/>
      <c r="AA166" s="128"/>
      <c r="AB166" s="155"/>
      <c r="AC166" s="156"/>
      <c r="AD166" s="157"/>
    </row>
    <row r="167" spans="1:30" ht="12.6" customHeight="1" thickBot="1">
      <c r="A167" s="414"/>
      <c r="B167" s="251"/>
      <c r="C167" s="252"/>
      <c r="D167" s="409"/>
      <c r="E167" s="805"/>
      <c r="F167" s="18"/>
      <c r="G167" s="391"/>
      <c r="H167" s="391"/>
      <c r="I167" s="391"/>
      <c r="J167" s="391"/>
      <c r="K167" s="391"/>
      <c r="L167" s="391"/>
      <c r="M167" s="391"/>
      <c r="N167" s="391"/>
      <c r="O167" s="391"/>
      <c r="P167" s="391"/>
      <c r="Q167" s="391"/>
      <c r="R167" s="391"/>
      <c r="S167" s="391"/>
      <c r="T167" s="391"/>
      <c r="U167" s="391"/>
      <c r="V167" s="391"/>
      <c r="W167" s="391"/>
      <c r="X167" s="391"/>
      <c r="Y167" s="391"/>
      <c r="Z167" s="391"/>
      <c r="AA167" s="128"/>
      <c r="AB167" s="155"/>
      <c r="AC167" s="156"/>
      <c r="AD167" s="157"/>
    </row>
    <row r="168" spans="1:30" ht="13.5" customHeight="1" thickBot="1">
      <c r="A168" s="567"/>
      <c r="B168" s="568"/>
      <c r="C168" s="569"/>
      <c r="D168" s="570"/>
      <c r="E168" s="805" t="s">
        <v>1435</v>
      </c>
      <c r="F168" s="571"/>
      <c r="G168" s="1587" t="s">
        <v>609</v>
      </c>
      <c r="H168" s="1587"/>
      <c r="I168" s="1587"/>
      <c r="J168" s="1587"/>
      <c r="K168" s="1587"/>
      <c r="L168" s="1587"/>
      <c r="M168" s="1587"/>
      <c r="N168" s="1587"/>
      <c r="O168" s="1587"/>
      <c r="P168" s="1587"/>
      <c r="Q168" s="1844">
        <f>管理運営!M60+管理運営!P60+管理運営!V60+管理運営!Y60</f>
        <v>0</v>
      </c>
      <c r="R168" s="1846"/>
      <c r="S168" s="9" t="s">
        <v>5</v>
      </c>
      <c r="T168" s="9"/>
      <c r="U168" s="1795" t="s">
        <v>1489</v>
      </c>
      <c r="V168" s="1795"/>
      <c r="W168" s="1795"/>
      <c r="X168" s="1795"/>
      <c r="Y168" s="1795"/>
      <c r="Z168" s="1795"/>
      <c r="AA168" s="572"/>
      <c r="AB168" s="573"/>
      <c r="AC168" s="576"/>
      <c r="AD168" s="574"/>
    </row>
    <row r="169" spans="1:30" ht="13.5" customHeight="1">
      <c r="A169" s="567"/>
      <c r="B169" s="568"/>
      <c r="C169" s="569"/>
      <c r="D169" s="570"/>
      <c r="E169" s="805"/>
      <c r="F169" s="571"/>
      <c r="G169" s="9"/>
      <c r="H169" s="9"/>
      <c r="I169" s="9"/>
      <c r="J169" s="9"/>
      <c r="K169" s="9"/>
      <c r="L169" s="9"/>
      <c r="M169" s="9"/>
      <c r="N169" s="9"/>
      <c r="O169" s="9"/>
      <c r="P169" s="9"/>
      <c r="Q169" s="9"/>
      <c r="R169" s="9"/>
      <c r="S169" s="9"/>
      <c r="T169" s="9"/>
      <c r="U169" s="1795"/>
      <c r="V169" s="1795"/>
      <c r="W169" s="1795"/>
      <c r="X169" s="1795"/>
      <c r="Y169" s="1795"/>
      <c r="Z169" s="1795"/>
      <c r="AA169" s="572"/>
      <c r="AB169" s="573"/>
      <c r="AC169" s="576"/>
      <c r="AD169" s="574"/>
    </row>
    <row r="170" spans="1:30" ht="13.5" customHeight="1">
      <c r="A170" s="567"/>
      <c r="B170" s="568"/>
      <c r="C170" s="569"/>
      <c r="D170" s="570"/>
      <c r="E170" s="805"/>
      <c r="F170" s="571"/>
      <c r="G170" s="872" t="s">
        <v>610</v>
      </c>
      <c r="H170" s="872"/>
      <c r="I170" s="872"/>
      <c r="J170" s="872"/>
      <c r="K170" s="872"/>
      <c r="L170" s="872"/>
      <c r="M170" s="872"/>
      <c r="N170" s="872"/>
      <c r="O170" s="872"/>
      <c r="P170" s="872"/>
      <c r="Q170" s="872"/>
      <c r="R170" s="872"/>
      <c r="S170" s="9"/>
      <c r="T170" s="9"/>
      <c r="U170" s="1795"/>
      <c r="V170" s="1795"/>
      <c r="W170" s="1795"/>
      <c r="X170" s="1795"/>
      <c r="Y170" s="1795"/>
      <c r="Z170" s="1795"/>
      <c r="AA170" s="572"/>
      <c r="AB170" s="573"/>
      <c r="AC170" s="576"/>
      <c r="AD170" s="574"/>
    </row>
    <row r="171" spans="1:30" ht="13.5" customHeight="1">
      <c r="A171" s="567"/>
      <c r="B171" s="568"/>
      <c r="C171" s="569"/>
      <c r="D171" s="570"/>
      <c r="E171" s="805"/>
      <c r="F171" s="571"/>
      <c r="G171" s="391"/>
      <c r="H171" s="391"/>
      <c r="I171" s="391"/>
      <c r="J171" s="391"/>
      <c r="K171" s="391"/>
      <c r="L171" s="391"/>
      <c r="N171" s="792" t="s">
        <v>198</v>
      </c>
      <c r="O171" s="792"/>
      <c r="P171" s="792"/>
      <c r="Q171" s="792"/>
      <c r="R171" s="792"/>
      <c r="S171" s="9"/>
      <c r="T171" s="9"/>
      <c r="U171" s="9"/>
      <c r="V171" s="1855" t="s">
        <v>611</v>
      </c>
      <c r="W171" s="1855"/>
      <c r="X171" s="1855"/>
      <c r="Y171" s="1855"/>
      <c r="Z171" s="1855"/>
      <c r="AA171" s="572"/>
      <c r="AB171" s="573"/>
      <c r="AC171" s="576"/>
      <c r="AD171" s="574"/>
    </row>
    <row r="172" spans="1:30" ht="13.5" customHeight="1">
      <c r="A172" s="567"/>
      <c r="B172" s="568"/>
      <c r="C172" s="569"/>
      <c r="D172" s="570"/>
      <c r="E172" s="805"/>
      <c r="F172" s="571"/>
      <c r="G172" s="392"/>
      <c r="H172" s="392"/>
      <c r="I172" s="392"/>
      <c r="J172" s="392"/>
      <c r="K172" s="392"/>
      <c r="L172" s="392"/>
      <c r="M172" s="392"/>
      <c r="N172" s="392"/>
      <c r="O172" s="392"/>
      <c r="P172" s="392"/>
      <c r="Q172" s="392"/>
      <c r="R172" s="392"/>
      <c r="S172" s="392"/>
      <c r="V172" s="1855"/>
      <c r="W172" s="1855"/>
      <c r="X172" s="1855"/>
      <c r="Y172" s="1855"/>
      <c r="Z172" s="1855"/>
      <c r="AA172" s="572"/>
      <c r="AB172" s="573"/>
      <c r="AC172" s="576"/>
      <c r="AD172" s="574"/>
    </row>
    <row r="173" spans="1:30" ht="13.5" customHeight="1">
      <c r="A173" s="567"/>
      <c r="B173" s="568"/>
      <c r="C173" s="569"/>
      <c r="D173" s="570"/>
      <c r="E173" s="805"/>
      <c r="F173" s="571"/>
      <c r="G173" s="1625" t="s">
        <v>612</v>
      </c>
      <c r="H173" s="1625"/>
      <c r="I173" s="1625"/>
      <c r="J173" s="1625"/>
      <c r="K173" s="1625"/>
      <c r="L173" s="1625"/>
      <c r="M173" s="1625"/>
      <c r="N173" s="1625"/>
      <c r="O173" s="1625"/>
      <c r="P173" s="1625"/>
      <c r="Q173" s="1625"/>
      <c r="R173" s="1625"/>
      <c r="S173" s="1625"/>
      <c r="T173" s="1625"/>
      <c r="U173" s="1625"/>
      <c r="V173" s="1855" t="s">
        <v>1092</v>
      </c>
      <c r="W173" s="1855"/>
      <c r="X173" s="1855"/>
      <c r="Y173" s="1855"/>
      <c r="Z173" s="1855"/>
      <c r="AA173" s="572"/>
      <c r="AB173" s="573"/>
      <c r="AC173" s="576"/>
      <c r="AD173" s="574"/>
    </row>
    <row r="174" spans="1:30" ht="13.5" customHeight="1">
      <c r="A174" s="567"/>
      <c r="B174" s="568"/>
      <c r="C174" s="569"/>
      <c r="D174" s="570"/>
      <c r="E174" s="805"/>
      <c r="F174" s="571"/>
      <c r="G174" s="391"/>
      <c r="H174" s="391"/>
      <c r="I174" s="391"/>
      <c r="J174" s="391"/>
      <c r="K174" s="1661" t="s">
        <v>1093</v>
      </c>
      <c r="L174" s="1661"/>
      <c r="M174" s="1881"/>
      <c r="N174" s="788" t="s">
        <v>198</v>
      </c>
      <c r="O174" s="789"/>
      <c r="P174" s="789"/>
      <c r="Q174" s="789"/>
      <c r="R174" s="790"/>
      <c r="S174" s="391"/>
      <c r="T174" s="391"/>
      <c r="U174" s="391"/>
      <c r="V174" s="1855"/>
      <c r="W174" s="1855"/>
      <c r="X174" s="1855"/>
      <c r="Y174" s="1855"/>
      <c r="Z174" s="1855"/>
      <c r="AA174" s="572"/>
      <c r="AB174" s="573"/>
      <c r="AC174" s="576"/>
      <c r="AD174" s="574"/>
    </row>
    <row r="175" spans="1:30" ht="13.5" customHeight="1">
      <c r="A175" s="567"/>
      <c r="B175" s="568"/>
      <c r="C175" s="569"/>
      <c r="D175" s="570"/>
      <c r="E175" s="805"/>
      <c r="F175" s="571"/>
      <c r="G175" s="391"/>
      <c r="H175" s="391"/>
      <c r="I175" s="391"/>
      <c r="J175" s="391"/>
      <c r="K175" s="1661" t="s">
        <v>1094</v>
      </c>
      <c r="L175" s="1661"/>
      <c r="M175" s="1881"/>
      <c r="N175" s="788" t="s">
        <v>198</v>
      </c>
      <c r="O175" s="789"/>
      <c r="P175" s="789"/>
      <c r="Q175" s="789"/>
      <c r="R175" s="790"/>
      <c r="S175" s="391"/>
      <c r="T175" s="391"/>
      <c r="U175" s="391"/>
      <c r="V175" s="1855"/>
      <c r="W175" s="1855"/>
      <c r="X175" s="1855"/>
      <c r="Y175" s="1855"/>
      <c r="Z175" s="1855"/>
      <c r="AA175" s="572"/>
      <c r="AB175" s="573"/>
      <c r="AC175" s="576"/>
      <c r="AD175" s="574"/>
    </row>
    <row r="176" spans="1:30" ht="13.5" customHeight="1">
      <c r="A176" s="567"/>
      <c r="B176" s="568"/>
      <c r="C176" s="569"/>
      <c r="D176" s="570"/>
      <c r="E176" s="805"/>
      <c r="F176" s="571"/>
      <c r="G176" s="577"/>
      <c r="H176" s="577"/>
      <c r="I176" s="577"/>
      <c r="J176" s="577"/>
      <c r="K176" s="577"/>
      <c r="L176" s="577"/>
      <c r="M176" s="577"/>
      <c r="N176" s="577"/>
      <c r="O176" s="577"/>
      <c r="P176" s="577"/>
      <c r="Q176" s="577"/>
      <c r="R176" s="577"/>
      <c r="S176" s="577"/>
      <c r="T176" s="577"/>
      <c r="U176" s="577"/>
      <c r="V176" s="577"/>
      <c r="W176" s="577"/>
      <c r="X176" s="575"/>
      <c r="Y176" s="575"/>
      <c r="Z176" s="575"/>
      <c r="AA176" s="572"/>
      <c r="AB176" s="573"/>
      <c r="AC176" s="576"/>
      <c r="AD176" s="574"/>
    </row>
    <row r="177" spans="1:30" ht="13.5" customHeight="1">
      <c r="A177" s="578"/>
      <c r="B177" s="579"/>
      <c r="C177" s="580"/>
      <c r="D177" s="581"/>
      <c r="E177" s="1580"/>
      <c r="F177" s="582"/>
      <c r="G177" s="583"/>
      <c r="H177" s="583"/>
      <c r="I177" s="583"/>
      <c r="J177" s="583"/>
      <c r="K177" s="583"/>
      <c r="L177" s="583"/>
      <c r="M177" s="583"/>
      <c r="N177" s="583"/>
      <c r="O177" s="583"/>
      <c r="P177" s="583"/>
      <c r="Q177" s="583"/>
      <c r="R177" s="583"/>
      <c r="S177" s="583"/>
      <c r="T177" s="583"/>
      <c r="U177" s="583"/>
      <c r="V177" s="583"/>
      <c r="W177" s="583"/>
      <c r="X177" s="584"/>
      <c r="Y177" s="584"/>
      <c r="Z177" s="584"/>
      <c r="AA177" s="585"/>
      <c r="AB177" s="586"/>
      <c r="AC177" s="587"/>
      <c r="AD177" s="588"/>
    </row>
    <row r="178" spans="1:30" ht="4.2" customHeight="1">
      <c r="A178" s="419"/>
      <c r="B178" s="466"/>
      <c r="C178" s="475"/>
      <c r="D178" s="409"/>
      <c r="E178" s="417"/>
      <c r="F178" s="18"/>
      <c r="G178" s="382"/>
      <c r="H178" s="382"/>
      <c r="I178" s="382"/>
      <c r="J178" s="382"/>
      <c r="K178" s="382"/>
      <c r="L178" s="382"/>
      <c r="M178" s="382"/>
      <c r="N178" s="382"/>
      <c r="O178" s="382"/>
      <c r="P178" s="382"/>
      <c r="Q178" s="382"/>
      <c r="R178" s="382"/>
      <c r="S178" s="382"/>
      <c r="T178" s="382"/>
      <c r="U178" s="382"/>
      <c r="V178" s="382"/>
      <c r="W178" s="382"/>
      <c r="X178" s="162"/>
      <c r="Y178" s="162"/>
      <c r="Z178" s="162"/>
      <c r="AA178" s="26"/>
      <c r="AB178" s="163"/>
      <c r="AC178" s="164"/>
      <c r="AD178" s="165"/>
    </row>
    <row r="179" spans="1:30" ht="13.5" customHeight="1">
      <c r="A179" s="414"/>
      <c r="B179" s="251"/>
      <c r="C179" s="252"/>
      <c r="D179" s="417"/>
      <c r="E179" s="805" t="s">
        <v>1436</v>
      </c>
      <c r="F179" s="18"/>
      <c r="G179" s="391" t="s">
        <v>805</v>
      </c>
      <c r="H179" s="391"/>
      <c r="I179" s="391"/>
      <c r="J179" s="391"/>
      <c r="K179" s="391"/>
      <c r="L179" s="391"/>
      <c r="M179" s="391"/>
      <c r="N179" s="391"/>
      <c r="O179" s="391"/>
      <c r="P179" s="391"/>
      <c r="Q179" s="391"/>
      <c r="R179" s="391"/>
      <c r="S179" s="391"/>
      <c r="AA179" s="128"/>
      <c r="AB179" s="155"/>
      <c r="AC179" s="156"/>
      <c r="AD179" s="157"/>
    </row>
    <row r="180" spans="1:30" ht="13.5" customHeight="1">
      <c r="A180" s="414"/>
      <c r="B180" s="251"/>
      <c r="C180" s="252"/>
      <c r="D180" s="409"/>
      <c r="E180" s="805"/>
      <c r="F180" s="18"/>
      <c r="G180" s="391"/>
      <c r="H180" s="1118" t="s">
        <v>843</v>
      </c>
      <c r="I180" s="1118"/>
      <c r="J180" s="1118"/>
      <c r="K180" s="1118"/>
      <c r="L180" s="1118"/>
      <c r="M180" s="1118"/>
      <c r="N180" s="1118"/>
      <c r="O180" s="1118"/>
      <c r="P180" s="1118"/>
      <c r="Q180" s="1812" t="str">
        <f>IF(V104=0,"",V104)</f>
        <v/>
      </c>
      <c r="R180" s="1813"/>
      <c r="S180" s="168" t="s">
        <v>5</v>
      </c>
      <c r="AA180" s="128"/>
      <c r="AB180" s="155"/>
      <c r="AC180" s="156"/>
      <c r="AD180" s="157"/>
    </row>
    <row r="181" spans="1:30" ht="13.5" customHeight="1">
      <c r="A181" s="414"/>
      <c r="B181" s="251"/>
      <c r="C181" s="252"/>
      <c r="D181" s="409"/>
      <c r="E181" s="805"/>
      <c r="F181" s="18"/>
      <c r="H181" s="1118" t="s">
        <v>801</v>
      </c>
      <c r="I181" s="1118"/>
      <c r="J181" s="1118"/>
      <c r="K181" s="1118"/>
      <c r="L181" s="1118"/>
      <c r="M181" s="1118"/>
      <c r="N181" s="1118"/>
      <c r="O181" s="1118"/>
      <c r="P181" s="1118"/>
      <c r="Q181" s="1812">
        <f>IF(Q168="","",IF(Q168&lt;=90,1,0))</f>
        <v>1</v>
      </c>
      <c r="R181" s="1813"/>
      <c r="S181" s="168" t="s">
        <v>5</v>
      </c>
      <c r="AA181" s="128"/>
      <c r="AB181" s="155"/>
      <c r="AC181" s="156"/>
      <c r="AD181" s="157"/>
    </row>
    <row r="182" spans="1:30" ht="13.5" customHeight="1">
      <c r="A182" s="414"/>
      <c r="B182" s="251"/>
      <c r="C182" s="252"/>
      <c r="D182" s="409"/>
      <c r="E182" s="805"/>
      <c r="F182" s="18"/>
      <c r="H182" s="1118" t="s">
        <v>802</v>
      </c>
      <c r="I182" s="1118"/>
      <c r="J182" s="1118"/>
      <c r="K182" s="1118"/>
      <c r="L182" s="1118"/>
      <c r="M182" s="1118"/>
      <c r="N182" s="1118"/>
      <c r="O182" s="1118"/>
      <c r="P182" s="1118"/>
      <c r="Q182" s="1812" t="str">
        <f>IF(N171="有",1,"")</f>
        <v/>
      </c>
      <c r="R182" s="1813"/>
      <c r="S182" s="168" t="s">
        <v>5</v>
      </c>
      <c r="AA182" s="128"/>
      <c r="AB182" s="155"/>
      <c r="AC182" s="156"/>
      <c r="AD182" s="157"/>
    </row>
    <row r="183" spans="1:30" ht="13.5" customHeight="1">
      <c r="A183" s="414"/>
      <c r="B183" s="251"/>
      <c r="C183" s="252"/>
      <c r="D183" s="409"/>
      <c r="E183" s="805"/>
      <c r="F183" s="18"/>
      <c r="H183" s="1814" t="s">
        <v>1090</v>
      </c>
      <c r="I183" s="1814"/>
      <c r="J183" s="1814"/>
      <c r="K183" s="1814"/>
      <c r="L183" s="1814"/>
      <c r="M183" s="1814"/>
      <c r="N183" s="1814"/>
      <c r="O183" s="1814"/>
      <c r="P183" s="1814"/>
      <c r="Q183" s="1812" t="str">
        <f>IF(N174="有",1,"")</f>
        <v/>
      </c>
      <c r="R183" s="1813"/>
      <c r="S183" s="168" t="s">
        <v>5</v>
      </c>
      <c r="AA183" s="128"/>
      <c r="AB183" s="155"/>
      <c r="AC183" s="156"/>
      <c r="AD183" s="157"/>
    </row>
    <row r="184" spans="1:30" ht="13.5" customHeight="1">
      <c r="A184" s="414"/>
      <c r="B184" s="251"/>
      <c r="C184" s="252"/>
      <c r="D184" s="409"/>
      <c r="E184" s="805"/>
      <c r="F184" s="18"/>
      <c r="H184" s="1814" t="s">
        <v>1091</v>
      </c>
      <c r="I184" s="1814"/>
      <c r="J184" s="1814"/>
      <c r="K184" s="1814"/>
      <c r="L184" s="1814"/>
      <c r="M184" s="1814"/>
      <c r="N184" s="1814"/>
      <c r="O184" s="1814"/>
      <c r="P184" s="1814"/>
      <c r="Q184" s="1812" t="str">
        <f>IF(N175="有",1,"")</f>
        <v/>
      </c>
      <c r="R184" s="1813"/>
      <c r="S184" s="168" t="s">
        <v>5</v>
      </c>
      <c r="AA184" s="128"/>
      <c r="AB184" s="155"/>
      <c r="AC184" s="156"/>
      <c r="AD184" s="157"/>
    </row>
    <row r="185" spans="1:30" ht="13.5" customHeight="1">
      <c r="A185" s="414"/>
      <c r="B185" s="251"/>
      <c r="C185" s="252"/>
      <c r="D185" s="409"/>
      <c r="E185" s="805"/>
      <c r="F185" s="18"/>
      <c r="H185" s="1118" t="s">
        <v>109</v>
      </c>
      <c r="I185" s="1118"/>
      <c r="J185" s="1118"/>
      <c r="K185" s="1118"/>
      <c r="L185" s="1118"/>
      <c r="M185" s="1118"/>
      <c r="N185" s="1118"/>
      <c r="O185" s="1118"/>
      <c r="P185" s="1118"/>
      <c r="Q185" s="1812">
        <f>IF(SUM(Q180:R184)=0,"",SUM(Q180:R184))</f>
        <v>1</v>
      </c>
      <c r="R185" s="1813"/>
      <c r="S185" s="168" t="s">
        <v>5</v>
      </c>
      <c r="Y185" s="391"/>
      <c r="Z185" s="391"/>
      <c r="AA185" s="128"/>
      <c r="AB185" s="155"/>
      <c r="AC185" s="156"/>
      <c r="AD185" s="157"/>
    </row>
    <row r="186" spans="1:30" ht="13.5" customHeight="1">
      <c r="A186" s="414"/>
      <c r="B186" s="251"/>
      <c r="C186" s="252"/>
      <c r="D186" s="409"/>
      <c r="E186" s="805"/>
      <c r="F186" s="18"/>
      <c r="AA186" s="128"/>
      <c r="AB186" s="155"/>
      <c r="AC186" s="156"/>
      <c r="AD186" s="157"/>
    </row>
    <row r="187" spans="1:30" ht="13.5" customHeight="1">
      <c r="A187" s="414"/>
      <c r="B187" s="251"/>
      <c r="C187" s="252"/>
      <c r="D187" s="409"/>
      <c r="E187" s="805"/>
      <c r="F187" s="18"/>
      <c r="G187" s="9" t="s">
        <v>806</v>
      </c>
      <c r="T187" s="1849" t="s">
        <v>803</v>
      </c>
      <c r="U187" s="1849"/>
      <c r="V187" s="1849"/>
      <c r="W187" s="1849"/>
      <c r="X187" s="1849"/>
      <c r="Y187" s="1849"/>
      <c r="Z187" s="1849"/>
      <c r="AA187" s="1850"/>
      <c r="AB187" s="155"/>
      <c r="AC187" s="156"/>
      <c r="AD187" s="157"/>
    </row>
    <row r="188" spans="1:30" ht="13.5" customHeight="1">
      <c r="A188" s="414"/>
      <c r="B188" s="251"/>
      <c r="C188" s="252"/>
      <c r="D188" s="409"/>
      <c r="E188" s="805"/>
      <c r="F188" s="18"/>
      <c r="H188" s="1118" t="s">
        <v>624</v>
      </c>
      <c r="I188" s="1118"/>
      <c r="J188" s="1118"/>
      <c r="K188" s="1118"/>
      <c r="L188" s="1118"/>
      <c r="M188" s="1118"/>
      <c r="N188" s="1118"/>
      <c r="O188" s="1118"/>
      <c r="P188" s="1118"/>
      <c r="Q188" s="646" t="str">
        <f>IF(勤務実績１!S3="","",勤務実績１!S3)</f>
        <v/>
      </c>
      <c r="R188" s="647"/>
      <c r="S188" s="168" t="s">
        <v>5</v>
      </c>
      <c r="T188" s="1849"/>
      <c r="U188" s="1849"/>
      <c r="V188" s="1849"/>
      <c r="W188" s="1849"/>
      <c r="X188" s="1849"/>
      <c r="Y188" s="1849"/>
      <c r="Z188" s="1849"/>
      <c r="AA188" s="1850"/>
      <c r="AB188" s="155"/>
      <c r="AC188" s="156"/>
      <c r="AD188" s="157"/>
    </row>
    <row r="189" spans="1:30" ht="13.5" customHeight="1">
      <c r="A189" s="414"/>
      <c r="B189" s="251"/>
      <c r="C189" s="252"/>
      <c r="D189" s="409"/>
      <c r="E189" s="805"/>
      <c r="F189" s="18"/>
      <c r="H189" s="1118" t="s">
        <v>804</v>
      </c>
      <c r="I189" s="1118"/>
      <c r="J189" s="1118"/>
      <c r="K189" s="1118"/>
      <c r="L189" s="1118"/>
      <c r="M189" s="1118"/>
      <c r="N189" s="1118"/>
      <c r="O189" s="1118"/>
      <c r="P189" s="1118"/>
      <c r="Q189" s="646" t="str">
        <f>勤務実績２!S3</f>
        <v/>
      </c>
      <c r="R189" s="647"/>
      <c r="S189" s="168" t="s">
        <v>5</v>
      </c>
      <c r="T189" s="1849"/>
      <c r="U189" s="1849"/>
      <c r="V189" s="1849"/>
      <c r="W189" s="1849"/>
      <c r="X189" s="1849"/>
      <c r="Y189" s="1849"/>
      <c r="Z189" s="1849"/>
      <c r="AA189" s="1850"/>
      <c r="AB189" s="155"/>
      <c r="AC189" s="156"/>
      <c r="AD189" s="157"/>
    </row>
    <row r="190" spans="1:30" ht="13.5" customHeight="1">
      <c r="A190" s="414"/>
      <c r="B190" s="251"/>
      <c r="C190" s="252"/>
      <c r="D190" s="409"/>
      <c r="E190" s="805"/>
      <c r="F190" s="18"/>
      <c r="H190" s="1118" t="s">
        <v>109</v>
      </c>
      <c r="I190" s="1118"/>
      <c r="J190" s="1118"/>
      <c r="K190" s="1118"/>
      <c r="L190" s="1118"/>
      <c r="M190" s="1118"/>
      <c r="N190" s="1118"/>
      <c r="O190" s="1118"/>
      <c r="P190" s="1118"/>
      <c r="Q190" s="646" t="str">
        <f>IF(SUM(Q188:R189)=0,"",SUM(Q188:R189))</f>
        <v/>
      </c>
      <c r="R190" s="647"/>
      <c r="S190" s="168" t="s">
        <v>5</v>
      </c>
      <c r="T190" s="1849"/>
      <c r="U190" s="1849"/>
      <c r="V190" s="1849"/>
      <c r="W190" s="1849"/>
      <c r="X190" s="1849"/>
      <c r="Y190" s="1849"/>
      <c r="Z190" s="1849"/>
      <c r="AA190" s="1850"/>
      <c r="AB190" s="155"/>
      <c r="AC190" s="156"/>
      <c r="AD190" s="157"/>
    </row>
    <row r="191" spans="1:30" ht="13.5" customHeight="1">
      <c r="A191" s="414"/>
      <c r="B191" s="251"/>
      <c r="C191" s="252"/>
      <c r="D191" s="409"/>
      <c r="E191" s="805"/>
      <c r="F191" s="18"/>
      <c r="Q191" s="391"/>
      <c r="R191" s="391"/>
      <c r="S191" s="391"/>
      <c r="T191" s="1849"/>
      <c r="U191" s="1849"/>
      <c r="V191" s="1849"/>
      <c r="W191" s="1849"/>
      <c r="X191" s="1849"/>
      <c r="Y191" s="1849"/>
      <c r="Z191" s="1849"/>
      <c r="AA191" s="1850"/>
      <c r="AB191" s="155"/>
      <c r="AC191" s="156"/>
      <c r="AD191" s="157"/>
    </row>
    <row r="192" spans="1:30" ht="13.5" customHeight="1">
      <c r="A192" s="805"/>
      <c r="B192" s="1789"/>
      <c r="C192" s="1763"/>
      <c r="D192" s="806"/>
      <c r="E192" s="805" t="s">
        <v>844</v>
      </c>
      <c r="F192" s="18"/>
      <c r="G192" s="391"/>
      <c r="H192" s="391"/>
      <c r="I192" s="391"/>
      <c r="J192" s="391"/>
      <c r="K192" s="391"/>
      <c r="L192" s="391"/>
      <c r="M192" s="391"/>
      <c r="N192" s="391"/>
      <c r="O192" s="391"/>
      <c r="P192" s="391"/>
      <c r="Q192" s="391"/>
      <c r="R192" s="391"/>
      <c r="S192" s="391"/>
      <c r="T192" s="391"/>
      <c r="U192" s="391"/>
      <c r="V192" s="391"/>
      <c r="W192" s="391"/>
      <c r="X192" s="391"/>
      <c r="Y192" s="391"/>
      <c r="Z192" s="391"/>
      <c r="AA192" s="128"/>
      <c r="AB192" s="155"/>
      <c r="AC192" s="156"/>
      <c r="AD192" s="157"/>
    </row>
    <row r="193" spans="1:30" ht="13.5" customHeight="1">
      <c r="A193" s="805"/>
      <c r="B193" s="1789"/>
      <c r="C193" s="1763"/>
      <c r="D193" s="806"/>
      <c r="E193" s="805"/>
      <c r="F193" s="18"/>
      <c r="G193" s="872" t="s">
        <v>613</v>
      </c>
      <c r="H193" s="872"/>
      <c r="I193" s="872"/>
      <c r="J193" s="872"/>
      <c r="K193" s="872"/>
      <c r="L193" s="872"/>
      <c r="M193" s="872"/>
      <c r="N193" s="872"/>
      <c r="O193" s="872"/>
      <c r="P193" s="872"/>
      <c r="Q193" s="788" t="s">
        <v>807</v>
      </c>
      <c r="R193" s="789"/>
      <c r="S193" s="789"/>
      <c r="T193" s="789"/>
      <c r="U193" s="789"/>
      <c r="V193" s="790"/>
      <c r="Z193" s="428"/>
      <c r="AA193" s="128"/>
      <c r="AB193" s="155"/>
      <c r="AC193" s="156"/>
      <c r="AD193" s="157"/>
    </row>
    <row r="194" spans="1:30" ht="13.5" customHeight="1" thickBot="1">
      <c r="A194" s="805"/>
      <c r="B194" s="1789"/>
      <c r="C194" s="1763"/>
      <c r="D194" s="806"/>
      <c r="E194" s="805"/>
      <c r="F194" s="18"/>
      <c r="G194" s="392"/>
      <c r="H194" s="392"/>
      <c r="I194" s="392"/>
      <c r="J194" s="392"/>
      <c r="K194" s="392"/>
      <c r="L194" s="392"/>
      <c r="M194" s="392"/>
      <c r="W194" s="391"/>
      <c r="X194" s="391"/>
      <c r="Y194" s="391"/>
      <c r="Z194" s="391"/>
      <c r="AA194" s="128"/>
      <c r="AB194" s="155"/>
      <c r="AC194" s="156"/>
      <c r="AD194" s="157"/>
    </row>
    <row r="195" spans="1:30" ht="13.5" customHeight="1" thickBot="1">
      <c r="A195" s="805"/>
      <c r="B195" s="431"/>
      <c r="C195" s="474"/>
      <c r="D195" s="806"/>
      <c r="E195" s="417"/>
      <c r="F195" s="18"/>
      <c r="G195" s="392"/>
      <c r="H195" s="392"/>
      <c r="I195" s="392"/>
      <c r="J195" s="392"/>
      <c r="K195" s="392"/>
      <c r="L195" s="392"/>
      <c r="M195" s="392"/>
      <c r="N195" s="1165" t="s">
        <v>12</v>
      </c>
      <c r="O195" s="1723"/>
      <c r="P195" s="1807"/>
      <c r="Q195" s="1808"/>
      <c r="R195" s="1808"/>
      <c r="S195" s="1808"/>
      <c r="T195" s="1808"/>
      <c r="U195" s="1808"/>
      <c r="V195" s="1809"/>
      <c r="W195" s="391"/>
      <c r="X195" s="391"/>
      <c r="Y195" s="391"/>
      <c r="Z195" s="391"/>
      <c r="AA195" s="128"/>
      <c r="AB195" s="155"/>
      <c r="AC195" s="156"/>
      <c r="AD195" s="157"/>
    </row>
    <row r="196" spans="1:30" ht="13.5" customHeight="1" thickBot="1">
      <c r="A196" s="805"/>
      <c r="B196" s="431"/>
      <c r="C196" s="474"/>
      <c r="D196" s="806"/>
      <c r="E196" s="417"/>
      <c r="F196" s="18"/>
      <c r="G196" s="392"/>
      <c r="H196" s="392"/>
      <c r="I196" s="392"/>
      <c r="J196" s="392"/>
      <c r="K196" s="392"/>
      <c r="L196" s="392"/>
      <c r="M196" s="392"/>
      <c r="W196" s="391"/>
      <c r="X196" s="391"/>
      <c r="Y196" s="391"/>
      <c r="Z196" s="391"/>
      <c r="AA196" s="128"/>
      <c r="AB196" s="155"/>
      <c r="AC196" s="156"/>
      <c r="AD196" s="157"/>
    </row>
    <row r="197" spans="1:30" ht="13.5" customHeight="1" thickBot="1">
      <c r="A197" s="805"/>
      <c r="B197" s="251"/>
      <c r="C197" s="1763"/>
      <c r="D197" s="806"/>
      <c r="E197" s="805" t="s">
        <v>1437</v>
      </c>
      <c r="F197" s="18"/>
      <c r="G197" s="1801" t="s">
        <v>609</v>
      </c>
      <c r="H197" s="1802"/>
      <c r="I197" s="1802"/>
      <c r="J197" s="1802"/>
      <c r="K197" s="1802"/>
      <c r="L197" s="1802"/>
      <c r="M197" s="1802"/>
      <c r="N197" s="1802"/>
      <c r="O197" s="1802"/>
      <c r="P197" s="1802"/>
      <c r="Q197" s="1802"/>
      <c r="R197" s="1802"/>
      <c r="S197" s="1844">
        <f>管理運営!M60+管理運営!P60+管理運営!V60+管理運営!Y60</f>
        <v>0</v>
      </c>
      <c r="T197" s="1845"/>
      <c r="U197" s="1846"/>
      <c r="V197" s="166" t="s">
        <v>89</v>
      </c>
      <c r="Y197" s="391"/>
      <c r="Z197" s="391"/>
      <c r="AA197" s="128"/>
      <c r="AB197" s="155"/>
      <c r="AC197" s="156"/>
      <c r="AD197" s="157"/>
    </row>
    <row r="198" spans="1:30" ht="13.5" customHeight="1">
      <c r="A198" s="805"/>
      <c r="B198" s="251"/>
      <c r="C198" s="1763"/>
      <c r="D198" s="806"/>
      <c r="E198" s="805"/>
      <c r="F198" s="18"/>
      <c r="G198" s="1756"/>
      <c r="H198" s="1757"/>
      <c r="I198" s="1847" t="s">
        <v>614</v>
      </c>
      <c r="J198" s="1848"/>
      <c r="K198" s="1848"/>
      <c r="L198" s="1848"/>
      <c r="M198" s="1848"/>
      <c r="N198" s="1848"/>
      <c r="O198" s="1135" t="s">
        <v>615</v>
      </c>
      <c r="P198" s="1136"/>
      <c r="Q198" s="1136"/>
      <c r="R198" s="1136"/>
      <c r="S198" s="167"/>
      <c r="T198" s="428"/>
      <c r="U198" s="428"/>
      <c r="V198" s="428"/>
      <c r="Y198" s="391"/>
      <c r="Z198" s="391"/>
      <c r="AA198" s="128"/>
      <c r="AB198" s="155"/>
      <c r="AC198" s="156"/>
      <c r="AD198" s="157"/>
    </row>
    <row r="199" spans="1:30" ht="13.5" customHeight="1">
      <c r="A199" s="805"/>
      <c r="B199" s="251"/>
      <c r="C199" s="1763"/>
      <c r="D199" s="806"/>
      <c r="E199" s="805"/>
      <c r="F199" s="18"/>
      <c r="G199" s="1710"/>
      <c r="H199" s="1711"/>
      <c r="I199" s="1856" t="s">
        <v>616</v>
      </c>
      <c r="J199" s="1857"/>
      <c r="K199" s="1857"/>
      <c r="L199" s="1857"/>
      <c r="M199" s="1857"/>
      <c r="N199" s="1857"/>
      <c r="O199" s="1135" t="s">
        <v>617</v>
      </c>
      <c r="P199" s="1136"/>
      <c r="Q199" s="1136"/>
      <c r="R199" s="1136"/>
      <c r="S199" s="167"/>
      <c r="T199" s="428"/>
      <c r="U199" s="428"/>
      <c r="V199" s="428"/>
      <c r="Y199" s="391"/>
      <c r="Z199" s="391"/>
      <c r="AA199" s="128"/>
      <c r="AB199" s="155"/>
      <c r="AC199" s="156"/>
      <c r="AD199" s="157"/>
    </row>
    <row r="200" spans="1:30" ht="13.5" customHeight="1">
      <c r="A200" s="805"/>
      <c r="B200" s="251"/>
      <c r="C200" s="1763"/>
      <c r="D200" s="806"/>
      <c r="E200" s="805"/>
      <c r="F200" s="18"/>
      <c r="G200" s="1710"/>
      <c r="H200" s="1711"/>
      <c r="I200" s="1741" t="s">
        <v>618</v>
      </c>
      <c r="J200" s="1742"/>
      <c r="K200" s="1742"/>
      <c r="L200" s="1742"/>
      <c r="M200" s="1742"/>
      <c r="N200" s="1742"/>
      <c r="O200" s="1135" t="s">
        <v>619</v>
      </c>
      <c r="P200" s="1136"/>
      <c r="Q200" s="1136"/>
      <c r="R200" s="1136"/>
      <c r="S200" s="167"/>
      <c r="T200" s="428"/>
      <c r="U200" s="428"/>
      <c r="V200" s="428"/>
      <c r="W200" s="391"/>
      <c r="X200" s="391"/>
      <c r="Y200" s="391"/>
      <c r="Z200" s="391"/>
      <c r="AA200" s="128"/>
      <c r="AB200" s="155"/>
      <c r="AC200" s="156"/>
      <c r="AD200" s="157"/>
    </row>
    <row r="201" spans="1:30" ht="4.95" customHeight="1">
      <c r="A201" s="805"/>
      <c r="B201" s="251"/>
      <c r="C201" s="474"/>
      <c r="D201" s="806"/>
      <c r="E201" s="417"/>
      <c r="F201" s="18"/>
      <c r="G201" s="391"/>
      <c r="H201" s="391"/>
      <c r="I201" s="391"/>
      <c r="J201" s="391"/>
      <c r="K201" s="391"/>
      <c r="L201" s="391"/>
      <c r="M201" s="391"/>
      <c r="N201" s="391"/>
      <c r="O201" s="428"/>
      <c r="P201" s="428"/>
      <c r="Q201" s="428"/>
      <c r="R201" s="428"/>
      <c r="S201" s="428"/>
      <c r="Y201" s="391"/>
      <c r="Z201" s="391"/>
      <c r="AA201" s="128"/>
      <c r="AB201" s="155"/>
      <c r="AC201" s="156"/>
      <c r="AD201" s="157"/>
    </row>
    <row r="202" spans="1:30" ht="13.5" customHeight="1" thickBot="1">
      <c r="A202" s="805"/>
      <c r="B202" s="251"/>
      <c r="C202" s="474"/>
      <c r="D202" s="806"/>
      <c r="E202" s="417"/>
      <c r="F202" s="18"/>
      <c r="G202" s="1841" t="s">
        <v>620</v>
      </c>
      <c r="H202" s="1841"/>
      <c r="I202" s="1841"/>
      <c r="J202" s="1140"/>
      <c r="K202" s="1140"/>
      <c r="L202" s="1841"/>
      <c r="M202" s="391"/>
      <c r="N202" s="391"/>
      <c r="O202" s="428"/>
      <c r="P202" s="428"/>
      <c r="Q202" s="428"/>
      <c r="R202" s="428"/>
      <c r="S202" s="428"/>
      <c r="Y202" s="391"/>
      <c r="Z202" s="391"/>
      <c r="AA202" s="128"/>
      <c r="AB202" s="155"/>
      <c r="AC202" s="156"/>
      <c r="AD202" s="157"/>
    </row>
    <row r="203" spans="1:30" ht="13.5" customHeight="1" thickBot="1">
      <c r="A203" s="805"/>
      <c r="B203" s="251"/>
      <c r="C203" s="474"/>
      <c r="D203" s="806"/>
      <c r="E203" s="417"/>
      <c r="F203" s="18"/>
      <c r="G203" s="1841" t="s">
        <v>26</v>
      </c>
      <c r="H203" s="1841"/>
      <c r="I203" s="1135"/>
      <c r="J203" s="1842"/>
      <c r="K203" s="1843"/>
      <c r="L203" s="168" t="s">
        <v>89</v>
      </c>
      <c r="M203" s="391"/>
      <c r="N203" s="391"/>
      <c r="O203" s="428"/>
      <c r="Y203" s="391"/>
      <c r="Z203" s="391"/>
      <c r="AA203" s="128"/>
      <c r="AB203" s="155"/>
      <c r="AC203" s="156"/>
      <c r="AD203" s="157"/>
    </row>
    <row r="204" spans="1:30" ht="13.5" customHeight="1" thickBot="1">
      <c r="A204" s="805"/>
      <c r="B204" s="251"/>
      <c r="C204" s="474"/>
      <c r="D204" s="806"/>
      <c r="E204" s="417"/>
      <c r="F204" s="18"/>
      <c r="G204" s="1841" t="s">
        <v>27</v>
      </c>
      <c r="H204" s="1841"/>
      <c r="I204" s="1135"/>
      <c r="J204" s="1842"/>
      <c r="K204" s="1843"/>
      <c r="L204" s="168" t="s">
        <v>89</v>
      </c>
      <c r="M204" s="391"/>
      <c r="N204" s="391"/>
      <c r="O204" s="428"/>
      <c r="P204" s="428"/>
      <c r="Q204" s="428"/>
      <c r="R204" s="428"/>
      <c r="S204" s="428"/>
      <c r="T204" s="428"/>
      <c r="U204" s="428"/>
      <c r="V204" s="428"/>
      <c r="W204" s="391"/>
      <c r="X204" s="391"/>
      <c r="Y204" s="391"/>
      <c r="Z204" s="391"/>
      <c r="AA204" s="128"/>
      <c r="AB204" s="155"/>
      <c r="AC204" s="156"/>
      <c r="AD204" s="157"/>
    </row>
    <row r="205" spans="1:30" ht="5.25" customHeight="1">
      <c r="A205" s="805"/>
      <c r="B205" s="251"/>
      <c r="C205" s="474"/>
      <c r="D205" s="806"/>
      <c r="E205" s="417"/>
      <c r="F205" s="18"/>
      <c r="G205" s="391"/>
      <c r="H205" s="391"/>
      <c r="I205" s="391"/>
      <c r="J205" s="391"/>
      <c r="K205" s="391"/>
      <c r="L205" s="391"/>
      <c r="M205" s="391"/>
      <c r="N205" s="391"/>
      <c r="O205" s="428"/>
      <c r="P205" s="428"/>
      <c r="Q205" s="428"/>
      <c r="R205" s="428"/>
      <c r="S205" s="428"/>
      <c r="T205" s="428"/>
      <c r="U205" s="428"/>
      <c r="V205" s="428"/>
      <c r="W205" s="391"/>
      <c r="X205" s="391"/>
      <c r="Y205" s="391"/>
      <c r="Z205" s="391"/>
      <c r="AA205" s="128"/>
      <c r="AB205" s="155"/>
      <c r="AC205" s="156"/>
      <c r="AD205" s="157"/>
    </row>
    <row r="206" spans="1:30" ht="13.2" customHeight="1">
      <c r="A206" s="805"/>
      <c r="B206" s="251"/>
      <c r="C206" s="1763"/>
      <c r="D206" s="806"/>
      <c r="E206" s="805" t="s">
        <v>1438</v>
      </c>
      <c r="F206" s="18"/>
      <c r="G206" s="391"/>
      <c r="H206" s="391"/>
      <c r="I206" s="391"/>
      <c r="J206" s="391"/>
      <c r="K206" s="391"/>
      <c r="L206" s="391"/>
      <c r="M206" s="391"/>
      <c r="N206" s="391"/>
      <c r="O206" s="391"/>
      <c r="P206" s="391"/>
      <c r="Q206" s="391"/>
      <c r="R206" s="391"/>
      <c r="S206" s="391"/>
      <c r="T206" s="391"/>
      <c r="U206" s="391"/>
      <c r="V206" s="391"/>
      <c r="W206" s="391"/>
      <c r="X206" s="391"/>
      <c r="Y206" s="391"/>
      <c r="Z206" s="391"/>
      <c r="AA206" s="128"/>
      <c r="AB206" s="155"/>
      <c r="AC206" s="156"/>
      <c r="AD206" s="157"/>
    </row>
    <row r="207" spans="1:30" ht="13.8" thickBot="1">
      <c r="A207" s="805"/>
      <c r="B207" s="251"/>
      <c r="C207" s="1763"/>
      <c r="D207" s="806"/>
      <c r="E207" s="805"/>
      <c r="F207" s="18"/>
      <c r="G207" s="1145" t="s">
        <v>139</v>
      </c>
      <c r="H207" s="1129"/>
      <c r="I207" s="1129"/>
      <c r="J207" s="1129"/>
      <c r="K207" s="1129"/>
      <c r="L207" s="1129"/>
      <c r="M207" s="1129"/>
      <c r="N207" s="1129"/>
      <c r="O207" s="1129"/>
      <c r="P207" s="1129"/>
      <c r="Q207" s="1129"/>
      <c r="R207" s="1129"/>
      <c r="S207" s="1129"/>
      <c r="T207" s="1129"/>
      <c r="U207" s="1129"/>
      <c r="V207" s="1129"/>
      <c r="W207" s="1129"/>
      <c r="X207" s="1130"/>
      <c r="Y207" s="391"/>
      <c r="Z207" s="391"/>
      <c r="AA207" s="128"/>
      <c r="AB207" s="155"/>
      <c r="AC207" s="156"/>
      <c r="AD207" s="157"/>
    </row>
    <row r="208" spans="1:30" ht="13.5" customHeight="1" thickBot="1">
      <c r="A208" s="805"/>
      <c r="B208" s="251"/>
      <c r="C208" s="1763"/>
      <c r="D208" s="806"/>
      <c r="E208" s="805"/>
      <c r="F208" s="18"/>
      <c r="G208" s="1710"/>
      <c r="H208" s="1711"/>
      <c r="I208" s="1801" t="s">
        <v>621</v>
      </c>
      <c r="J208" s="1802"/>
      <c r="K208" s="1802"/>
      <c r="L208" s="1802"/>
      <c r="M208" s="1802"/>
      <c r="N208" s="1803"/>
      <c r="O208" s="1804" t="s">
        <v>622</v>
      </c>
      <c r="P208" s="1805"/>
      <c r="Q208" s="1806"/>
      <c r="R208" s="169" t="s">
        <v>845</v>
      </c>
      <c r="S208" s="1807"/>
      <c r="T208" s="1808"/>
      <c r="U208" s="1808"/>
      <c r="V208" s="1808"/>
      <c r="W208" s="1808"/>
      <c r="X208" s="1809"/>
      <c r="Y208" s="391"/>
      <c r="Z208" s="391"/>
      <c r="AA208" s="128"/>
      <c r="AB208" s="155"/>
      <c r="AC208" s="156"/>
      <c r="AD208" s="157"/>
    </row>
    <row r="209" spans="1:30" ht="13.5" customHeight="1" thickBot="1">
      <c r="A209" s="805"/>
      <c r="B209" s="251"/>
      <c r="C209" s="1763"/>
      <c r="D209" s="806"/>
      <c r="E209" s="805"/>
      <c r="F209" s="18"/>
      <c r="G209" s="1710"/>
      <c r="H209" s="1711"/>
      <c r="I209" s="1801" t="s">
        <v>68</v>
      </c>
      <c r="J209" s="1802"/>
      <c r="K209" s="1802"/>
      <c r="L209" s="1802"/>
      <c r="M209" s="1802"/>
      <c r="N209" s="1803"/>
      <c r="O209" s="1804" t="s">
        <v>623</v>
      </c>
      <c r="P209" s="1805"/>
      <c r="Q209" s="1806"/>
      <c r="R209" s="391" t="s">
        <v>845</v>
      </c>
      <c r="S209" s="1810"/>
      <c r="T209" s="1811"/>
      <c r="U209" s="158" t="s">
        <v>89</v>
      </c>
      <c r="V209" s="269"/>
      <c r="W209" s="391"/>
      <c r="X209" s="391"/>
      <c r="Y209" s="391"/>
      <c r="Z209" s="391"/>
      <c r="AA209" s="128"/>
      <c r="AB209" s="155"/>
      <c r="AC209" s="156"/>
      <c r="AD209" s="157"/>
    </row>
    <row r="210" spans="1:30" ht="13.5" customHeight="1" thickBot="1">
      <c r="A210" s="805"/>
      <c r="B210" s="251"/>
      <c r="C210" s="1763"/>
      <c r="D210" s="806"/>
      <c r="E210" s="805"/>
      <c r="F210" s="18"/>
      <c r="G210" s="1710"/>
      <c r="H210" s="1711"/>
      <c r="I210" s="1801" t="s">
        <v>624</v>
      </c>
      <c r="J210" s="1802"/>
      <c r="K210" s="1802"/>
      <c r="L210" s="1802"/>
      <c r="M210" s="1802"/>
      <c r="N210" s="1803"/>
      <c r="O210" s="1804" t="s">
        <v>12</v>
      </c>
      <c r="P210" s="1805"/>
      <c r="Q210" s="1806"/>
      <c r="R210" s="391" t="s">
        <v>846</v>
      </c>
      <c r="S210" s="1807"/>
      <c r="T210" s="1808"/>
      <c r="U210" s="1808"/>
      <c r="V210" s="1808"/>
      <c r="W210" s="1808"/>
      <c r="X210" s="1809"/>
      <c r="Y210" s="391"/>
      <c r="Z210" s="391"/>
      <c r="AA210" s="128"/>
      <c r="AB210" s="155"/>
      <c r="AC210" s="156"/>
      <c r="AD210" s="157"/>
    </row>
    <row r="211" spans="1:30" ht="13.8" thickBot="1">
      <c r="A211" s="805"/>
      <c r="B211" s="251"/>
      <c r="C211" s="1763"/>
      <c r="D211" s="806"/>
      <c r="E211" s="805"/>
      <c r="F211" s="18"/>
      <c r="G211" s="1710"/>
      <c r="H211" s="1711"/>
      <c r="I211" s="1801" t="s">
        <v>625</v>
      </c>
      <c r="J211" s="1802"/>
      <c r="K211" s="1802"/>
      <c r="L211" s="1802"/>
      <c r="M211" s="1802"/>
      <c r="N211" s="1803"/>
      <c r="O211" s="1804" t="s">
        <v>12</v>
      </c>
      <c r="P211" s="1805"/>
      <c r="Q211" s="1806"/>
      <c r="R211" s="391" t="s">
        <v>846</v>
      </c>
      <c r="S211" s="1807"/>
      <c r="T211" s="1808"/>
      <c r="U211" s="1808"/>
      <c r="V211" s="1808"/>
      <c r="W211" s="1808"/>
      <c r="X211" s="1809"/>
      <c r="Y211" s="391"/>
      <c r="Z211" s="391"/>
      <c r="AA211" s="128"/>
      <c r="AB211" s="155"/>
      <c r="AC211" s="156"/>
      <c r="AD211" s="157"/>
    </row>
    <row r="212" spans="1:30" ht="10.5" customHeight="1">
      <c r="A212" s="805"/>
      <c r="B212" s="251"/>
      <c r="C212" s="1763"/>
      <c r="D212" s="806"/>
      <c r="E212" s="805"/>
      <c r="F212" s="18"/>
      <c r="G212" s="391"/>
      <c r="H212" s="391"/>
      <c r="I212" s="391"/>
      <c r="J212" s="391"/>
      <c r="K212" s="391"/>
      <c r="L212" s="391"/>
      <c r="M212" s="391"/>
      <c r="N212" s="391"/>
      <c r="O212" s="391"/>
      <c r="P212" s="391"/>
      <c r="Q212" s="391"/>
      <c r="R212" s="391"/>
      <c r="S212" s="391"/>
      <c r="T212" s="391"/>
      <c r="U212" s="391"/>
      <c r="V212" s="391"/>
      <c r="W212" s="391"/>
      <c r="X212" s="391"/>
      <c r="Y212" s="391"/>
      <c r="Z212" s="391"/>
      <c r="AA212" s="128"/>
      <c r="AB212" s="155"/>
      <c r="AC212" s="156"/>
      <c r="AD212" s="157"/>
    </row>
    <row r="213" spans="1:30" ht="10.5" customHeight="1">
      <c r="A213" s="805"/>
      <c r="B213" s="251"/>
      <c r="C213" s="474"/>
      <c r="D213" s="806"/>
      <c r="E213" s="805"/>
      <c r="F213" s="18"/>
      <c r="G213" s="391"/>
      <c r="H213" s="391"/>
      <c r="I213" s="391"/>
      <c r="J213" s="391"/>
      <c r="K213" s="391"/>
      <c r="L213" s="391"/>
      <c r="M213" s="391"/>
      <c r="N213" s="391"/>
      <c r="O213" s="391"/>
      <c r="P213" s="391"/>
      <c r="Q213" s="391"/>
      <c r="R213" s="391"/>
      <c r="S213" s="391"/>
      <c r="T213" s="391"/>
      <c r="U213" s="391"/>
      <c r="V213" s="391"/>
      <c r="W213" s="391"/>
      <c r="X213" s="391"/>
      <c r="Y213" s="391"/>
      <c r="Z213" s="391"/>
      <c r="AA213" s="128"/>
      <c r="AB213" s="155"/>
      <c r="AC213" s="156"/>
      <c r="AD213" s="157"/>
    </row>
    <row r="214" spans="1:30" ht="15" customHeight="1">
      <c r="A214" s="805"/>
      <c r="B214" s="251"/>
      <c r="C214" s="474"/>
      <c r="D214" s="806"/>
      <c r="E214" s="417"/>
      <c r="F214" s="18"/>
      <c r="G214" s="914"/>
      <c r="H214" s="915"/>
      <c r="I214" s="915"/>
      <c r="J214" s="915"/>
      <c r="K214" s="915"/>
      <c r="L214" s="915"/>
      <c r="M214" s="915"/>
      <c r="N214" s="916"/>
      <c r="O214" s="642" t="s">
        <v>102</v>
      </c>
      <c r="P214" s="642"/>
      <c r="Q214" s="642"/>
      <c r="R214" s="642"/>
      <c r="S214" s="642"/>
      <c r="T214" s="642"/>
      <c r="U214" s="642" t="s">
        <v>103</v>
      </c>
      <c r="V214" s="642"/>
      <c r="W214" s="642"/>
      <c r="X214" s="642"/>
      <c r="Y214" s="642"/>
      <c r="Z214" s="642"/>
      <c r="AA214" s="128"/>
      <c r="AB214" s="155"/>
      <c r="AC214" s="156"/>
      <c r="AD214" s="157"/>
    </row>
    <row r="215" spans="1:30" ht="13.5" customHeight="1">
      <c r="A215" s="805"/>
      <c r="B215" s="251"/>
      <c r="C215" s="1763"/>
      <c r="D215" s="806"/>
      <c r="E215" s="805" t="s">
        <v>847</v>
      </c>
      <c r="F215" s="18"/>
      <c r="G215" s="856" t="s">
        <v>300</v>
      </c>
      <c r="H215" s="857"/>
      <c r="I215" s="857"/>
      <c r="J215" s="857"/>
      <c r="K215" s="858"/>
      <c r="L215" s="605" t="s">
        <v>23</v>
      </c>
      <c r="M215" s="606"/>
      <c r="N215" s="607"/>
      <c r="O215" s="1882">
        <f>管理運営!P234</f>
        <v>0</v>
      </c>
      <c r="P215" s="1883"/>
      <c r="Q215" s="1883"/>
      <c r="R215" s="1883"/>
      <c r="S215" s="1883"/>
      <c r="T215" s="1884"/>
      <c r="U215" s="1882">
        <f>管理運営!V234</f>
        <v>0</v>
      </c>
      <c r="V215" s="1883"/>
      <c r="W215" s="1883"/>
      <c r="X215" s="1883"/>
      <c r="Y215" s="1883"/>
      <c r="Z215" s="1884"/>
      <c r="AA215" s="128"/>
      <c r="AB215" s="155"/>
      <c r="AC215" s="156"/>
      <c r="AD215" s="157"/>
    </row>
    <row r="216" spans="1:30" ht="13.5" customHeight="1">
      <c r="A216" s="805"/>
      <c r="B216" s="251"/>
      <c r="C216" s="1763"/>
      <c r="D216" s="806"/>
      <c r="E216" s="805"/>
      <c r="F216" s="18"/>
      <c r="G216" s="1184"/>
      <c r="H216" s="1185"/>
      <c r="I216" s="1185"/>
      <c r="J216" s="1185"/>
      <c r="K216" s="946"/>
      <c r="L216" s="611"/>
      <c r="M216" s="612"/>
      <c r="N216" s="613"/>
      <c r="O216" s="1885"/>
      <c r="P216" s="1886"/>
      <c r="Q216" s="1886"/>
      <c r="R216" s="1886"/>
      <c r="S216" s="1886"/>
      <c r="T216" s="1887"/>
      <c r="U216" s="1885"/>
      <c r="V216" s="1886"/>
      <c r="W216" s="1886"/>
      <c r="X216" s="1886"/>
      <c r="Y216" s="1886"/>
      <c r="Z216" s="1887"/>
      <c r="AA216" s="128"/>
      <c r="AB216" s="155"/>
      <c r="AC216" s="156"/>
      <c r="AD216" s="157"/>
    </row>
    <row r="217" spans="1:30" ht="13.5" customHeight="1">
      <c r="A217" s="805"/>
      <c r="B217" s="251"/>
      <c r="C217" s="1763"/>
      <c r="D217" s="806"/>
      <c r="E217" s="805"/>
      <c r="F217" s="18"/>
      <c r="G217" s="1184"/>
      <c r="H217" s="1185"/>
      <c r="I217" s="1185"/>
      <c r="J217" s="1185"/>
      <c r="K217" s="946"/>
      <c r="L217" s="605" t="s">
        <v>24</v>
      </c>
      <c r="M217" s="606"/>
      <c r="N217" s="607"/>
      <c r="O217" s="1882">
        <f>管理運営!P236</f>
        <v>0</v>
      </c>
      <c r="P217" s="1883"/>
      <c r="Q217" s="1883"/>
      <c r="R217" s="1883"/>
      <c r="S217" s="1883"/>
      <c r="T217" s="1883"/>
      <c r="U217" s="1882">
        <f>管理運営!V236</f>
        <v>0</v>
      </c>
      <c r="V217" s="1883"/>
      <c r="W217" s="1883"/>
      <c r="X217" s="1883"/>
      <c r="Y217" s="1883"/>
      <c r="Z217" s="1884"/>
      <c r="AA217" s="128"/>
      <c r="AB217" s="155"/>
      <c r="AC217" s="156"/>
      <c r="AD217" s="157"/>
    </row>
    <row r="218" spans="1:30" ht="13.5" customHeight="1">
      <c r="A218" s="805"/>
      <c r="B218" s="251"/>
      <c r="C218" s="1763"/>
      <c r="D218" s="806"/>
      <c r="E218" s="805"/>
      <c r="F218" s="18"/>
      <c r="G218" s="1184"/>
      <c r="H218" s="1185"/>
      <c r="I218" s="1185"/>
      <c r="J218" s="1185"/>
      <c r="K218" s="946"/>
      <c r="L218" s="611"/>
      <c r="M218" s="612"/>
      <c r="N218" s="613"/>
      <c r="O218" s="1885"/>
      <c r="P218" s="1886"/>
      <c r="Q218" s="1886"/>
      <c r="R218" s="1886"/>
      <c r="S218" s="1886"/>
      <c r="T218" s="1886"/>
      <c r="U218" s="1885"/>
      <c r="V218" s="1886"/>
      <c r="W218" s="1886"/>
      <c r="X218" s="1886"/>
      <c r="Y218" s="1886"/>
      <c r="Z218" s="1887"/>
      <c r="AA218" s="128"/>
      <c r="AB218" s="155"/>
      <c r="AC218" s="156"/>
      <c r="AD218" s="157"/>
    </row>
    <row r="219" spans="1:30">
      <c r="A219" s="805"/>
      <c r="B219" s="251"/>
      <c r="C219" s="252"/>
      <c r="D219" s="806"/>
      <c r="E219" s="417"/>
      <c r="F219" s="18"/>
      <c r="G219" s="1184"/>
      <c r="H219" s="1185"/>
      <c r="I219" s="1185"/>
      <c r="J219" s="1185"/>
      <c r="K219" s="946"/>
      <c r="L219" s="605" t="s">
        <v>25</v>
      </c>
      <c r="M219" s="606"/>
      <c r="N219" s="607"/>
      <c r="O219" s="1882">
        <f>管理運営!P238</f>
        <v>0</v>
      </c>
      <c r="P219" s="1883"/>
      <c r="Q219" s="1883"/>
      <c r="R219" s="1883"/>
      <c r="S219" s="1883"/>
      <c r="T219" s="1883"/>
      <c r="U219" s="1882">
        <f>管理運営!V238</f>
        <v>0</v>
      </c>
      <c r="V219" s="1883"/>
      <c r="W219" s="1883"/>
      <c r="X219" s="1883"/>
      <c r="Y219" s="1883"/>
      <c r="Z219" s="1884"/>
      <c r="AA219" s="128"/>
      <c r="AB219" s="155"/>
      <c r="AC219" s="156"/>
      <c r="AD219" s="157"/>
    </row>
    <row r="220" spans="1:30" ht="13.5" customHeight="1">
      <c r="A220" s="417"/>
      <c r="B220" s="431"/>
      <c r="C220" s="409"/>
      <c r="D220" s="409"/>
      <c r="E220" s="417"/>
      <c r="F220" s="147"/>
      <c r="G220" s="859"/>
      <c r="H220" s="860"/>
      <c r="I220" s="860"/>
      <c r="J220" s="860"/>
      <c r="K220" s="861"/>
      <c r="L220" s="611"/>
      <c r="M220" s="612"/>
      <c r="N220" s="613"/>
      <c r="O220" s="1888"/>
      <c r="P220" s="1889"/>
      <c r="Q220" s="1889"/>
      <c r="R220" s="1889"/>
      <c r="S220" s="1889"/>
      <c r="T220" s="1889"/>
      <c r="U220" s="1888"/>
      <c r="V220" s="1889"/>
      <c r="W220" s="1889"/>
      <c r="X220" s="1889"/>
      <c r="Y220" s="1889"/>
      <c r="Z220" s="1890"/>
      <c r="AA220" s="147"/>
      <c r="AB220" s="155"/>
      <c r="AC220" s="156"/>
      <c r="AD220" s="157"/>
    </row>
    <row r="221" spans="1:30" ht="4.95" customHeight="1">
      <c r="A221" s="262"/>
      <c r="B221" s="263"/>
      <c r="C221" s="264"/>
      <c r="D221" s="262"/>
      <c r="E221" s="262"/>
      <c r="F221" s="59"/>
      <c r="G221" s="265"/>
      <c r="H221" s="265"/>
      <c r="I221" s="265"/>
      <c r="J221" s="265"/>
      <c r="K221" s="265"/>
      <c r="L221" s="258"/>
      <c r="M221" s="258"/>
      <c r="N221" s="258"/>
      <c r="O221" s="390"/>
      <c r="P221" s="390"/>
      <c r="Q221" s="390"/>
      <c r="R221" s="390"/>
      <c r="S221" s="390"/>
      <c r="T221" s="390"/>
      <c r="U221" s="390"/>
      <c r="V221" s="390"/>
      <c r="W221" s="390"/>
      <c r="X221" s="390"/>
      <c r="Y221" s="390"/>
      <c r="Z221" s="390"/>
      <c r="AA221" s="29"/>
      <c r="AB221" s="159"/>
      <c r="AC221" s="160"/>
      <c r="AD221" s="161"/>
    </row>
    <row r="222" spans="1:30" ht="13.5" customHeight="1">
      <c r="A222" s="429"/>
      <c r="B222" s="401"/>
      <c r="C222" s="402"/>
      <c r="D222" s="402"/>
      <c r="E222" s="429"/>
      <c r="F222" s="75"/>
      <c r="G222" s="162"/>
      <c r="H222" s="162"/>
      <c r="I222" s="162"/>
      <c r="J222" s="162"/>
      <c r="K222" s="162"/>
      <c r="L222" s="162"/>
      <c r="M222" s="162"/>
      <c r="N222" s="162"/>
      <c r="O222" s="162"/>
      <c r="P222" s="162"/>
      <c r="Q222" s="162"/>
      <c r="R222" s="162"/>
      <c r="S222" s="162"/>
      <c r="T222" s="162"/>
      <c r="U222" s="162"/>
      <c r="V222" s="162"/>
      <c r="W222" s="162"/>
      <c r="X222" s="162"/>
      <c r="Y222" s="162"/>
      <c r="Z222" s="162"/>
      <c r="AA222" s="26"/>
      <c r="AB222" s="163"/>
      <c r="AC222" s="164"/>
      <c r="AD222" s="165"/>
    </row>
    <row r="223" spans="1:30" ht="13.5" customHeight="1">
      <c r="A223" s="805" t="s">
        <v>848</v>
      </c>
      <c r="B223" s="1789">
        <v>9</v>
      </c>
      <c r="C223" s="806" t="s">
        <v>849</v>
      </c>
      <c r="D223" s="815" t="s">
        <v>816</v>
      </c>
      <c r="E223" s="805" t="s">
        <v>850</v>
      </c>
      <c r="F223" s="18"/>
      <c r="G223" s="737" t="s">
        <v>71</v>
      </c>
      <c r="H223" s="737"/>
      <c r="I223" s="737"/>
      <c r="J223" s="737"/>
      <c r="K223" s="737"/>
      <c r="L223" s="737"/>
      <c r="M223" s="817"/>
      <c r="N223" s="738" t="s">
        <v>626</v>
      </c>
      <c r="O223" s="739"/>
      <c r="P223" s="739"/>
      <c r="Q223" s="739"/>
      <c r="R223" s="739"/>
      <c r="S223" s="739"/>
      <c r="T223" s="739"/>
      <c r="U223" s="739"/>
      <c r="V223" s="1517"/>
      <c r="W223" s="391"/>
      <c r="X223" s="391"/>
      <c r="Y223" s="391"/>
      <c r="Z223" s="391"/>
      <c r="AA223" s="128"/>
      <c r="AB223" s="1632" t="s">
        <v>824</v>
      </c>
      <c r="AC223" s="1633"/>
      <c r="AD223" s="1634"/>
    </row>
    <row r="224" spans="1:30" ht="13.5" customHeight="1">
      <c r="A224" s="805"/>
      <c r="B224" s="1789"/>
      <c r="C224" s="806"/>
      <c r="D224" s="815"/>
      <c r="E224" s="805"/>
      <c r="F224" s="18"/>
      <c r="G224" s="737"/>
      <c r="H224" s="737"/>
      <c r="I224" s="737"/>
      <c r="J224" s="737"/>
      <c r="K224" s="737"/>
      <c r="L224" s="737"/>
      <c r="M224" s="817"/>
      <c r="N224" s="742"/>
      <c r="O224" s="743"/>
      <c r="P224" s="743"/>
      <c r="Q224" s="743"/>
      <c r="R224" s="743"/>
      <c r="S224" s="743"/>
      <c r="T224" s="743"/>
      <c r="U224" s="743"/>
      <c r="V224" s="1518"/>
      <c r="W224" s="391"/>
      <c r="X224" s="391"/>
      <c r="Y224" s="391"/>
      <c r="Z224" s="391"/>
      <c r="AA224" s="128"/>
      <c r="AB224" s="1632"/>
      <c r="AC224" s="1633"/>
      <c r="AD224" s="1634"/>
    </row>
    <row r="225" spans="1:30">
      <c r="A225" s="805"/>
      <c r="B225" s="1789"/>
      <c r="C225" s="806"/>
      <c r="D225" s="815"/>
      <c r="E225" s="805"/>
      <c r="F225" s="18"/>
      <c r="G225" s="32"/>
      <c r="H225" s="32"/>
      <c r="I225" s="32"/>
      <c r="J225" s="32"/>
      <c r="K225" s="32"/>
      <c r="L225" s="32"/>
      <c r="M225" s="32"/>
      <c r="N225" s="391" t="s">
        <v>627</v>
      </c>
      <c r="O225" s="391"/>
      <c r="P225" s="391"/>
      <c r="Q225" s="391"/>
      <c r="R225" s="391"/>
      <c r="S225" s="391"/>
      <c r="T225" s="391"/>
      <c r="U225" s="391"/>
      <c r="V225" s="391"/>
      <c r="W225" s="391"/>
      <c r="X225" s="391"/>
      <c r="Y225" s="391"/>
      <c r="Z225" s="391"/>
      <c r="AA225" s="128"/>
      <c r="AB225" s="1632"/>
      <c r="AC225" s="1633"/>
      <c r="AD225" s="1634"/>
    </row>
    <row r="226" spans="1:30" ht="13.5" customHeight="1">
      <c r="A226" s="805"/>
      <c r="B226" s="1789"/>
      <c r="C226" s="806"/>
      <c r="D226" s="815"/>
      <c r="E226" s="805"/>
      <c r="F226" s="18"/>
      <c r="G226" s="391"/>
      <c r="H226" s="391"/>
      <c r="I226" s="391"/>
      <c r="J226" s="391"/>
      <c r="K226" s="391"/>
      <c r="L226" s="391"/>
      <c r="M226" s="391"/>
      <c r="N226" s="391"/>
      <c r="O226" s="391"/>
      <c r="P226" s="391"/>
      <c r="Q226" s="391"/>
      <c r="R226" s="391"/>
      <c r="S226" s="391"/>
      <c r="T226" s="391"/>
      <c r="U226" s="391"/>
      <c r="V226" s="391"/>
      <c r="W226" s="391"/>
      <c r="X226" s="391"/>
      <c r="Y226" s="391"/>
      <c r="Z226" s="391"/>
      <c r="AA226" s="128"/>
      <c r="AB226" s="1632"/>
      <c r="AC226" s="1633"/>
      <c r="AD226" s="1634"/>
    </row>
    <row r="227" spans="1:30" ht="13.5" customHeight="1" thickBot="1">
      <c r="A227" s="805"/>
      <c r="B227" s="1789"/>
      <c r="C227" s="806"/>
      <c r="D227" s="815"/>
      <c r="E227" s="805" t="s">
        <v>1517</v>
      </c>
      <c r="F227" s="18"/>
      <c r="G227" s="1145" t="s">
        <v>628</v>
      </c>
      <c r="H227" s="1129"/>
      <c r="I227" s="1129"/>
      <c r="J227" s="1129"/>
      <c r="K227" s="1129"/>
      <c r="L227" s="1129"/>
      <c r="M227" s="1129"/>
      <c r="N227" s="1129"/>
      <c r="O227" s="1129"/>
      <c r="P227" s="1129"/>
      <c r="Q227" s="1129"/>
      <c r="R227" s="1129"/>
      <c r="S227" s="1129"/>
      <c r="T227" s="1129"/>
      <c r="U227" s="1129"/>
      <c r="V227" s="1129"/>
      <c r="W227" s="1129"/>
      <c r="X227" s="1130"/>
      <c r="Y227" s="9"/>
      <c r="Z227" s="9"/>
      <c r="AA227" s="128"/>
      <c r="AB227" s="155"/>
      <c r="AC227" s="156"/>
      <c r="AD227" s="157"/>
    </row>
    <row r="228" spans="1:30" ht="13.5" customHeight="1" thickBot="1">
      <c r="A228" s="805"/>
      <c r="B228" s="1789"/>
      <c r="C228" s="806"/>
      <c r="D228" s="815"/>
      <c r="E228" s="805"/>
      <c r="F228" s="18"/>
      <c r="G228" s="1710"/>
      <c r="H228" s="1711"/>
      <c r="I228" s="1801" t="s">
        <v>629</v>
      </c>
      <c r="J228" s="1802"/>
      <c r="K228" s="1803"/>
      <c r="L228" s="1804" t="s">
        <v>12</v>
      </c>
      <c r="M228" s="1805"/>
      <c r="N228" s="1806"/>
      <c r="O228" s="169" t="s">
        <v>846</v>
      </c>
      <c r="P228" s="1891"/>
      <c r="Q228" s="1892"/>
      <c r="R228" s="1892"/>
      <c r="S228" s="1892"/>
      <c r="T228" s="1892"/>
      <c r="U228" s="1892"/>
      <c r="V228" s="1892"/>
      <c r="W228" s="1892"/>
      <c r="X228" s="1893"/>
      <c r="Y228" s="391"/>
      <c r="Z228" s="391"/>
      <c r="AA228" s="128"/>
      <c r="AB228" s="155"/>
      <c r="AC228" s="156"/>
      <c r="AD228" s="157"/>
    </row>
    <row r="229" spans="1:30" ht="13.5" customHeight="1" thickBot="1">
      <c r="A229" s="805"/>
      <c r="B229" s="1789"/>
      <c r="C229" s="806"/>
      <c r="D229" s="815"/>
      <c r="E229" s="805"/>
      <c r="F229" s="18"/>
      <c r="G229" s="1710"/>
      <c r="H229" s="1711"/>
      <c r="I229" s="1801" t="s">
        <v>630</v>
      </c>
      <c r="J229" s="1802"/>
      <c r="K229" s="1803"/>
      <c r="L229" s="1804" t="s">
        <v>12</v>
      </c>
      <c r="M229" s="1805"/>
      <c r="N229" s="1806"/>
      <c r="O229" s="169" t="s">
        <v>851</v>
      </c>
      <c r="P229" s="1891"/>
      <c r="Q229" s="1892"/>
      <c r="R229" s="1892"/>
      <c r="S229" s="1892"/>
      <c r="T229" s="1892"/>
      <c r="U229" s="1892"/>
      <c r="V229" s="1892"/>
      <c r="W229" s="1892"/>
      <c r="X229" s="1893"/>
      <c r="Y229" s="391"/>
      <c r="Z229" s="391"/>
      <c r="AA229" s="128"/>
      <c r="AB229" s="155"/>
      <c r="AC229" s="156"/>
      <c r="AD229" s="157"/>
    </row>
    <row r="230" spans="1:30" ht="13.5" customHeight="1">
      <c r="A230" s="805"/>
      <c r="B230" s="1789"/>
      <c r="C230" s="806"/>
      <c r="D230" s="815"/>
      <c r="E230" s="805"/>
      <c r="F230" s="18"/>
      <c r="G230" s="9"/>
      <c r="H230" s="9"/>
      <c r="I230" s="9"/>
      <c r="J230" s="9"/>
      <c r="K230" s="9"/>
      <c r="L230" s="9"/>
      <c r="M230" s="9"/>
      <c r="N230" s="9"/>
      <c r="O230" s="170"/>
      <c r="P230" s="9"/>
      <c r="Q230" s="9"/>
      <c r="R230" s="391"/>
      <c r="S230" s="391"/>
      <c r="T230" s="391"/>
      <c r="U230" s="391"/>
      <c r="V230" s="391"/>
      <c r="W230" s="391"/>
      <c r="X230" s="391"/>
      <c r="Y230" s="391"/>
      <c r="Z230" s="391"/>
      <c r="AA230" s="128"/>
      <c r="AB230" s="155"/>
      <c r="AC230" s="156"/>
      <c r="AD230" s="157"/>
    </row>
    <row r="231" spans="1:30" ht="13.5" customHeight="1">
      <c r="A231" s="805"/>
      <c r="B231" s="1789"/>
      <c r="C231" s="806"/>
      <c r="D231" s="815"/>
      <c r="E231" s="805"/>
      <c r="F231" s="18"/>
      <c r="G231" s="9"/>
      <c r="H231" s="9"/>
      <c r="I231" s="9"/>
      <c r="J231" s="9"/>
      <c r="K231" s="9"/>
      <c r="L231" s="9"/>
      <c r="M231" s="9"/>
      <c r="N231" s="9"/>
      <c r="O231" s="9"/>
      <c r="P231" s="9"/>
      <c r="Q231" s="9"/>
      <c r="R231" s="391"/>
      <c r="S231" s="391"/>
      <c r="T231" s="391"/>
      <c r="U231" s="391"/>
      <c r="V231" s="391"/>
      <c r="W231" s="391"/>
      <c r="X231" s="391"/>
      <c r="Y231" s="391"/>
      <c r="Z231" s="391"/>
      <c r="AA231" s="128"/>
      <c r="AB231" s="155"/>
      <c r="AC231" s="156"/>
      <c r="AD231" s="157"/>
    </row>
    <row r="232" spans="1:30">
      <c r="A232" s="805"/>
      <c r="B232" s="1789"/>
      <c r="C232" s="806"/>
      <c r="D232" s="815"/>
      <c r="E232" s="805"/>
      <c r="F232" s="18"/>
      <c r="G232" s="391"/>
      <c r="H232" s="391"/>
      <c r="I232" s="391"/>
      <c r="J232" s="391"/>
      <c r="K232" s="391"/>
      <c r="L232" s="391"/>
      <c r="M232" s="391"/>
      <c r="N232" s="391"/>
      <c r="O232" s="391"/>
      <c r="P232" s="391"/>
      <c r="Q232" s="391"/>
      <c r="R232" s="391"/>
      <c r="S232" s="391"/>
      <c r="T232" s="391"/>
      <c r="U232" s="391"/>
      <c r="V232" s="391"/>
      <c r="W232" s="391"/>
      <c r="X232" s="391"/>
      <c r="Y232" s="391"/>
      <c r="Z232" s="391"/>
      <c r="AA232" s="128"/>
      <c r="AB232" s="155"/>
      <c r="AC232" s="156"/>
      <c r="AD232" s="157"/>
    </row>
    <row r="233" spans="1:30">
      <c r="A233" s="414"/>
      <c r="B233" s="251"/>
      <c r="C233" s="252"/>
      <c r="D233" s="252"/>
      <c r="E233" s="805"/>
      <c r="F233" s="18"/>
      <c r="G233" s="9"/>
      <c r="H233" s="9"/>
      <c r="I233" s="9"/>
      <c r="J233" s="9"/>
      <c r="K233" s="9"/>
      <c r="L233" s="9"/>
      <c r="M233" s="9"/>
      <c r="N233" s="9"/>
      <c r="O233" s="9"/>
      <c r="P233" s="9"/>
      <c r="Q233" s="9"/>
      <c r="R233" s="391"/>
      <c r="S233" s="391"/>
      <c r="T233" s="391"/>
      <c r="U233" s="391"/>
      <c r="V233" s="391"/>
      <c r="W233" s="391"/>
      <c r="X233" s="391"/>
      <c r="Y233" s="391"/>
      <c r="Z233" s="391"/>
      <c r="AA233" s="128"/>
      <c r="AB233" s="1632"/>
      <c r="AC233" s="1633"/>
      <c r="AD233" s="1634"/>
    </row>
    <row r="234" spans="1:30">
      <c r="A234" s="414"/>
      <c r="B234" s="251"/>
      <c r="C234" s="252"/>
      <c r="D234" s="252"/>
      <c r="E234" s="805" t="s">
        <v>1439</v>
      </c>
      <c r="F234" s="18"/>
      <c r="G234" s="818" t="s">
        <v>631</v>
      </c>
      <c r="H234" s="818"/>
      <c r="I234" s="818"/>
      <c r="J234" s="818"/>
      <c r="K234" s="818"/>
      <c r="L234" s="818"/>
      <c r="M234" s="818"/>
      <c r="N234" s="1894"/>
      <c r="O234" s="792" t="s">
        <v>198</v>
      </c>
      <c r="P234" s="792"/>
      <c r="Q234" s="792"/>
      <c r="R234" s="792"/>
      <c r="S234" s="792"/>
      <c r="Y234" s="391"/>
      <c r="Z234" s="391"/>
      <c r="AA234" s="128"/>
      <c r="AB234" s="1632"/>
      <c r="AC234" s="1633"/>
      <c r="AD234" s="1634"/>
    </row>
    <row r="235" spans="1:30">
      <c r="A235" s="414"/>
      <c r="B235" s="251"/>
      <c r="C235" s="252"/>
      <c r="D235" s="252"/>
      <c r="E235" s="805"/>
      <c r="F235" s="18"/>
      <c r="G235" s="9"/>
      <c r="H235" s="9"/>
      <c r="I235" s="9"/>
      <c r="J235" s="9"/>
      <c r="K235" s="9"/>
      <c r="L235" s="9"/>
      <c r="M235" s="9"/>
      <c r="N235" s="9"/>
      <c r="O235" s="9"/>
      <c r="P235" s="9"/>
      <c r="Q235" s="9"/>
      <c r="R235" s="391"/>
      <c r="S235" s="391"/>
      <c r="T235" s="391"/>
      <c r="U235" s="391"/>
      <c r="V235" s="391"/>
      <c r="W235" s="391"/>
      <c r="X235" s="391"/>
      <c r="Y235" s="391"/>
      <c r="Z235" s="391"/>
      <c r="AA235" s="128"/>
      <c r="AB235" s="1632"/>
      <c r="AC235" s="1633"/>
      <c r="AD235" s="1634"/>
    </row>
    <row r="236" spans="1:30" ht="13.5" customHeight="1">
      <c r="A236" s="414"/>
      <c r="B236" s="251"/>
      <c r="C236" s="252"/>
      <c r="D236" s="252"/>
      <c r="E236" s="805"/>
      <c r="F236" s="18"/>
      <c r="G236" s="391"/>
      <c r="H236" s="391"/>
      <c r="I236" s="391"/>
      <c r="J236" s="391"/>
      <c r="K236" s="391"/>
      <c r="L236" s="391"/>
      <c r="M236" s="391"/>
      <c r="N236" s="391"/>
      <c r="O236" s="391"/>
      <c r="P236" s="391"/>
      <c r="Q236" s="391"/>
      <c r="R236" s="391"/>
      <c r="S236" s="391"/>
      <c r="T236" s="391"/>
      <c r="U236" s="391"/>
      <c r="V236" s="391"/>
      <c r="W236" s="391"/>
      <c r="X236" s="391"/>
      <c r="Y236" s="391"/>
      <c r="Z236" s="391"/>
      <c r="AA236" s="128"/>
      <c r="AB236" s="1632"/>
      <c r="AC236" s="1633"/>
      <c r="AD236" s="1634"/>
    </row>
    <row r="237" spans="1:30">
      <c r="A237" s="414"/>
      <c r="B237" s="251"/>
      <c r="C237" s="252"/>
      <c r="D237" s="252"/>
      <c r="E237" s="805"/>
      <c r="F237" s="18"/>
      <c r="G237" s="818" t="s">
        <v>632</v>
      </c>
      <c r="H237" s="818"/>
      <c r="I237" s="818"/>
      <c r="J237" s="818"/>
      <c r="K237" s="818"/>
      <c r="L237" s="818"/>
      <c r="M237" s="818"/>
      <c r="N237" s="1894"/>
      <c r="O237" s="792" t="s">
        <v>544</v>
      </c>
      <c r="P237" s="792"/>
      <c r="Q237" s="792"/>
      <c r="R237" s="792"/>
      <c r="S237" s="792"/>
      <c r="AA237" s="128"/>
      <c r="AB237" s="1632"/>
      <c r="AC237" s="1633"/>
      <c r="AD237" s="1634"/>
    </row>
    <row r="238" spans="1:30">
      <c r="A238" s="414"/>
      <c r="B238" s="251"/>
      <c r="C238" s="252"/>
      <c r="D238" s="252"/>
      <c r="E238" s="805"/>
      <c r="F238" s="18"/>
      <c r="G238" s="9"/>
      <c r="H238" s="9"/>
      <c r="I238" s="9"/>
      <c r="J238" s="9"/>
      <c r="K238" s="9"/>
      <c r="L238" s="9"/>
      <c r="M238" s="9"/>
      <c r="N238" s="9"/>
      <c r="O238" s="9"/>
      <c r="P238" s="9"/>
      <c r="Q238" s="9"/>
      <c r="R238" s="391"/>
      <c r="S238" s="391"/>
      <c r="T238" s="391"/>
      <c r="U238" s="391"/>
      <c r="V238" s="391"/>
      <c r="W238" s="391"/>
      <c r="X238" s="391"/>
      <c r="Y238" s="391"/>
      <c r="Z238" s="391"/>
      <c r="AA238" s="128"/>
      <c r="AB238" s="155"/>
      <c r="AC238" s="156"/>
      <c r="AD238" s="157"/>
    </row>
    <row r="239" spans="1:30" ht="13.5" customHeight="1">
      <c r="A239" s="414"/>
      <c r="B239" s="251"/>
      <c r="C239" s="252"/>
      <c r="D239" s="252"/>
      <c r="E239" s="805"/>
      <c r="F239" s="18"/>
      <c r="G239" s="391"/>
      <c r="H239" s="391"/>
      <c r="I239" s="391"/>
      <c r="J239" s="391"/>
      <c r="K239" s="391"/>
      <c r="L239" s="391"/>
      <c r="M239" s="391"/>
      <c r="N239" s="391"/>
      <c r="O239" s="391"/>
      <c r="P239" s="391"/>
      <c r="Q239" s="391"/>
      <c r="R239" s="391"/>
      <c r="S239" s="391"/>
      <c r="T239" s="391"/>
      <c r="U239" s="391"/>
      <c r="V239" s="391"/>
      <c r="W239" s="391"/>
      <c r="X239" s="391"/>
      <c r="Y239" s="391"/>
      <c r="Z239" s="391"/>
      <c r="AA239" s="128"/>
      <c r="AB239" s="155"/>
      <c r="AC239" s="156"/>
      <c r="AD239" s="157"/>
    </row>
    <row r="240" spans="1:30">
      <c r="A240" s="414"/>
      <c r="B240" s="251"/>
      <c r="C240" s="252"/>
      <c r="D240" s="252"/>
      <c r="E240" s="805"/>
      <c r="F240" s="18"/>
      <c r="G240" s="818" t="s">
        <v>633</v>
      </c>
      <c r="H240" s="818"/>
      <c r="I240" s="818"/>
      <c r="J240" s="818"/>
      <c r="K240" s="818"/>
      <c r="L240" s="818"/>
      <c r="M240" s="818"/>
      <c r="N240" s="1894"/>
      <c r="O240" s="792" t="s">
        <v>544</v>
      </c>
      <c r="P240" s="792"/>
      <c r="Q240" s="792"/>
      <c r="R240" s="792"/>
      <c r="S240" s="792"/>
      <c r="T240" s="391"/>
      <c r="Z240" s="391"/>
      <c r="AA240" s="128"/>
      <c r="AB240" s="155"/>
      <c r="AC240" s="156"/>
      <c r="AD240" s="157"/>
    </row>
    <row r="241" spans="1:54">
      <c r="A241" s="414"/>
      <c r="B241" s="251"/>
      <c r="C241" s="252"/>
      <c r="D241" s="252"/>
      <c r="E241" s="805"/>
      <c r="F241" s="18"/>
      <c r="R241" s="391"/>
      <c r="S241" s="391"/>
      <c r="T241" s="391"/>
      <c r="U241" s="391"/>
      <c r="V241" s="391"/>
      <c r="W241" s="391"/>
      <c r="X241" s="391"/>
      <c r="Y241" s="391"/>
      <c r="Z241" s="391"/>
      <c r="AA241" s="128"/>
      <c r="AB241" s="155"/>
      <c r="AC241" s="156"/>
      <c r="AD241" s="157"/>
    </row>
    <row r="242" spans="1:54">
      <c r="A242" s="414"/>
      <c r="B242" s="251"/>
      <c r="C242" s="252"/>
      <c r="D242" s="252"/>
      <c r="E242" s="805"/>
      <c r="F242" s="18"/>
      <c r="R242" s="391"/>
      <c r="S242" s="391"/>
      <c r="T242" s="391"/>
      <c r="U242" s="391"/>
      <c r="V242" s="391"/>
      <c r="W242" s="391"/>
      <c r="X242" s="391"/>
      <c r="Y242" s="391"/>
      <c r="Z242" s="391"/>
      <c r="AA242" s="128"/>
      <c r="AB242" s="155"/>
      <c r="AC242" s="156"/>
      <c r="AD242" s="157"/>
    </row>
    <row r="243" spans="1:54">
      <c r="A243" s="414"/>
      <c r="B243" s="251"/>
      <c r="C243" s="252"/>
      <c r="D243" s="252"/>
      <c r="E243" s="805"/>
      <c r="F243" s="18"/>
      <c r="G243" s="391"/>
      <c r="H243" s="391"/>
      <c r="I243" s="391"/>
      <c r="J243" s="391"/>
      <c r="K243" s="391"/>
      <c r="L243" s="391"/>
      <c r="M243" s="391"/>
      <c r="N243" s="391"/>
      <c r="O243" s="391"/>
      <c r="P243" s="391"/>
      <c r="Q243" s="391"/>
      <c r="R243" s="391"/>
      <c r="S243" s="391"/>
      <c r="T243" s="391"/>
      <c r="U243" s="391"/>
      <c r="V243" s="391"/>
      <c r="W243" s="391"/>
      <c r="X243" s="391"/>
      <c r="Y243" s="391"/>
      <c r="Z243" s="391"/>
      <c r="AA243" s="128"/>
      <c r="AB243" s="155"/>
      <c r="AC243" s="156"/>
      <c r="AD243" s="157"/>
    </row>
    <row r="244" spans="1:54" ht="13.5" customHeight="1">
      <c r="A244" s="414"/>
      <c r="B244" s="251"/>
      <c r="C244" s="252"/>
      <c r="D244" s="252"/>
      <c r="E244" s="805" t="s">
        <v>1440</v>
      </c>
      <c r="F244" s="18"/>
      <c r="AA244" s="128"/>
      <c r="AB244" s="155"/>
      <c r="AC244" s="156"/>
      <c r="AD244" s="157"/>
    </row>
    <row r="245" spans="1:54">
      <c r="A245" s="414"/>
      <c r="B245" s="251"/>
      <c r="C245" s="252"/>
      <c r="D245" s="252"/>
      <c r="E245" s="805"/>
      <c r="F245" s="18"/>
      <c r="G245" s="391"/>
      <c r="H245" s="391"/>
      <c r="I245" s="391"/>
      <c r="J245" s="391"/>
      <c r="K245" s="391"/>
      <c r="L245" s="391"/>
      <c r="M245" s="391"/>
      <c r="N245" s="391"/>
      <c r="O245" s="391"/>
      <c r="P245" s="391"/>
      <c r="Q245" s="391"/>
      <c r="R245" s="391"/>
      <c r="S245" s="391"/>
      <c r="T245" s="391"/>
      <c r="U245" s="391"/>
      <c r="V245" s="391"/>
      <c r="W245" s="391"/>
      <c r="X245" s="391"/>
      <c r="Y245" s="391"/>
      <c r="Z245" s="391"/>
      <c r="AA245" s="128"/>
      <c r="AB245" s="155"/>
      <c r="AC245" s="156"/>
      <c r="AD245" s="157"/>
    </row>
    <row r="246" spans="1:54" ht="14.25" customHeight="1">
      <c r="A246" s="414"/>
      <c r="B246" s="251"/>
      <c r="C246" s="252"/>
      <c r="D246" s="409"/>
      <c r="E246" s="805"/>
      <c r="F246" s="18"/>
      <c r="G246" s="391"/>
      <c r="H246" s="391"/>
      <c r="I246" s="391"/>
      <c r="J246" s="391"/>
      <c r="K246" s="391"/>
      <c r="L246" s="391"/>
      <c r="M246" s="391"/>
      <c r="N246" s="391"/>
      <c r="O246" s="391"/>
      <c r="P246" s="391"/>
      <c r="Q246" s="391"/>
      <c r="R246" s="391"/>
      <c r="S246" s="391"/>
      <c r="T246" s="391"/>
      <c r="U246" s="391"/>
      <c r="V246" s="391"/>
      <c r="W246" s="391"/>
      <c r="X246" s="391"/>
      <c r="Y246" s="391"/>
      <c r="Z246" s="391"/>
      <c r="AA246" s="128"/>
      <c r="AB246" s="155"/>
      <c r="AC246" s="156"/>
      <c r="AD246" s="157"/>
    </row>
    <row r="247" spans="1:54" ht="14.25" customHeight="1">
      <c r="A247" s="414"/>
      <c r="B247" s="251"/>
      <c r="C247" s="252"/>
      <c r="D247" s="409"/>
      <c r="E247" s="805"/>
      <c r="F247" s="18"/>
      <c r="G247" s="391"/>
      <c r="H247" s="391"/>
      <c r="I247" s="391"/>
      <c r="J247" s="391"/>
      <c r="K247" s="391"/>
      <c r="L247" s="391"/>
      <c r="M247" s="391"/>
      <c r="N247" s="391"/>
      <c r="O247" s="391"/>
      <c r="P247" s="391"/>
      <c r="Q247" s="391"/>
      <c r="R247" s="391"/>
      <c r="S247" s="391"/>
      <c r="T247" s="391"/>
      <c r="U247" s="391"/>
      <c r="V247" s="391"/>
      <c r="W247" s="391"/>
      <c r="X247" s="391"/>
      <c r="Y247" s="391"/>
      <c r="Z247" s="391"/>
      <c r="AA247" s="128"/>
      <c r="AB247" s="155"/>
      <c r="AC247" s="156"/>
      <c r="AD247" s="157"/>
    </row>
    <row r="248" spans="1:54">
      <c r="A248" s="414"/>
      <c r="B248" s="251"/>
      <c r="C248" s="252"/>
      <c r="D248" s="409"/>
      <c r="E248" s="805"/>
      <c r="F248" s="18"/>
      <c r="G248" s="391"/>
      <c r="H248" s="391"/>
      <c r="I248" s="391"/>
      <c r="J248" s="391"/>
      <c r="K248" s="391"/>
      <c r="L248" s="391"/>
      <c r="M248" s="391"/>
      <c r="N248" s="391"/>
      <c r="O248" s="391"/>
      <c r="P248" s="391"/>
      <c r="Q248" s="391"/>
      <c r="R248" s="391"/>
      <c r="S248" s="391"/>
      <c r="T248" s="391"/>
      <c r="U248" s="391"/>
      <c r="V248" s="391"/>
      <c r="W248" s="391"/>
      <c r="X248" s="391"/>
      <c r="Y248" s="391"/>
      <c r="Z248" s="391"/>
      <c r="AA248" s="128"/>
      <c r="AB248" s="155"/>
      <c r="AC248" s="156"/>
      <c r="AD248" s="157"/>
    </row>
    <row r="249" spans="1:54">
      <c r="A249" s="414"/>
      <c r="B249" s="251"/>
      <c r="C249" s="252"/>
      <c r="D249" s="252"/>
      <c r="E249" s="805"/>
      <c r="F249" s="18"/>
      <c r="G249" s="391"/>
      <c r="H249" s="391"/>
      <c r="I249" s="391"/>
      <c r="J249" s="391"/>
      <c r="K249" s="391"/>
      <c r="L249" s="391"/>
      <c r="M249" s="391"/>
      <c r="N249" s="391"/>
      <c r="O249" s="391"/>
      <c r="P249" s="391"/>
      <c r="Q249" s="391"/>
      <c r="R249" s="391"/>
      <c r="S249" s="391"/>
      <c r="T249" s="391"/>
      <c r="U249" s="391"/>
      <c r="V249" s="391"/>
      <c r="W249" s="391"/>
      <c r="X249" s="391"/>
      <c r="Y249" s="391"/>
      <c r="Z249" s="391"/>
      <c r="AA249" s="128"/>
      <c r="AB249" s="171"/>
      <c r="AC249" s="172"/>
      <c r="AD249" s="173"/>
    </row>
    <row r="250" spans="1:54" ht="13.5" customHeight="1">
      <c r="A250" s="414"/>
      <c r="B250" s="251"/>
      <c r="C250" s="252"/>
      <c r="D250" s="252"/>
      <c r="E250" s="805"/>
      <c r="F250" s="18"/>
      <c r="G250" s="391"/>
      <c r="H250" s="391"/>
      <c r="I250" s="391"/>
      <c r="J250" s="391"/>
      <c r="K250" s="391"/>
      <c r="L250" s="391"/>
      <c r="M250" s="391"/>
      <c r="N250" s="391"/>
      <c r="O250" s="391"/>
      <c r="P250" s="391"/>
      <c r="Q250" s="391"/>
      <c r="R250" s="391"/>
      <c r="S250" s="391"/>
      <c r="T250" s="391"/>
      <c r="U250" s="391"/>
      <c r="V250" s="391"/>
      <c r="W250" s="391"/>
      <c r="X250" s="391"/>
      <c r="Y250" s="391"/>
      <c r="Z250" s="391"/>
      <c r="AA250" s="128"/>
      <c r="AB250" s="171"/>
      <c r="AC250" s="172"/>
      <c r="AD250" s="173"/>
    </row>
    <row r="251" spans="1:54" ht="13.5" customHeight="1">
      <c r="A251" s="417"/>
      <c r="B251" s="431"/>
      <c r="C251" s="409"/>
      <c r="D251" s="409"/>
      <c r="E251" s="805"/>
      <c r="F251" s="18"/>
      <c r="G251" s="391"/>
      <c r="H251" s="391"/>
      <c r="I251" s="391"/>
      <c r="J251" s="391"/>
      <c r="K251" s="391"/>
      <c r="L251" s="391"/>
      <c r="M251" s="391"/>
      <c r="N251" s="391"/>
      <c r="O251" s="391"/>
      <c r="P251" s="391"/>
      <c r="Q251" s="391"/>
      <c r="R251" s="391"/>
      <c r="S251" s="391"/>
      <c r="T251" s="391"/>
      <c r="U251" s="391"/>
      <c r="V251" s="391"/>
      <c r="W251" s="391"/>
      <c r="X251" s="391"/>
      <c r="Y251" s="391"/>
      <c r="Z251" s="391"/>
      <c r="AA251" s="128"/>
      <c r="AB251" s="171"/>
      <c r="AC251" s="172"/>
      <c r="AD251" s="173"/>
    </row>
    <row r="252" spans="1:54" ht="13.5" customHeight="1">
      <c r="A252" s="414"/>
      <c r="B252" s="1789">
        <v>10</v>
      </c>
      <c r="C252" s="806" t="s">
        <v>852</v>
      </c>
      <c r="D252" s="815" t="s">
        <v>819</v>
      </c>
      <c r="E252" s="805" t="s">
        <v>1441</v>
      </c>
      <c r="F252" s="18"/>
      <c r="G252" s="737" t="s">
        <v>71</v>
      </c>
      <c r="H252" s="737"/>
      <c r="I252" s="737"/>
      <c r="J252" s="737"/>
      <c r="K252" s="737"/>
      <c r="L252" s="737"/>
      <c r="M252" s="817"/>
      <c r="N252" s="738" t="s">
        <v>626</v>
      </c>
      <c r="O252" s="739"/>
      <c r="P252" s="739"/>
      <c r="Q252" s="739"/>
      <c r="R252" s="739"/>
      <c r="S252" s="739"/>
      <c r="T252" s="739"/>
      <c r="U252" s="739"/>
      <c r="V252" s="1517"/>
      <c r="W252" s="391"/>
      <c r="X252" s="391"/>
      <c r="Y252" s="391"/>
      <c r="Z252" s="391"/>
      <c r="AA252" s="128"/>
      <c r="AB252" s="1632" t="s">
        <v>824</v>
      </c>
      <c r="AC252" s="1633"/>
      <c r="AD252" s="1634"/>
    </row>
    <row r="253" spans="1:54">
      <c r="A253" s="414"/>
      <c r="B253" s="1789"/>
      <c r="C253" s="806"/>
      <c r="D253" s="815"/>
      <c r="E253" s="805"/>
      <c r="F253" s="18"/>
      <c r="G253" s="737"/>
      <c r="H253" s="737"/>
      <c r="I253" s="737"/>
      <c r="J253" s="737"/>
      <c r="K253" s="737"/>
      <c r="L253" s="737"/>
      <c r="M253" s="817"/>
      <c r="N253" s="742"/>
      <c r="O253" s="743"/>
      <c r="P253" s="743"/>
      <c r="Q253" s="743"/>
      <c r="R253" s="743"/>
      <c r="S253" s="743"/>
      <c r="T253" s="743"/>
      <c r="U253" s="743"/>
      <c r="V253" s="1518"/>
      <c r="W253" s="391"/>
      <c r="X253" s="391"/>
      <c r="Y253" s="391"/>
      <c r="Z253" s="391"/>
      <c r="AA253" s="128"/>
      <c r="AB253" s="1632"/>
      <c r="AC253" s="1633"/>
      <c r="AD253" s="1634"/>
      <c r="BB253" s="3" t="s">
        <v>1505</v>
      </c>
    </row>
    <row r="254" spans="1:54" ht="13.5" customHeight="1">
      <c r="A254" s="414"/>
      <c r="B254" s="1789"/>
      <c r="C254" s="806"/>
      <c r="D254" s="815"/>
      <c r="E254" s="805"/>
      <c r="F254" s="18"/>
      <c r="G254" s="391"/>
      <c r="H254" s="391"/>
      <c r="I254" s="391"/>
      <c r="J254" s="391"/>
      <c r="K254" s="391"/>
      <c r="L254" s="391"/>
      <c r="M254" s="391"/>
      <c r="N254" s="444" t="s">
        <v>627</v>
      </c>
      <c r="O254" s="391"/>
      <c r="P254" s="391"/>
      <c r="Q254" s="391"/>
      <c r="R254" s="391"/>
      <c r="S254" s="391"/>
      <c r="T254" s="391"/>
      <c r="U254" s="391"/>
      <c r="V254" s="391"/>
      <c r="W254" s="391"/>
      <c r="X254" s="391"/>
      <c r="Y254" s="391"/>
      <c r="Z254" s="391"/>
      <c r="AA254" s="128"/>
      <c r="AB254" s="1632"/>
      <c r="AC254" s="1633"/>
      <c r="AD254" s="1634"/>
    </row>
    <row r="255" spans="1:54" ht="13.5" customHeight="1">
      <c r="A255" s="414"/>
      <c r="B255" s="1789"/>
      <c r="C255" s="806"/>
      <c r="D255" s="252"/>
      <c r="E255" s="805"/>
      <c r="F255" s="18"/>
      <c r="G255" s="391"/>
      <c r="H255" s="391"/>
      <c r="I255" s="391"/>
      <c r="J255" s="391"/>
      <c r="K255" s="391"/>
      <c r="L255" s="391"/>
      <c r="M255" s="391"/>
      <c r="N255" s="391"/>
      <c r="O255" s="391"/>
      <c r="P255" s="391"/>
      <c r="Q255" s="391"/>
      <c r="R255" s="391"/>
      <c r="S255" s="391"/>
      <c r="T255" s="391"/>
      <c r="U255" s="391"/>
      <c r="V255" s="391"/>
      <c r="W255" s="391"/>
      <c r="X255" s="391"/>
      <c r="Y255" s="391"/>
      <c r="Z255" s="391"/>
      <c r="AA255" s="128"/>
      <c r="AB255" s="393"/>
      <c r="AC255" s="394"/>
      <c r="AD255" s="395"/>
    </row>
    <row r="256" spans="1:54">
      <c r="A256" s="414"/>
      <c r="B256" s="1789"/>
      <c r="C256" s="806"/>
      <c r="D256" s="252"/>
      <c r="E256" s="805"/>
      <c r="F256" s="18"/>
      <c r="G256" s="1436" t="s">
        <v>853</v>
      </c>
      <c r="H256" s="1437"/>
      <c r="I256" s="1437"/>
      <c r="J256" s="1437"/>
      <c r="K256" s="1437"/>
      <c r="L256" s="1437"/>
      <c r="M256" s="1437"/>
      <c r="N256" s="1437"/>
      <c r="O256" s="1437"/>
      <c r="P256" s="1437"/>
      <c r="Q256" s="1437"/>
      <c r="R256" s="1437"/>
      <c r="S256" s="1437"/>
      <c r="T256" s="1437"/>
      <c r="U256" s="1437"/>
      <c r="V256" s="1437"/>
      <c r="W256" s="1438"/>
      <c r="AA256" s="128"/>
      <c r="AB256" s="397"/>
      <c r="AC256" s="398"/>
      <c r="AD256" s="399"/>
    </row>
    <row r="257" spans="1:54" ht="13.8" thickBot="1">
      <c r="A257" s="414"/>
      <c r="B257" s="1789"/>
      <c r="C257" s="806"/>
      <c r="D257" s="252"/>
      <c r="E257" s="805"/>
      <c r="F257" s="18"/>
      <c r="G257" s="1895"/>
      <c r="H257" s="1144"/>
      <c r="I257" s="1144"/>
      <c r="J257" s="1144"/>
      <c r="K257" s="1144"/>
      <c r="L257" s="1144"/>
      <c r="M257" s="1144"/>
      <c r="N257" s="1144"/>
      <c r="O257" s="1144"/>
      <c r="P257" s="1144"/>
      <c r="Q257" s="1144"/>
      <c r="R257" s="1144"/>
      <c r="S257" s="1144"/>
      <c r="T257" s="1144"/>
      <c r="U257" s="1144"/>
      <c r="V257" s="1144"/>
      <c r="W257" s="1896"/>
      <c r="AA257" s="128"/>
      <c r="AB257" s="397"/>
      <c r="AC257" s="398"/>
      <c r="AD257" s="399"/>
    </row>
    <row r="258" spans="1:54" ht="13.8" thickBot="1">
      <c r="A258" s="414"/>
      <c r="B258" s="1789"/>
      <c r="C258" s="806"/>
      <c r="D258" s="252"/>
      <c r="E258" s="805"/>
      <c r="F258" s="18"/>
      <c r="G258" s="1897"/>
      <c r="H258" s="1897"/>
      <c r="I258" s="1741" t="s">
        <v>854</v>
      </c>
      <c r="J258" s="1742"/>
      <c r="K258" s="1742"/>
      <c r="L258" s="1742"/>
      <c r="M258" s="1742"/>
      <c r="N258" s="1742"/>
      <c r="O258" s="1743"/>
      <c r="P258" s="1804" t="s">
        <v>634</v>
      </c>
      <c r="Q258" s="1805"/>
      <c r="R258" s="1806"/>
      <c r="S258" s="174" t="s">
        <v>846</v>
      </c>
      <c r="T258" s="1844">
        <f>管理運営!J60+管理運営!M60+管理運営!S60+管理運営!V60</f>
        <v>0</v>
      </c>
      <c r="U258" s="1845"/>
      <c r="V258" s="1846"/>
      <c r="W258" s="175" t="s">
        <v>89</v>
      </c>
      <c r="AA258" s="128"/>
      <c r="AB258" s="397"/>
      <c r="AC258" s="398"/>
      <c r="AD258" s="399"/>
    </row>
    <row r="259" spans="1:54">
      <c r="A259" s="414"/>
      <c r="B259" s="431"/>
      <c r="C259" s="409"/>
      <c r="D259" s="252"/>
      <c r="E259" s="417"/>
      <c r="F259" s="18"/>
      <c r="AA259" s="128"/>
      <c r="AB259" s="397"/>
      <c r="AC259" s="398"/>
      <c r="AD259" s="399"/>
    </row>
    <row r="260" spans="1:54" ht="20.399999999999999" customHeight="1">
      <c r="A260" s="257"/>
      <c r="B260" s="263"/>
      <c r="C260" s="264"/>
      <c r="D260" s="264"/>
      <c r="E260" s="262"/>
      <c r="F260" s="59"/>
      <c r="G260" s="158"/>
      <c r="H260" s="158"/>
      <c r="I260" s="158"/>
      <c r="J260" s="158"/>
      <c r="K260" s="158"/>
      <c r="L260" s="158"/>
      <c r="M260" s="158"/>
      <c r="N260" s="158"/>
      <c r="O260" s="158"/>
      <c r="P260" s="158"/>
      <c r="Q260" s="158"/>
      <c r="R260" s="158"/>
      <c r="S260" s="158"/>
      <c r="T260" s="158"/>
      <c r="U260" s="158"/>
      <c r="V260" s="158"/>
      <c r="W260" s="158"/>
      <c r="X260" s="158"/>
      <c r="Y260" s="158"/>
      <c r="Z260" s="158"/>
      <c r="AA260" s="29"/>
      <c r="AB260" s="159"/>
      <c r="AC260" s="160"/>
      <c r="AD260" s="161"/>
    </row>
    <row r="261" spans="1:54" ht="6" customHeight="1">
      <c r="A261" s="419"/>
      <c r="B261" s="401"/>
      <c r="C261" s="402"/>
      <c r="D261" s="402"/>
      <c r="E261" s="429"/>
      <c r="F261" s="75"/>
      <c r="G261" s="162"/>
      <c r="H261" s="162"/>
      <c r="I261" s="162"/>
      <c r="J261" s="162"/>
      <c r="K261" s="162"/>
      <c r="L261" s="162"/>
      <c r="M261" s="162"/>
      <c r="N261" s="162"/>
      <c r="O261" s="162"/>
      <c r="P261" s="162"/>
      <c r="Q261" s="162"/>
      <c r="R261" s="162"/>
      <c r="S261" s="162"/>
      <c r="T261" s="162"/>
      <c r="U261" s="162"/>
      <c r="V261" s="162"/>
      <c r="W261" s="162"/>
      <c r="X261" s="162"/>
      <c r="Y261" s="162"/>
      <c r="Z261" s="162"/>
      <c r="AA261" s="26"/>
      <c r="AB261" s="163"/>
      <c r="AC261" s="164"/>
      <c r="AD261" s="165"/>
    </row>
    <row r="262" spans="1:54" ht="13.2" customHeight="1">
      <c r="A262" s="414"/>
      <c r="B262" s="562">
        <v>11</v>
      </c>
      <c r="C262" s="1976" t="s">
        <v>1442</v>
      </c>
      <c r="D262" s="815" t="s">
        <v>1443</v>
      </c>
      <c r="E262" s="805" t="s">
        <v>1460</v>
      </c>
      <c r="F262" s="18"/>
      <c r="G262" s="737" t="s">
        <v>71</v>
      </c>
      <c r="H262" s="737"/>
      <c r="I262" s="737"/>
      <c r="J262" s="737"/>
      <c r="K262" s="737"/>
      <c r="L262" s="737"/>
      <c r="M262" s="817"/>
      <c r="N262" s="738" t="s">
        <v>626</v>
      </c>
      <c r="O262" s="739"/>
      <c r="P262" s="739"/>
      <c r="Q262" s="739"/>
      <c r="R262" s="739"/>
      <c r="S262" s="739"/>
      <c r="T262" s="739"/>
      <c r="U262" s="739"/>
      <c r="V262" s="1517"/>
      <c r="W262" s="391"/>
      <c r="X262" s="391"/>
      <c r="Y262" s="391"/>
      <c r="Z262" s="391"/>
      <c r="AA262" s="128"/>
      <c r="AB262" s="1632" t="s">
        <v>824</v>
      </c>
      <c r="AC262" s="1633"/>
      <c r="AD262" s="1634"/>
      <c r="BB262" s="3" t="s">
        <v>1505</v>
      </c>
    </row>
    <row r="263" spans="1:54" ht="13.2" customHeight="1">
      <c r="A263" s="414"/>
      <c r="B263" s="562"/>
      <c r="C263" s="1976"/>
      <c r="D263" s="815"/>
      <c r="E263" s="805"/>
      <c r="F263" s="18"/>
      <c r="G263" s="737"/>
      <c r="H263" s="737"/>
      <c r="I263" s="737"/>
      <c r="J263" s="737"/>
      <c r="K263" s="737"/>
      <c r="L263" s="737"/>
      <c r="M263" s="817"/>
      <c r="N263" s="742"/>
      <c r="O263" s="743"/>
      <c r="P263" s="743"/>
      <c r="Q263" s="743"/>
      <c r="R263" s="743"/>
      <c r="S263" s="743"/>
      <c r="T263" s="743"/>
      <c r="U263" s="743"/>
      <c r="V263" s="1518"/>
      <c r="W263" s="391"/>
      <c r="X263" s="391"/>
      <c r="Y263" s="391"/>
      <c r="Z263" s="391"/>
      <c r="AA263" s="128"/>
      <c r="AB263" s="1632"/>
      <c r="AC263" s="1633"/>
      <c r="AD263" s="1634"/>
    </row>
    <row r="264" spans="1:54" ht="13.2" customHeight="1">
      <c r="A264" s="414"/>
      <c r="B264" s="562"/>
      <c r="C264" s="1976"/>
      <c r="D264" s="815"/>
      <c r="E264" s="805"/>
      <c r="F264" s="18"/>
      <c r="G264" s="391"/>
      <c r="H264" s="391"/>
      <c r="I264" s="391"/>
      <c r="J264" s="391"/>
      <c r="K264" s="391"/>
      <c r="L264" s="391"/>
      <c r="M264" s="391"/>
      <c r="N264" s="444" t="s">
        <v>627</v>
      </c>
      <c r="O264" s="391"/>
      <c r="P264" s="391"/>
      <c r="Q264" s="391"/>
      <c r="R264" s="391"/>
      <c r="S264" s="391"/>
      <c r="T264" s="391"/>
      <c r="U264" s="391"/>
      <c r="V264" s="391"/>
      <c r="W264" s="391"/>
      <c r="X264" s="391"/>
      <c r="Y264" s="391"/>
      <c r="Z264" s="391"/>
      <c r="AA264" s="128"/>
      <c r="AB264" s="1632"/>
      <c r="AC264" s="1633"/>
      <c r="AD264" s="1634"/>
    </row>
    <row r="265" spans="1:54" ht="13.2" customHeight="1">
      <c r="A265" s="414"/>
      <c r="B265" s="431"/>
      <c r="C265" s="409"/>
      <c r="D265" s="474"/>
      <c r="E265" s="805"/>
      <c r="F265" s="18"/>
      <c r="H265" s="3" t="s">
        <v>596</v>
      </c>
      <c r="M265" s="3" t="s">
        <v>597</v>
      </c>
      <c r="O265" s="34"/>
      <c r="P265" s="34"/>
      <c r="Q265" s="179"/>
      <c r="R265" s="179"/>
      <c r="S265" s="179"/>
      <c r="T265" s="179"/>
      <c r="U265" s="179"/>
      <c r="V265" s="179"/>
      <c r="W265" s="179"/>
      <c r="AA265" s="128"/>
      <c r="AB265" s="397"/>
      <c r="AC265" s="398"/>
      <c r="AD265" s="399"/>
    </row>
    <row r="266" spans="1:54" ht="13.2" customHeight="1">
      <c r="A266" s="414"/>
      <c r="B266" s="431"/>
      <c r="C266" s="409"/>
      <c r="D266" s="474"/>
      <c r="E266" s="805"/>
      <c r="F266" s="18"/>
      <c r="H266" s="1141" t="s">
        <v>17</v>
      </c>
      <c r="I266" s="1771"/>
      <c r="J266" s="1141" t="s">
        <v>598</v>
      </c>
      <c r="K266" s="1771"/>
      <c r="M266" s="1141" t="s">
        <v>17</v>
      </c>
      <c r="N266" s="1771"/>
      <c r="O266" s="1141" t="s">
        <v>598</v>
      </c>
      <c r="P266" s="1771"/>
      <c r="Q266" s="179"/>
      <c r="R266" s="1141" t="s">
        <v>599</v>
      </c>
      <c r="S266" s="1142"/>
      <c r="T266" s="1142"/>
      <c r="U266" s="1142"/>
      <c r="V266" s="1142"/>
      <c r="W266" s="1771"/>
      <c r="AA266" s="128"/>
      <c r="AB266" s="397"/>
      <c r="AC266" s="398"/>
      <c r="AD266" s="399"/>
    </row>
    <row r="267" spans="1:54" ht="13.2" customHeight="1">
      <c r="A267" s="414"/>
      <c r="B267" s="431"/>
      <c r="C267" s="409"/>
      <c r="D267" s="474"/>
      <c r="E267" s="805"/>
      <c r="F267" s="18"/>
      <c r="H267" s="1772"/>
      <c r="I267" s="1773"/>
      <c r="J267" s="1772" t="s">
        <v>600</v>
      </c>
      <c r="K267" s="1773"/>
      <c r="M267" s="1772"/>
      <c r="N267" s="1773"/>
      <c r="O267" s="1772" t="s">
        <v>600</v>
      </c>
      <c r="P267" s="1773"/>
      <c r="Q267" s="179"/>
      <c r="R267" s="1772" t="s">
        <v>1444</v>
      </c>
      <c r="S267" s="1904"/>
      <c r="T267" s="1904"/>
      <c r="U267" s="1904"/>
      <c r="V267" s="1904"/>
      <c r="W267" s="1773"/>
      <c r="AA267" s="128"/>
      <c r="AB267" s="397"/>
      <c r="AC267" s="398"/>
      <c r="AD267" s="399"/>
    </row>
    <row r="268" spans="1:54" ht="13.2" customHeight="1">
      <c r="A268" s="414"/>
      <c r="B268" s="431"/>
      <c r="C268" s="409"/>
      <c r="D268" s="474"/>
      <c r="E268" s="417"/>
      <c r="F268" s="18"/>
      <c r="H268" s="1758" t="s">
        <v>601</v>
      </c>
      <c r="I268" s="1760"/>
      <c r="J268" s="1777">
        <f>管理運営!M68+管理運営!P68</f>
        <v>0</v>
      </c>
      <c r="K268" s="1778"/>
      <c r="M268" s="1758" t="s">
        <v>601</v>
      </c>
      <c r="N268" s="1760"/>
      <c r="O268" s="1777">
        <f>管理運営!V68+管理運営!Y68</f>
        <v>0</v>
      </c>
      <c r="P268" s="1778"/>
      <c r="Q268" s="179"/>
      <c r="R268" s="622" t="s">
        <v>841</v>
      </c>
      <c r="S268" s="623"/>
      <c r="T268" s="623"/>
      <c r="U268" s="624"/>
      <c r="V268" s="1793">
        <f>ROUNDDOWN((J268+O268)/3,1)</f>
        <v>0</v>
      </c>
      <c r="W268" s="1794"/>
      <c r="Z268" s="179"/>
      <c r="AA268" s="128"/>
      <c r="AB268" s="397"/>
      <c r="AC268" s="398"/>
      <c r="AD268" s="399"/>
    </row>
    <row r="269" spans="1:54" ht="13.2" customHeight="1">
      <c r="A269" s="414"/>
      <c r="B269" s="431"/>
      <c r="C269" s="409"/>
      <c r="D269" s="474"/>
      <c r="E269" s="805" t="s">
        <v>1461</v>
      </c>
      <c r="F269" s="18"/>
      <c r="H269" s="1758" t="s">
        <v>602</v>
      </c>
      <c r="I269" s="1760"/>
      <c r="J269" s="1777">
        <f>管理運営!M69+管理運営!P69</f>
        <v>0</v>
      </c>
      <c r="K269" s="1778"/>
      <c r="M269" s="1758" t="s">
        <v>602</v>
      </c>
      <c r="N269" s="1760"/>
      <c r="O269" s="1777">
        <f>管理運営!V69+管理運営!Y69</f>
        <v>0</v>
      </c>
      <c r="P269" s="1778"/>
      <c r="Q269" s="179"/>
      <c r="R269" s="622" t="s">
        <v>1445</v>
      </c>
      <c r="S269" s="623"/>
      <c r="T269" s="623"/>
      <c r="U269" s="624"/>
      <c r="V269" s="1793">
        <f>ROUNDDOWN((J269+O269)/5,1)</f>
        <v>0</v>
      </c>
      <c r="W269" s="1794"/>
      <c r="Z269" s="179"/>
      <c r="AA269" s="128"/>
      <c r="AB269" s="397"/>
      <c r="AC269" s="398"/>
      <c r="AD269" s="399"/>
    </row>
    <row r="270" spans="1:54">
      <c r="A270" s="414"/>
      <c r="B270" s="431"/>
      <c r="C270" s="409"/>
      <c r="D270" s="474"/>
      <c r="E270" s="805"/>
      <c r="F270" s="18"/>
      <c r="H270" s="1758" t="s">
        <v>604</v>
      </c>
      <c r="I270" s="1760"/>
      <c r="J270" s="1777">
        <f>管理運営!M70+管理運営!P70</f>
        <v>0</v>
      </c>
      <c r="K270" s="1778"/>
      <c r="M270" s="1758" t="s">
        <v>604</v>
      </c>
      <c r="N270" s="1760"/>
      <c r="O270" s="1777">
        <f>管理運営!V70+管理運営!Y70</f>
        <v>0</v>
      </c>
      <c r="P270" s="1778"/>
      <c r="Q270" s="179"/>
      <c r="R270" s="622" t="s">
        <v>1446</v>
      </c>
      <c r="S270" s="623"/>
      <c r="T270" s="623"/>
      <c r="U270" s="624"/>
      <c r="V270" s="1793">
        <f>ROUNDDOWN((J270+O270)/6,1)</f>
        <v>0</v>
      </c>
      <c r="W270" s="1794"/>
      <c r="Z270" s="179"/>
      <c r="AA270" s="128"/>
      <c r="AB270" s="397"/>
      <c r="AC270" s="398"/>
      <c r="AD270" s="399"/>
    </row>
    <row r="271" spans="1:54">
      <c r="A271" s="414"/>
      <c r="B271" s="431"/>
      <c r="C271" s="409"/>
      <c r="D271" s="474"/>
      <c r="E271" s="805"/>
      <c r="F271" s="18"/>
      <c r="H271" s="1758" t="s">
        <v>605</v>
      </c>
      <c r="I271" s="1760"/>
      <c r="J271" s="1777">
        <f>管理運営!J71+管理運営!J72+管理運営!M72+管理運営!P72</f>
        <v>0</v>
      </c>
      <c r="K271" s="1778"/>
      <c r="M271" s="1758" t="s">
        <v>605</v>
      </c>
      <c r="N271" s="1760"/>
      <c r="O271" s="1777">
        <f>管理運営!S71+管理運営!S72+管理運営!V72+管理運営!Y72</f>
        <v>0</v>
      </c>
      <c r="P271" s="1778"/>
      <c r="Q271" s="179"/>
      <c r="R271" s="622" t="s">
        <v>842</v>
      </c>
      <c r="S271" s="623"/>
      <c r="T271" s="623"/>
      <c r="U271" s="624"/>
      <c r="V271" s="1793">
        <f>ROUNDDOWN((J271+O271)/20,1)</f>
        <v>0</v>
      </c>
      <c r="W271" s="1794"/>
      <c r="Z271" s="179"/>
      <c r="AA271" s="128"/>
      <c r="AB271" s="397"/>
      <c r="AC271" s="398"/>
      <c r="AD271" s="399"/>
    </row>
    <row r="272" spans="1:54">
      <c r="A272" s="414"/>
      <c r="B272" s="431"/>
      <c r="C272" s="409"/>
      <c r="D272" s="474"/>
      <c r="E272" s="805"/>
      <c r="F272" s="18"/>
      <c r="H272" s="1758" t="s">
        <v>606</v>
      </c>
      <c r="I272" s="1760"/>
      <c r="J272" s="1777">
        <f>管理運営!J73+管理運営!M73+管理運営!P73</f>
        <v>0</v>
      </c>
      <c r="K272" s="1778"/>
      <c r="M272" s="1758" t="s">
        <v>606</v>
      </c>
      <c r="N272" s="1760"/>
      <c r="O272" s="1777">
        <f>管理運営!S73+管理運営!V73+管理運営!Y73</f>
        <v>0</v>
      </c>
      <c r="P272" s="1778"/>
      <c r="Q272" s="179"/>
      <c r="R272" s="1779" t="s">
        <v>607</v>
      </c>
      <c r="S272" s="1780"/>
      <c r="T272" s="1780"/>
      <c r="U272" s="1781"/>
      <c r="V272" s="1785">
        <f>ROUNDDOWN((J272+J273+O272+O273)/30,1)</f>
        <v>0</v>
      </c>
      <c r="W272" s="1786"/>
      <c r="Z272" s="179"/>
      <c r="AA272" s="128"/>
      <c r="AB272" s="397"/>
      <c r="AC272" s="398"/>
      <c r="AD272" s="399"/>
    </row>
    <row r="273" spans="1:30" ht="13.8" thickBot="1">
      <c r="A273" s="414"/>
      <c r="B273" s="431"/>
      <c r="C273" s="409"/>
      <c r="D273" s="474"/>
      <c r="E273" s="805"/>
      <c r="F273" s="18"/>
      <c r="H273" s="1905" t="s">
        <v>608</v>
      </c>
      <c r="I273" s="1906"/>
      <c r="J273" s="1777">
        <f>管理運営!J74+管理運営!M74+管理運営!P74</f>
        <v>0</v>
      </c>
      <c r="K273" s="1778"/>
      <c r="M273" s="1905" t="s">
        <v>608</v>
      </c>
      <c r="N273" s="1906"/>
      <c r="O273" s="1799">
        <f>管理運営!S74+管理運営!V74+管理運営!Y74</f>
        <v>0</v>
      </c>
      <c r="P273" s="1800"/>
      <c r="Q273" s="179"/>
      <c r="R273" s="1829"/>
      <c r="S273" s="1830"/>
      <c r="T273" s="1830"/>
      <c r="U273" s="1831"/>
      <c r="V273" s="1832"/>
      <c r="W273" s="1833"/>
      <c r="Z273" s="179"/>
      <c r="AA273" s="128"/>
      <c r="AB273" s="397"/>
      <c r="AC273" s="398"/>
      <c r="AD273" s="399"/>
    </row>
    <row r="274" spans="1:30" ht="13.8" thickTop="1">
      <c r="A274" s="414"/>
      <c r="B274" s="431"/>
      <c r="C274" s="409"/>
      <c r="D274" s="474"/>
      <c r="E274" s="805"/>
      <c r="F274" s="18"/>
      <c r="H274" s="1851" t="s">
        <v>16</v>
      </c>
      <c r="I274" s="1852"/>
      <c r="J274" s="1853">
        <f>SUM(J268:K273)</f>
        <v>0</v>
      </c>
      <c r="K274" s="1854"/>
      <c r="L274" s="378"/>
      <c r="M274" s="1851" t="s">
        <v>16</v>
      </c>
      <c r="N274" s="1852"/>
      <c r="O274" s="1853">
        <f>SUM(O268:P273)</f>
        <v>0</v>
      </c>
      <c r="P274" s="1854"/>
      <c r="Q274" s="179"/>
      <c r="R274" s="1113" t="s">
        <v>22</v>
      </c>
      <c r="S274" s="1979"/>
      <c r="T274" s="1979"/>
      <c r="U274" s="1114"/>
      <c r="V274" s="1827">
        <f>IF(ROUND(SUM(V268:W273),0)=0,0,IF(ROUND(SUM(V268:W273),0)&lt;2,2,ROUND(SUM(V268:W273),0)))</f>
        <v>0</v>
      </c>
      <c r="W274" s="1828"/>
      <c r="X274" s="1977" t="s">
        <v>1447</v>
      </c>
      <c r="Y274" s="1978"/>
      <c r="Z274" s="1978"/>
      <c r="AA274" s="128"/>
      <c r="AB274" s="397"/>
      <c r="AC274" s="398"/>
      <c r="AD274" s="399"/>
    </row>
    <row r="275" spans="1:30" ht="6" customHeight="1">
      <c r="A275" s="414"/>
      <c r="B275" s="431"/>
      <c r="C275" s="409"/>
      <c r="D275" s="474"/>
      <c r="E275" s="805"/>
      <c r="F275" s="18"/>
      <c r="Q275" s="378"/>
      <c r="R275" s="378"/>
      <c r="S275" s="179"/>
      <c r="T275" s="179"/>
      <c r="U275" s="179"/>
      <c r="V275" s="179"/>
      <c r="W275" s="179"/>
      <c r="Z275" s="179"/>
      <c r="AA275" s="128"/>
      <c r="AB275" s="397"/>
      <c r="AC275" s="398"/>
      <c r="AD275" s="399"/>
    </row>
    <row r="276" spans="1:30">
      <c r="A276" s="414"/>
      <c r="B276" s="431"/>
      <c r="C276" s="409"/>
      <c r="D276" s="474"/>
      <c r="E276" s="805"/>
      <c r="F276" s="18"/>
      <c r="G276" s="391" t="s">
        <v>1448</v>
      </c>
      <c r="H276" s="391"/>
      <c r="I276" s="391"/>
      <c r="J276" s="391"/>
      <c r="K276" s="391"/>
      <c r="L276" s="391"/>
      <c r="M276" s="391"/>
      <c r="N276" s="391"/>
      <c r="O276" s="391"/>
      <c r="P276" s="391"/>
      <c r="T276" s="179"/>
      <c r="U276" s="179"/>
      <c r="V276" s="179"/>
      <c r="W276" s="179"/>
      <c r="X276" s="179"/>
      <c r="Y276" s="179"/>
      <c r="Z276" s="179"/>
      <c r="AA276" s="128"/>
      <c r="AB276" s="397"/>
      <c r="AC276" s="398"/>
      <c r="AD276" s="399"/>
    </row>
    <row r="277" spans="1:30">
      <c r="A277" s="414"/>
      <c r="B277" s="431"/>
      <c r="C277" s="409"/>
      <c r="D277" s="474"/>
      <c r="E277" s="805"/>
      <c r="F277" s="18"/>
      <c r="G277" s="391"/>
      <c r="H277" s="1135" t="s">
        <v>843</v>
      </c>
      <c r="I277" s="1136"/>
      <c r="J277" s="1136"/>
      <c r="K277" s="1136"/>
      <c r="L277" s="1136"/>
      <c r="M277" s="1136"/>
      <c r="N277" s="1136"/>
      <c r="O277" s="1136"/>
      <c r="P277" s="1715"/>
      <c r="Q277" s="646" t="str">
        <f>IF(V274=0,"",V274)</f>
        <v/>
      </c>
      <c r="R277" s="647"/>
      <c r="S277" s="168" t="s">
        <v>5</v>
      </c>
      <c r="T277" s="179"/>
      <c r="U277" s="179"/>
      <c r="V277" s="179"/>
      <c r="W277" s="179"/>
      <c r="X277" s="179"/>
      <c r="Y277" s="179"/>
      <c r="Z277" s="179"/>
      <c r="AA277" s="128"/>
      <c r="AB277" s="397"/>
      <c r="AC277" s="398"/>
      <c r="AD277" s="399"/>
    </row>
    <row r="278" spans="1:30">
      <c r="A278" s="414"/>
      <c r="B278" s="431"/>
      <c r="C278" s="409"/>
      <c r="D278" s="474"/>
      <c r="E278" s="805"/>
      <c r="F278" s="18"/>
      <c r="H278" s="1135" t="s">
        <v>801</v>
      </c>
      <c r="I278" s="1136"/>
      <c r="J278" s="1136"/>
      <c r="K278" s="1136"/>
      <c r="L278" s="1136"/>
      <c r="M278" s="1136"/>
      <c r="N278" s="1136"/>
      <c r="O278" s="1136"/>
      <c r="P278" s="1715"/>
      <c r="Q278" s="646">
        <f>Q181</f>
        <v>1</v>
      </c>
      <c r="R278" s="647"/>
      <c r="S278" s="168" t="s">
        <v>5</v>
      </c>
      <c r="T278" s="179"/>
      <c r="U278" s="179"/>
      <c r="V278" s="179"/>
      <c r="W278" s="179"/>
      <c r="X278" s="179"/>
      <c r="Y278" s="179"/>
      <c r="Z278" s="179"/>
      <c r="AA278" s="128"/>
      <c r="AB278" s="397"/>
      <c r="AC278" s="398"/>
      <c r="AD278" s="399"/>
    </row>
    <row r="279" spans="1:30">
      <c r="A279" s="414"/>
      <c r="B279" s="431"/>
      <c r="C279" s="409"/>
      <c r="D279" s="474"/>
      <c r="E279" s="805"/>
      <c r="F279" s="18"/>
      <c r="H279" s="1135" t="s">
        <v>802</v>
      </c>
      <c r="I279" s="1136"/>
      <c r="J279" s="1136"/>
      <c r="K279" s="1136"/>
      <c r="L279" s="1136"/>
      <c r="M279" s="1136"/>
      <c r="N279" s="1136"/>
      <c r="O279" s="1136"/>
      <c r="P279" s="1715"/>
      <c r="Q279" s="646" t="str">
        <f>Q182</f>
        <v/>
      </c>
      <c r="R279" s="647"/>
      <c r="S279" s="168" t="s">
        <v>5</v>
      </c>
      <c r="T279" s="179"/>
      <c r="U279" s="179"/>
      <c r="V279" s="179"/>
      <c r="W279" s="179"/>
      <c r="X279" s="179"/>
      <c r="Y279" s="179"/>
      <c r="Z279" s="179"/>
      <c r="AA279" s="128"/>
      <c r="AB279" s="397"/>
      <c r="AC279" s="398"/>
      <c r="AD279" s="399"/>
    </row>
    <row r="280" spans="1:30">
      <c r="A280" s="414"/>
      <c r="B280" s="431"/>
      <c r="C280" s="409"/>
      <c r="D280" s="474"/>
      <c r="E280" s="805"/>
      <c r="F280" s="18"/>
      <c r="H280" s="1135" t="s">
        <v>1449</v>
      </c>
      <c r="I280" s="1136"/>
      <c r="J280" s="1136"/>
      <c r="K280" s="1136"/>
      <c r="L280" s="1136"/>
      <c r="M280" s="1136"/>
      <c r="N280" s="1136"/>
      <c r="O280" s="1136"/>
      <c r="P280" s="1715"/>
      <c r="Q280" s="646" t="str">
        <f>Q183</f>
        <v/>
      </c>
      <c r="R280" s="647"/>
      <c r="S280" s="168" t="s">
        <v>5</v>
      </c>
      <c r="T280" s="179"/>
      <c r="U280" s="179"/>
      <c r="V280" s="179"/>
      <c r="W280" s="179"/>
      <c r="X280" s="179"/>
      <c r="Y280" s="179"/>
      <c r="Z280" s="179"/>
      <c r="AA280" s="128"/>
      <c r="AB280" s="397"/>
      <c r="AC280" s="398"/>
      <c r="AD280" s="399"/>
    </row>
    <row r="281" spans="1:30">
      <c r="A281" s="414"/>
      <c r="B281" s="431"/>
      <c r="C281" s="409"/>
      <c r="D281" s="474"/>
      <c r="E281" s="805"/>
      <c r="F281" s="18"/>
      <c r="H281" s="1135" t="s">
        <v>1450</v>
      </c>
      <c r="I281" s="1136"/>
      <c r="J281" s="1136"/>
      <c r="K281" s="1136"/>
      <c r="L281" s="1136"/>
      <c r="M281" s="1136"/>
      <c r="N281" s="1136"/>
      <c r="O281" s="1136"/>
      <c r="P281" s="1715"/>
      <c r="Q281" s="646" t="str">
        <f>Q184</f>
        <v/>
      </c>
      <c r="R281" s="647"/>
      <c r="S281" s="168" t="s">
        <v>5</v>
      </c>
      <c r="T281" s="179"/>
      <c r="U281" s="179"/>
      <c r="V281" s="179"/>
      <c r="W281" s="179"/>
      <c r="X281" s="179"/>
      <c r="Y281" s="179"/>
      <c r="Z281" s="179"/>
      <c r="AA281" s="128"/>
      <c r="AB281" s="397"/>
      <c r="AC281" s="398"/>
      <c r="AD281" s="399"/>
    </row>
    <row r="282" spans="1:30">
      <c r="A282" s="414"/>
      <c r="B282" s="431"/>
      <c r="C282" s="409"/>
      <c r="D282" s="474"/>
      <c r="E282" s="805"/>
      <c r="F282" s="18"/>
      <c r="H282" s="1801" t="s">
        <v>109</v>
      </c>
      <c r="I282" s="1802"/>
      <c r="J282" s="1802"/>
      <c r="K282" s="1802"/>
      <c r="L282" s="1802"/>
      <c r="M282" s="1802"/>
      <c r="N282" s="1802"/>
      <c r="O282" s="1802"/>
      <c r="P282" s="1803"/>
      <c r="Q282" s="646">
        <f>IF(SUM(Q277:R281)=0,"",SUM(Q277:R281))</f>
        <v>1</v>
      </c>
      <c r="R282" s="647"/>
      <c r="S282" s="168" t="s">
        <v>5</v>
      </c>
      <c r="T282" s="1977" t="s">
        <v>1447</v>
      </c>
      <c r="U282" s="1978"/>
      <c r="V282" s="1978"/>
      <c r="W282" s="179"/>
      <c r="X282" s="179"/>
      <c r="Y282" s="179"/>
      <c r="Z282" s="179"/>
      <c r="AA282" s="128"/>
      <c r="AB282" s="397"/>
      <c r="AC282" s="398"/>
      <c r="AD282" s="399"/>
    </row>
    <row r="283" spans="1:30" ht="6" customHeight="1">
      <c r="A283" s="414"/>
      <c r="B283" s="431"/>
      <c r="C283" s="409"/>
      <c r="D283" s="474"/>
      <c r="E283" s="805"/>
      <c r="F283" s="18"/>
      <c r="H283" s="428"/>
      <c r="I283" s="428"/>
      <c r="J283" s="428"/>
      <c r="K283" s="428"/>
      <c r="L283" s="428"/>
      <c r="M283" s="428"/>
      <c r="N283" s="428"/>
      <c r="O283" s="428"/>
      <c r="P283" s="428"/>
      <c r="Q283" s="99"/>
      <c r="R283" s="99"/>
      <c r="S283" s="391"/>
      <c r="T283" s="179"/>
      <c r="U283" s="179"/>
      <c r="V283" s="179"/>
      <c r="W283" s="179"/>
      <c r="X283" s="179"/>
      <c r="Y283" s="179"/>
      <c r="Z283" s="179"/>
      <c r="AA283" s="128"/>
      <c r="AB283" s="397"/>
      <c r="AC283" s="398"/>
      <c r="AD283" s="399"/>
    </row>
    <row r="284" spans="1:30">
      <c r="A284" s="414"/>
      <c r="B284" s="431"/>
      <c r="C284" s="409"/>
      <c r="D284" s="474"/>
      <c r="E284" s="805"/>
      <c r="F284" s="18"/>
      <c r="G284" s="9" t="s">
        <v>1451</v>
      </c>
      <c r="T284" s="1980" t="s">
        <v>803</v>
      </c>
      <c r="U284" s="1980"/>
      <c r="V284" s="1980"/>
      <c r="W284" s="1980"/>
      <c r="X284" s="1980"/>
      <c r="Y284" s="1980"/>
      <c r="Z284" s="1980"/>
      <c r="AA284" s="1981"/>
      <c r="AB284" s="397"/>
      <c r="AC284" s="398"/>
      <c r="AD284" s="399"/>
    </row>
    <row r="285" spans="1:30" ht="13.2" customHeight="1">
      <c r="A285" s="414"/>
      <c r="B285" s="431"/>
      <c r="C285" s="409"/>
      <c r="D285" s="474"/>
      <c r="E285" s="805"/>
      <c r="F285" s="18"/>
      <c r="G285" s="391"/>
      <c r="H285" s="1801" t="s">
        <v>624</v>
      </c>
      <c r="I285" s="1802"/>
      <c r="J285" s="1802"/>
      <c r="K285" s="1802"/>
      <c r="L285" s="1802"/>
      <c r="M285" s="1802"/>
      <c r="N285" s="1802"/>
      <c r="O285" s="1802"/>
      <c r="P285" s="1803"/>
      <c r="Q285" s="646" t="str">
        <f>IF(勤務実績１!S3=0,"",勤務実績１!S3)</f>
        <v/>
      </c>
      <c r="R285" s="647"/>
      <c r="S285" s="168" t="s">
        <v>5</v>
      </c>
      <c r="T285" s="1980"/>
      <c r="U285" s="1980"/>
      <c r="V285" s="1980"/>
      <c r="W285" s="1980"/>
      <c r="X285" s="1980"/>
      <c r="Y285" s="1980"/>
      <c r="Z285" s="1980"/>
      <c r="AA285" s="1981"/>
      <c r="AB285" s="397"/>
      <c r="AC285" s="398"/>
      <c r="AD285" s="399"/>
    </row>
    <row r="286" spans="1:30">
      <c r="A286" s="414"/>
      <c r="B286" s="431"/>
      <c r="C286" s="409"/>
      <c r="D286" s="474"/>
      <c r="E286" s="805"/>
      <c r="F286" s="18"/>
      <c r="G286" s="391"/>
      <c r="H286" s="1801" t="s">
        <v>804</v>
      </c>
      <c r="I286" s="1802"/>
      <c r="J286" s="1802"/>
      <c r="K286" s="1802"/>
      <c r="L286" s="1802"/>
      <c r="M286" s="1802"/>
      <c r="N286" s="1802"/>
      <c r="O286" s="1802"/>
      <c r="P286" s="1803"/>
      <c r="Q286" s="646" t="str">
        <f>勤務実績２!S3</f>
        <v/>
      </c>
      <c r="R286" s="647"/>
      <c r="S286" s="168" t="s">
        <v>5</v>
      </c>
      <c r="T286" s="1980"/>
      <c r="U286" s="1980"/>
      <c r="V286" s="1980"/>
      <c r="W286" s="1980"/>
      <c r="X286" s="1980"/>
      <c r="Y286" s="1980"/>
      <c r="Z286" s="1980"/>
      <c r="AA286" s="1981"/>
      <c r="AB286" s="397"/>
      <c r="AC286" s="398"/>
      <c r="AD286" s="399"/>
    </row>
    <row r="287" spans="1:30">
      <c r="A287" s="414"/>
      <c r="B287" s="431"/>
      <c r="C287" s="409"/>
      <c r="D287" s="474"/>
      <c r="E287" s="805"/>
      <c r="F287" s="18"/>
      <c r="H287" s="1801" t="s">
        <v>109</v>
      </c>
      <c r="I287" s="1802"/>
      <c r="J287" s="1802"/>
      <c r="K287" s="1802"/>
      <c r="L287" s="1802"/>
      <c r="M287" s="1802"/>
      <c r="N287" s="1802"/>
      <c r="O287" s="1802"/>
      <c r="P287" s="1803"/>
      <c r="Q287" s="646" t="str">
        <f>IF(SUM(Q285:R286)=0,"",SUM(Q285:R286))</f>
        <v/>
      </c>
      <c r="R287" s="647"/>
      <c r="S287" s="168" t="s">
        <v>5</v>
      </c>
      <c r="T287" s="1980"/>
      <c r="U287" s="1980"/>
      <c r="V287" s="1980"/>
      <c r="W287" s="1980"/>
      <c r="X287" s="1980"/>
      <c r="Y287" s="1980"/>
      <c r="Z287" s="1980"/>
      <c r="AA287" s="1981"/>
      <c r="AB287" s="397"/>
      <c r="AC287" s="398"/>
      <c r="AD287" s="399"/>
    </row>
    <row r="288" spans="1:30" ht="6" customHeight="1">
      <c r="A288" s="414"/>
      <c r="B288" s="431"/>
      <c r="C288" s="409"/>
      <c r="D288" s="474"/>
      <c r="E288" s="805"/>
      <c r="F288" s="18"/>
      <c r="T288" s="1980"/>
      <c r="U288" s="1980"/>
      <c r="V288" s="1980"/>
      <c r="W288" s="1980"/>
      <c r="X288" s="1980"/>
      <c r="Y288" s="1980"/>
      <c r="Z288" s="1980"/>
      <c r="AA288" s="1981"/>
      <c r="AB288" s="397"/>
      <c r="AC288" s="398"/>
      <c r="AD288" s="399"/>
    </row>
    <row r="289" spans="1:30">
      <c r="A289" s="414"/>
      <c r="B289" s="431"/>
      <c r="C289" s="409"/>
      <c r="D289" s="474"/>
      <c r="E289" s="805"/>
      <c r="F289" s="18"/>
      <c r="G289" s="1801" t="s">
        <v>1452</v>
      </c>
      <c r="H289" s="1802"/>
      <c r="I289" s="1802"/>
      <c r="J289" s="1802"/>
      <c r="K289" s="1802"/>
      <c r="L289" s="1802"/>
      <c r="M289" s="1802"/>
      <c r="N289" s="1802"/>
      <c r="O289" s="1802"/>
      <c r="P289" s="1802"/>
      <c r="Q289" s="1802"/>
      <c r="R289" s="1802"/>
      <c r="S289" s="1802"/>
      <c r="T289" s="1802"/>
      <c r="U289" s="1802"/>
      <c r="V289" s="1802"/>
      <c r="W289" s="1802"/>
      <c r="X289" s="1802"/>
      <c r="Y289" s="1802"/>
      <c r="Z289" s="1803"/>
      <c r="AB289" s="171"/>
      <c r="AC289" s="172"/>
      <c r="AD289" s="173"/>
    </row>
    <row r="290" spans="1:30">
      <c r="A290" s="414"/>
      <c r="B290" s="431"/>
      <c r="C290" s="409"/>
      <c r="D290" s="474"/>
      <c r="E290" s="805"/>
      <c r="F290" s="18"/>
      <c r="G290" s="1945"/>
      <c r="H290" s="1945"/>
      <c r="I290" s="1436" t="s">
        <v>1453</v>
      </c>
      <c r="J290" s="1437"/>
      <c r="K290" s="1437"/>
      <c r="L290" s="1437"/>
      <c r="M290" s="1437"/>
      <c r="N290" s="1437"/>
      <c r="O290" s="1437"/>
      <c r="P290" s="1437"/>
      <c r="Q290" s="1437"/>
      <c r="R290" s="1437"/>
      <c r="S290" s="1437"/>
      <c r="T290" s="1437"/>
      <c r="U290" s="1437"/>
      <c r="V290" s="1437"/>
      <c r="W290" s="1437"/>
      <c r="X290" s="1437"/>
      <c r="Y290" s="1437"/>
      <c r="Z290" s="1438"/>
      <c r="AB290" s="171"/>
      <c r="AC290" s="172"/>
      <c r="AD290" s="173"/>
    </row>
    <row r="291" spans="1:30">
      <c r="A291" s="414"/>
      <c r="B291" s="431"/>
      <c r="C291" s="409"/>
      <c r="D291" s="474"/>
      <c r="E291" s="805"/>
      <c r="F291" s="18"/>
      <c r="G291" s="1945"/>
      <c r="H291" s="1945"/>
      <c r="I291" s="1448"/>
      <c r="J291" s="1449"/>
      <c r="K291" s="1449"/>
      <c r="L291" s="1449"/>
      <c r="M291" s="1449"/>
      <c r="N291" s="1449"/>
      <c r="O291" s="1449"/>
      <c r="P291" s="1449"/>
      <c r="Q291" s="1449"/>
      <c r="R291" s="1449"/>
      <c r="S291" s="1449"/>
      <c r="T291" s="1449"/>
      <c r="U291" s="1449"/>
      <c r="V291" s="1449"/>
      <c r="W291" s="1449"/>
      <c r="X291" s="1449"/>
      <c r="Y291" s="1449"/>
      <c r="Z291" s="1450"/>
      <c r="AB291" s="171"/>
      <c r="AC291" s="172"/>
      <c r="AD291" s="173"/>
    </row>
    <row r="292" spans="1:30">
      <c r="A292" s="414"/>
      <c r="B292" s="431"/>
      <c r="C292" s="409"/>
      <c r="D292" s="474"/>
      <c r="E292" s="805"/>
      <c r="F292" s="18"/>
      <c r="G292" s="1945"/>
      <c r="H292" s="1945"/>
      <c r="I292" s="1436" t="s">
        <v>1454</v>
      </c>
      <c r="J292" s="1437"/>
      <c r="K292" s="1437"/>
      <c r="L292" s="1437"/>
      <c r="M292" s="1437"/>
      <c r="N292" s="1437"/>
      <c r="O292" s="1437"/>
      <c r="P292" s="1437"/>
      <c r="Q292" s="1437"/>
      <c r="R292" s="1437"/>
      <c r="S292" s="1437"/>
      <c r="T292" s="1437"/>
      <c r="U292" s="1437"/>
      <c r="V292" s="1437"/>
      <c r="W292" s="1437"/>
      <c r="X292" s="1437"/>
      <c r="Y292" s="1437"/>
      <c r="Z292" s="1438"/>
      <c r="AB292" s="171"/>
      <c r="AC292" s="172"/>
      <c r="AD292" s="173"/>
    </row>
    <row r="293" spans="1:30">
      <c r="A293" s="414"/>
      <c r="B293" s="431"/>
      <c r="C293" s="409"/>
      <c r="D293" s="474"/>
      <c r="E293" s="805"/>
      <c r="F293" s="18"/>
      <c r="G293" s="1945"/>
      <c r="H293" s="1945"/>
      <c r="I293" s="1895"/>
      <c r="J293" s="1144"/>
      <c r="K293" s="1144"/>
      <c r="L293" s="1144"/>
      <c r="M293" s="1144"/>
      <c r="N293" s="1144"/>
      <c r="O293" s="1144"/>
      <c r="P293" s="1144"/>
      <c r="Q293" s="1144"/>
      <c r="R293" s="1144"/>
      <c r="S293" s="1144"/>
      <c r="T293" s="1144"/>
      <c r="U293" s="1144"/>
      <c r="V293" s="1144"/>
      <c r="W293" s="1144"/>
      <c r="X293" s="1144"/>
      <c r="Y293" s="1144"/>
      <c r="Z293" s="1896"/>
      <c r="AB293" s="171"/>
      <c r="AC293" s="172"/>
      <c r="AD293" s="173"/>
    </row>
    <row r="294" spans="1:30">
      <c r="A294" s="414"/>
      <c r="B294" s="431"/>
      <c r="C294" s="409"/>
      <c r="D294" s="474"/>
      <c r="E294" s="805"/>
      <c r="F294" s="18"/>
      <c r="G294" s="1945"/>
      <c r="H294" s="1945"/>
      <c r="I294" s="1448"/>
      <c r="J294" s="1449"/>
      <c r="K294" s="1449"/>
      <c r="L294" s="1449"/>
      <c r="M294" s="1449"/>
      <c r="N294" s="1449"/>
      <c r="O294" s="1449"/>
      <c r="P294" s="1449"/>
      <c r="Q294" s="1449"/>
      <c r="R294" s="1449"/>
      <c r="S294" s="1449"/>
      <c r="T294" s="1449"/>
      <c r="U294" s="1449"/>
      <c r="V294" s="1449"/>
      <c r="W294" s="1449"/>
      <c r="X294" s="1449"/>
      <c r="Y294" s="1449"/>
      <c r="Z294" s="1450"/>
      <c r="AA294" s="128"/>
      <c r="AB294" s="171"/>
      <c r="AC294" s="172"/>
      <c r="AD294" s="173"/>
    </row>
    <row r="295" spans="1:30" ht="13.2" customHeight="1">
      <c r="A295" s="414"/>
      <c r="B295" s="431"/>
      <c r="C295" s="409"/>
      <c r="D295" s="474"/>
      <c r="E295" s="805"/>
      <c r="F295" s="18"/>
      <c r="G295" s="1953"/>
      <c r="H295" s="1953"/>
      <c r="I295" s="1710"/>
      <c r="J295" s="1711"/>
      <c r="K295" s="1991" t="s">
        <v>1455</v>
      </c>
      <c r="L295" s="1992"/>
      <c r="M295" s="1992"/>
      <c r="N295" s="1992"/>
      <c r="O295" s="1992"/>
      <c r="P295" s="1992"/>
      <c r="Q295" s="1992"/>
      <c r="R295" s="1992"/>
      <c r="S295" s="1992"/>
      <c r="T295" s="1992"/>
      <c r="U295" s="1992"/>
      <c r="V295" s="1992"/>
      <c r="W295" s="1992"/>
      <c r="X295" s="1992"/>
      <c r="Y295" s="1992"/>
      <c r="Z295" s="1993"/>
      <c r="AA295" s="128"/>
      <c r="AB295" s="176"/>
      <c r="AC295" s="177"/>
      <c r="AD295" s="178"/>
    </row>
    <row r="296" spans="1:30" ht="13.2" customHeight="1">
      <c r="A296" s="414"/>
      <c r="B296" s="431"/>
      <c r="C296" s="409"/>
      <c r="D296" s="474"/>
      <c r="E296" s="805" t="s">
        <v>1518</v>
      </c>
      <c r="F296" s="18"/>
      <c r="G296" s="1953"/>
      <c r="H296" s="1953"/>
      <c r="I296" s="1897"/>
      <c r="J296" s="1897"/>
      <c r="K296" s="1994" t="s">
        <v>1456</v>
      </c>
      <c r="L296" s="1995"/>
      <c r="M296" s="1995"/>
      <c r="N296" s="1995"/>
      <c r="O296" s="1995"/>
      <c r="P296" s="1995"/>
      <c r="Q296" s="1995"/>
      <c r="R296" s="1995"/>
      <c r="S296" s="1995"/>
      <c r="T296" s="1995"/>
      <c r="U296" s="1995"/>
      <c r="V296" s="1995"/>
      <c r="W296" s="1995"/>
      <c r="X296" s="1995"/>
      <c r="Y296" s="1995"/>
      <c r="Z296" s="1996"/>
      <c r="AA296" s="128"/>
      <c r="AB296" s="171"/>
      <c r="AC296" s="172"/>
      <c r="AD296" s="173"/>
    </row>
    <row r="297" spans="1:30">
      <c r="A297" s="414"/>
      <c r="B297" s="431"/>
      <c r="C297" s="409"/>
      <c r="D297" s="474"/>
      <c r="E297" s="805"/>
      <c r="F297" s="18"/>
      <c r="G297" s="1953"/>
      <c r="H297" s="1953"/>
      <c r="I297" s="1897"/>
      <c r="J297" s="1897"/>
      <c r="K297" s="1994" t="s">
        <v>1457</v>
      </c>
      <c r="L297" s="1987"/>
      <c r="M297" s="1987"/>
      <c r="N297" s="1987"/>
      <c r="O297" s="1987"/>
      <c r="P297" s="1987"/>
      <c r="Q297" s="1987"/>
      <c r="R297" s="1987"/>
      <c r="S297" s="1987"/>
      <c r="T297" s="1987"/>
      <c r="U297" s="1987"/>
      <c r="V297" s="1987"/>
      <c r="W297" s="1987"/>
      <c r="X297" s="1987"/>
      <c r="Y297" s="1987"/>
      <c r="Z297" s="1988"/>
      <c r="AA297" s="128"/>
      <c r="AB297" s="171"/>
      <c r="AC297" s="172"/>
      <c r="AD297" s="173"/>
    </row>
    <row r="298" spans="1:30">
      <c r="A298" s="414"/>
      <c r="B298" s="431"/>
      <c r="C298" s="409"/>
      <c r="D298" s="474"/>
      <c r="E298" s="805"/>
      <c r="F298" s="18"/>
      <c r="G298" s="1953"/>
      <c r="H298" s="1953"/>
      <c r="I298" s="1897"/>
      <c r="J298" s="1897"/>
      <c r="K298" s="1986" t="s">
        <v>1458</v>
      </c>
      <c r="L298" s="1987"/>
      <c r="M298" s="1987"/>
      <c r="N298" s="1987"/>
      <c r="O298" s="1987"/>
      <c r="P298" s="1987"/>
      <c r="Q298" s="1987"/>
      <c r="R298" s="1987"/>
      <c r="S298" s="1987"/>
      <c r="T298" s="1987"/>
      <c r="U298" s="1987"/>
      <c r="V298" s="1987"/>
      <c r="W298" s="1987"/>
      <c r="X298" s="1987"/>
      <c r="Y298" s="1987"/>
      <c r="Z298" s="1988"/>
      <c r="AA298" s="128"/>
      <c r="AB298" s="171"/>
      <c r="AC298" s="172"/>
      <c r="AD298" s="173"/>
    </row>
    <row r="299" spans="1:30">
      <c r="A299" s="414"/>
      <c r="B299" s="431"/>
      <c r="C299" s="409"/>
      <c r="D299" s="474"/>
      <c r="E299" s="805"/>
      <c r="F299" s="18"/>
      <c r="G299" s="1947"/>
      <c r="H299" s="1948"/>
      <c r="I299" s="1997" t="s">
        <v>1459</v>
      </c>
      <c r="J299" s="1437"/>
      <c r="K299" s="1437"/>
      <c r="L299" s="1437"/>
      <c r="M299" s="1437"/>
      <c r="N299" s="1437"/>
      <c r="O299" s="1437"/>
      <c r="P299" s="1437"/>
      <c r="Q299" s="1437"/>
      <c r="R299" s="1437"/>
      <c r="S299" s="1437"/>
      <c r="T299" s="1437"/>
      <c r="U299" s="1437"/>
      <c r="V299" s="1437"/>
      <c r="W299" s="1437"/>
      <c r="X299" s="1437"/>
      <c r="Y299" s="1437"/>
      <c r="Z299" s="1438"/>
      <c r="AB299" s="176"/>
      <c r="AC299" s="177"/>
      <c r="AD299" s="178"/>
    </row>
    <row r="300" spans="1:30">
      <c r="A300" s="417"/>
      <c r="B300" s="431"/>
      <c r="C300" s="409"/>
      <c r="D300" s="410"/>
      <c r="E300" s="805"/>
      <c r="F300" s="18"/>
      <c r="G300" s="1949"/>
      <c r="H300" s="1950"/>
      <c r="I300" s="1895"/>
      <c r="J300" s="1144"/>
      <c r="K300" s="1144"/>
      <c r="L300" s="1144"/>
      <c r="M300" s="1144"/>
      <c r="N300" s="1144"/>
      <c r="O300" s="1144"/>
      <c r="P300" s="1144"/>
      <c r="Q300" s="1144"/>
      <c r="R300" s="1144"/>
      <c r="S300" s="1144"/>
      <c r="T300" s="1144"/>
      <c r="U300" s="1144"/>
      <c r="V300" s="1144"/>
      <c r="W300" s="1144"/>
      <c r="X300" s="1144"/>
      <c r="Y300" s="1144"/>
      <c r="Z300" s="1896"/>
      <c r="AB300" s="176"/>
      <c r="AC300" s="177"/>
      <c r="AD300" s="178"/>
    </row>
    <row r="301" spans="1:30">
      <c r="A301" s="417"/>
      <c r="B301" s="562"/>
      <c r="C301" s="409"/>
      <c r="D301" s="410"/>
      <c r="E301" s="805"/>
      <c r="F301" s="18"/>
      <c r="G301" s="1949"/>
      <c r="H301" s="1950"/>
      <c r="I301" s="1895"/>
      <c r="J301" s="1144"/>
      <c r="K301" s="1144"/>
      <c r="L301" s="1144"/>
      <c r="M301" s="1144"/>
      <c r="N301" s="1144"/>
      <c r="O301" s="1144"/>
      <c r="P301" s="1144"/>
      <c r="Q301" s="1144"/>
      <c r="R301" s="1144"/>
      <c r="S301" s="1144"/>
      <c r="T301" s="1144"/>
      <c r="U301" s="1144"/>
      <c r="V301" s="1144"/>
      <c r="W301" s="1144"/>
      <c r="X301" s="1144"/>
      <c r="Y301" s="1144"/>
      <c r="Z301" s="1896"/>
      <c r="AB301" s="176"/>
      <c r="AC301" s="177"/>
      <c r="AD301" s="178"/>
    </row>
    <row r="302" spans="1:30">
      <c r="A302" s="417"/>
      <c r="B302" s="562"/>
      <c r="C302" s="409"/>
      <c r="D302" s="410"/>
      <c r="E302" s="805"/>
      <c r="F302" s="18"/>
      <c r="G302" s="1949"/>
      <c r="H302" s="1950"/>
      <c r="I302" s="1895"/>
      <c r="J302" s="1144"/>
      <c r="K302" s="1144"/>
      <c r="L302" s="1144"/>
      <c r="M302" s="1144"/>
      <c r="N302" s="1144"/>
      <c r="O302" s="1144"/>
      <c r="P302" s="1144"/>
      <c r="Q302" s="1144"/>
      <c r="R302" s="1144"/>
      <c r="S302" s="1144"/>
      <c r="T302" s="1144"/>
      <c r="U302" s="1144"/>
      <c r="V302" s="1144"/>
      <c r="W302" s="1144"/>
      <c r="X302" s="1144"/>
      <c r="Y302" s="1144"/>
      <c r="Z302" s="1896"/>
      <c r="AB302" s="176"/>
      <c r="AC302" s="177"/>
      <c r="AD302" s="178"/>
    </row>
    <row r="303" spans="1:30">
      <c r="A303" s="417"/>
      <c r="B303" s="562"/>
      <c r="C303" s="409"/>
      <c r="D303" s="410"/>
      <c r="E303" s="805"/>
      <c r="F303" s="18"/>
      <c r="G303" s="1949"/>
      <c r="H303" s="1950"/>
      <c r="I303" s="1895"/>
      <c r="J303" s="1144"/>
      <c r="K303" s="1144"/>
      <c r="L303" s="1144"/>
      <c r="M303" s="1144"/>
      <c r="N303" s="1144"/>
      <c r="O303" s="1144"/>
      <c r="P303" s="1144"/>
      <c r="Q303" s="1144"/>
      <c r="R303" s="1144"/>
      <c r="S303" s="1144"/>
      <c r="T303" s="1144"/>
      <c r="U303" s="1144"/>
      <c r="V303" s="1144"/>
      <c r="W303" s="1144"/>
      <c r="X303" s="1144"/>
      <c r="Y303" s="1144"/>
      <c r="Z303" s="1896"/>
      <c r="AB303" s="176"/>
      <c r="AC303" s="177"/>
      <c r="AD303" s="178"/>
    </row>
    <row r="304" spans="1:30" ht="7.95" customHeight="1">
      <c r="A304" s="417"/>
      <c r="B304" s="562"/>
      <c r="C304" s="409"/>
      <c r="D304" s="410"/>
      <c r="E304" s="805"/>
      <c r="F304" s="18"/>
      <c r="G304" s="1951"/>
      <c r="H304" s="1952"/>
      <c r="I304" s="1448"/>
      <c r="J304" s="1449"/>
      <c r="K304" s="1449"/>
      <c r="L304" s="1449"/>
      <c r="M304" s="1449"/>
      <c r="N304" s="1449"/>
      <c r="O304" s="1449"/>
      <c r="P304" s="1449"/>
      <c r="Q304" s="1449"/>
      <c r="R304" s="1449"/>
      <c r="S304" s="1449"/>
      <c r="T304" s="1449"/>
      <c r="U304" s="1449"/>
      <c r="V304" s="1449"/>
      <c r="W304" s="1449"/>
      <c r="X304" s="1449"/>
      <c r="Y304" s="1449"/>
      <c r="Z304" s="1450"/>
      <c r="AA304" s="128"/>
      <c r="AB304" s="171"/>
      <c r="AC304" s="172"/>
      <c r="AD304" s="173"/>
    </row>
    <row r="305" spans="1:54" ht="7.95" customHeight="1">
      <c r="A305" s="262"/>
      <c r="B305" s="563"/>
      <c r="C305" s="264"/>
      <c r="D305" s="304"/>
      <c r="E305" s="590"/>
      <c r="F305" s="59"/>
      <c r="G305" s="23"/>
      <c r="H305" s="23"/>
      <c r="I305" s="23"/>
      <c r="J305" s="23"/>
      <c r="K305" s="23"/>
      <c r="L305" s="23"/>
      <c r="M305" s="23"/>
      <c r="N305" s="23"/>
      <c r="O305" s="23"/>
      <c r="P305" s="23"/>
      <c r="Q305" s="23"/>
      <c r="R305" s="23"/>
      <c r="S305" s="23"/>
      <c r="T305" s="23"/>
      <c r="U305" s="23"/>
      <c r="V305" s="23"/>
      <c r="W305" s="23"/>
      <c r="X305" s="23"/>
      <c r="Y305" s="23"/>
      <c r="Z305" s="23"/>
      <c r="AA305" s="29"/>
      <c r="AB305" s="564"/>
      <c r="AC305" s="565"/>
      <c r="AD305" s="566"/>
    </row>
    <row r="306" spans="1:54" ht="7.95" customHeight="1">
      <c r="A306" s="417"/>
      <c r="B306" s="562"/>
      <c r="C306" s="409"/>
      <c r="D306" s="561"/>
      <c r="E306" s="329"/>
      <c r="F306" s="18"/>
      <c r="AA306" s="128"/>
      <c r="AB306" s="171"/>
      <c r="AC306" s="172"/>
      <c r="AD306" s="173"/>
    </row>
    <row r="307" spans="1:54" ht="13.5" customHeight="1">
      <c r="A307" s="414"/>
      <c r="B307" s="1789">
        <v>12</v>
      </c>
      <c r="C307" s="806" t="s">
        <v>855</v>
      </c>
      <c r="D307" s="815" t="s">
        <v>1021</v>
      </c>
      <c r="E307" s="805" t="s">
        <v>1462</v>
      </c>
      <c r="F307" s="18"/>
      <c r="G307" s="737" t="s">
        <v>71</v>
      </c>
      <c r="H307" s="737"/>
      <c r="I307" s="737"/>
      <c r="J307" s="737"/>
      <c r="K307" s="737"/>
      <c r="L307" s="737"/>
      <c r="M307" s="817"/>
      <c r="N307" s="738" t="s">
        <v>626</v>
      </c>
      <c r="O307" s="739"/>
      <c r="P307" s="739"/>
      <c r="Q307" s="739"/>
      <c r="R307" s="739"/>
      <c r="S307" s="739"/>
      <c r="T307" s="739"/>
      <c r="U307" s="739"/>
      <c r="V307" s="1517"/>
      <c r="W307" s="391"/>
      <c r="X307" s="391"/>
      <c r="Y307" s="391"/>
      <c r="Z307" s="391"/>
      <c r="AA307" s="128"/>
      <c r="AB307" s="1632" t="s">
        <v>824</v>
      </c>
      <c r="AC307" s="1633"/>
      <c r="AD307" s="1634"/>
    </row>
    <row r="308" spans="1:54" ht="13.5" customHeight="1">
      <c r="A308" s="414"/>
      <c r="B308" s="1789"/>
      <c r="C308" s="806"/>
      <c r="D308" s="815"/>
      <c r="E308" s="805"/>
      <c r="F308" s="18"/>
      <c r="G308" s="737"/>
      <c r="H308" s="737"/>
      <c r="I308" s="737"/>
      <c r="J308" s="737"/>
      <c r="K308" s="737"/>
      <c r="L308" s="737"/>
      <c r="M308" s="817"/>
      <c r="N308" s="742"/>
      <c r="O308" s="743"/>
      <c r="P308" s="743"/>
      <c r="Q308" s="743"/>
      <c r="R308" s="743"/>
      <c r="S308" s="743"/>
      <c r="T308" s="743"/>
      <c r="U308" s="743"/>
      <c r="V308" s="1518"/>
      <c r="W308" s="391"/>
      <c r="X308" s="391"/>
      <c r="Y308" s="391"/>
      <c r="Z308" s="391"/>
      <c r="AA308" s="128"/>
      <c r="AB308" s="1632"/>
      <c r="AC308" s="1633"/>
      <c r="AD308" s="1634"/>
      <c r="BB308" s="3" t="s">
        <v>1505</v>
      </c>
    </row>
    <row r="309" spans="1:54" ht="14.25" customHeight="1">
      <c r="A309" s="414"/>
      <c r="B309" s="1789"/>
      <c r="C309" s="806"/>
      <c r="D309" s="815"/>
      <c r="E309" s="805"/>
      <c r="F309" s="18"/>
      <c r="G309" s="391"/>
      <c r="H309" s="391"/>
      <c r="I309" s="391"/>
      <c r="J309" s="391"/>
      <c r="K309" s="391"/>
      <c r="L309" s="391"/>
      <c r="M309" s="391"/>
      <c r="N309" s="391" t="s">
        <v>627</v>
      </c>
      <c r="O309" s="391"/>
      <c r="P309" s="391"/>
      <c r="Q309" s="391"/>
      <c r="R309" s="391"/>
      <c r="S309" s="391"/>
      <c r="T309" s="391"/>
      <c r="U309" s="391"/>
      <c r="V309" s="391"/>
      <c r="W309" s="391"/>
      <c r="X309" s="391"/>
      <c r="Y309" s="391"/>
      <c r="Z309" s="391"/>
      <c r="AA309" s="128"/>
      <c r="AB309" s="1632"/>
      <c r="AC309" s="1633"/>
      <c r="AD309" s="1634"/>
    </row>
    <row r="310" spans="1:54" ht="14.25" customHeight="1">
      <c r="A310" s="414"/>
      <c r="B310" s="1789"/>
      <c r="C310" s="409"/>
      <c r="D310" s="815"/>
      <c r="E310" s="805"/>
      <c r="F310" s="18"/>
      <c r="G310" s="391"/>
      <c r="H310" s="391"/>
      <c r="I310" s="391"/>
      <c r="J310" s="391"/>
      <c r="K310" s="391"/>
      <c r="L310" s="391"/>
      <c r="M310" s="391"/>
      <c r="N310" s="391"/>
      <c r="O310" s="391"/>
      <c r="P310" s="391"/>
      <c r="Q310" s="391"/>
      <c r="R310" s="391"/>
      <c r="S310" s="391"/>
      <c r="T310" s="391"/>
      <c r="U310" s="391"/>
      <c r="V310" s="391"/>
      <c r="W310" s="391"/>
      <c r="X310" s="391"/>
      <c r="Y310" s="391"/>
      <c r="Z310" s="391"/>
      <c r="AA310" s="128"/>
      <c r="AB310" s="393"/>
      <c r="AC310" s="394"/>
      <c r="AD310" s="395"/>
    </row>
    <row r="311" spans="1:54" ht="14.25" customHeight="1">
      <c r="A311" s="414"/>
      <c r="B311" s="1789"/>
      <c r="C311" s="409"/>
      <c r="D311" s="815"/>
      <c r="E311" s="805"/>
      <c r="F311" s="18"/>
      <c r="H311" s="3" t="s">
        <v>596</v>
      </c>
      <c r="M311" s="3" t="s">
        <v>597</v>
      </c>
      <c r="O311" s="34"/>
      <c r="P311" s="34"/>
      <c r="Q311" s="179"/>
      <c r="R311" s="179"/>
      <c r="S311" s="179"/>
      <c r="T311" s="179"/>
      <c r="U311" s="179"/>
      <c r="V311" s="179"/>
      <c r="W311" s="179"/>
      <c r="Z311" s="179"/>
      <c r="AA311" s="128"/>
      <c r="AB311" s="393"/>
      <c r="AC311" s="394"/>
      <c r="AD311" s="395"/>
    </row>
    <row r="312" spans="1:54" ht="14.25" customHeight="1">
      <c r="A312" s="414"/>
      <c r="B312" s="1789"/>
      <c r="C312" s="409"/>
      <c r="D312" s="815"/>
      <c r="E312" s="805"/>
      <c r="F312" s="18"/>
      <c r="H312" s="1141" t="s">
        <v>17</v>
      </c>
      <c r="I312" s="1771"/>
      <c r="J312" s="1140" t="s">
        <v>598</v>
      </c>
      <c r="K312" s="1140"/>
      <c r="M312" s="1141" t="s">
        <v>17</v>
      </c>
      <c r="N312" s="1771"/>
      <c r="O312" s="1140" t="s">
        <v>598</v>
      </c>
      <c r="P312" s="1140"/>
      <c r="Q312" s="179"/>
      <c r="R312" s="1140" t="s">
        <v>599</v>
      </c>
      <c r="S312" s="1140"/>
      <c r="T312" s="1140"/>
      <c r="U312" s="1140"/>
      <c r="V312" s="1140"/>
      <c r="W312" s="1140"/>
      <c r="Z312" s="179"/>
      <c r="AA312" s="128"/>
      <c r="AB312" s="393"/>
      <c r="AC312" s="394"/>
      <c r="AD312" s="395"/>
    </row>
    <row r="313" spans="1:54" ht="14.25" customHeight="1">
      <c r="A313" s="414"/>
      <c r="B313" s="1789"/>
      <c r="C313" s="252"/>
      <c r="D313" s="815"/>
      <c r="E313" s="805"/>
      <c r="F313" s="18"/>
      <c r="H313" s="1772"/>
      <c r="I313" s="1773"/>
      <c r="J313" s="1775" t="s">
        <v>600</v>
      </c>
      <c r="K313" s="1775"/>
      <c r="M313" s="1772"/>
      <c r="N313" s="1773"/>
      <c r="O313" s="1775" t="s">
        <v>600</v>
      </c>
      <c r="P313" s="1775"/>
      <c r="Q313" s="179"/>
      <c r="R313" s="1775" t="s">
        <v>856</v>
      </c>
      <c r="S313" s="1775"/>
      <c r="T313" s="1775"/>
      <c r="U313" s="1775"/>
      <c r="V313" s="1775"/>
      <c r="W313" s="1775"/>
      <c r="Z313" s="179"/>
      <c r="AA313" s="128"/>
      <c r="AB313" s="176"/>
      <c r="AC313" s="177"/>
      <c r="AD313" s="178"/>
    </row>
    <row r="314" spans="1:54" ht="14.25" customHeight="1">
      <c r="A314" s="417"/>
      <c r="B314" s="431"/>
      <c r="C314" s="409"/>
      <c r="D314" s="815"/>
      <c r="E314" s="805" t="s">
        <v>1463</v>
      </c>
      <c r="F314" s="18"/>
      <c r="H314" s="1790" t="s">
        <v>601</v>
      </c>
      <c r="I314" s="1790"/>
      <c r="J314" s="1791">
        <f>J98</f>
        <v>0</v>
      </c>
      <c r="K314" s="1791"/>
      <c r="M314" s="1790" t="s">
        <v>601</v>
      </c>
      <c r="N314" s="1790"/>
      <c r="O314" s="1791">
        <f>O98</f>
        <v>0</v>
      </c>
      <c r="P314" s="1791"/>
      <c r="Q314" s="179"/>
      <c r="R314" s="1792" t="s">
        <v>841</v>
      </c>
      <c r="S314" s="1792"/>
      <c r="T314" s="1792"/>
      <c r="U314" s="1792"/>
      <c r="V314" s="1793">
        <f>ROUNDDOWN((J314+O314)/3,1)</f>
        <v>0</v>
      </c>
      <c r="W314" s="1794"/>
      <c r="Z314" s="179"/>
      <c r="AA314" s="128"/>
      <c r="AB314" s="176"/>
      <c r="AC314" s="177"/>
      <c r="AD314" s="178"/>
    </row>
    <row r="315" spans="1:54" ht="14.25" customHeight="1">
      <c r="A315" s="417"/>
      <c r="B315" s="431"/>
      <c r="C315" s="409"/>
      <c r="D315" s="409"/>
      <c r="E315" s="805"/>
      <c r="F315" s="18"/>
      <c r="H315" s="1790" t="s">
        <v>602</v>
      </c>
      <c r="I315" s="1790"/>
      <c r="J315" s="1791">
        <f>J99</f>
        <v>0</v>
      </c>
      <c r="K315" s="1791"/>
      <c r="M315" s="1790" t="s">
        <v>602</v>
      </c>
      <c r="N315" s="1790"/>
      <c r="O315" s="1791">
        <f>O99</f>
        <v>0</v>
      </c>
      <c r="P315" s="1791"/>
      <c r="Q315" s="179"/>
      <c r="R315" s="1876" t="s">
        <v>603</v>
      </c>
      <c r="S315" s="1876"/>
      <c r="T315" s="1876"/>
      <c r="U315" s="1876"/>
      <c r="V315" s="1785">
        <f>ROUNDDOWN((J315+J316+O315+O316)/6,1)</f>
        <v>0</v>
      </c>
      <c r="W315" s="1786"/>
      <c r="Z315" s="179"/>
      <c r="AA315" s="128"/>
      <c r="AB315" s="176"/>
      <c r="AC315" s="177"/>
      <c r="AD315" s="178"/>
    </row>
    <row r="316" spans="1:54" ht="13.5" customHeight="1">
      <c r="A316" s="417"/>
      <c r="B316" s="431"/>
      <c r="C316" s="409"/>
      <c r="D316" s="409"/>
      <c r="E316" s="805"/>
      <c r="F316" s="18"/>
      <c r="H316" s="1790" t="s">
        <v>604</v>
      </c>
      <c r="I316" s="1790"/>
      <c r="J316" s="1791">
        <f>J100</f>
        <v>0</v>
      </c>
      <c r="K316" s="1791"/>
      <c r="M316" s="1790" t="s">
        <v>604</v>
      </c>
      <c r="N316" s="1790"/>
      <c r="O316" s="1791">
        <f>O100</f>
        <v>0</v>
      </c>
      <c r="P316" s="1791"/>
      <c r="Q316" s="179"/>
      <c r="R316" s="1876"/>
      <c r="S316" s="1876"/>
      <c r="T316" s="1876"/>
      <c r="U316" s="1876"/>
      <c r="V316" s="1787"/>
      <c r="W316" s="1788"/>
      <c r="Z316" s="179"/>
      <c r="AA316" s="128"/>
      <c r="AB316" s="176"/>
      <c r="AC316" s="177"/>
      <c r="AD316" s="178"/>
    </row>
    <row r="317" spans="1:54" ht="13.5" customHeight="1">
      <c r="A317" s="417"/>
      <c r="B317" s="431"/>
      <c r="C317" s="409"/>
      <c r="D317" s="409"/>
      <c r="E317" s="805"/>
      <c r="F317" s="18"/>
      <c r="H317" s="1790" t="s">
        <v>635</v>
      </c>
      <c r="I317" s="1790"/>
      <c r="J317" s="1791">
        <f>管理運営!J71</f>
        <v>0</v>
      </c>
      <c r="K317" s="1791"/>
      <c r="M317" s="1790" t="s">
        <v>635</v>
      </c>
      <c r="N317" s="1790"/>
      <c r="O317" s="1777">
        <f>管理運営!S71</f>
        <v>0</v>
      </c>
      <c r="P317" s="1778"/>
      <c r="Q317" s="179"/>
      <c r="R317" s="1898" t="s">
        <v>776</v>
      </c>
      <c r="S317" s="1899"/>
      <c r="T317" s="1899"/>
      <c r="U317" s="1900"/>
      <c r="V317" s="1785">
        <f>ROUNDDOWN((J317+J318+O317+O318)/15,1)</f>
        <v>0</v>
      </c>
      <c r="W317" s="1786"/>
      <c r="Z317" s="179"/>
      <c r="AA317" s="128"/>
      <c r="AB317" s="176"/>
      <c r="AC317" s="177"/>
      <c r="AD317" s="178"/>
    </row>
    <row r="318" spans="1:54">
      <c r="A318" s="417"/>
      <c r="B318" s="431"/>
      <c r="C318" s="409"/>
      <c r="D318" s="409"/>
      <c r="E318" s="805"/>
      <c r="F318" s="18"/>
      <c r="H318" s="1790" t="s">
        <v>605</v>
      </c>
      <c r="I318" s="1790"/>
      <c r="J318" s="1791">
        <f>SUM(管理運営!J72:R72)</f>
        <v>0</v>
      </c>
      <c r="K318" s="1791"/>
      <c r="M318" s="1790" t="s">
        <v>605</v>
      </c>
      <c r="N318" s="1790"/>
      <c r="O318" s="1791">
        <f>SUM(管理運営!S72:AA72)</f>
        <v>0</v>
      </c>
      <c r="P318" s="1791"/>
      <c r="Q318" s="179"/>
      <c r="R318" s="1901"/>
      <c r="S318" s="1902"/>
      <c r="T318" s="1902"/>
      <c r="U318" s="1903"/>
      <c r="V318" s="1787"/>
      <c r="W318" s="1788"/>
      <c r="Z318" s="179"/>
      <c r="AA318" s="128"/>
      <c r="AB318" s="176"/>
      <c r="AC318" s="177"/>
      <c r="AD318" s="178"/>
    </row>
    <row r="319" spans="1:54">
      <c r="A319" s="417"/>
      <c r="B319" s="431"/>
      <c r="C319" s="409"/>
      <c r="D319" s="409"/>
      <c r="E319" s="805"/>
      <c r="F319" s="18"/>
      <c r="H319" s="1790" t="s">
        <v>606</v>
      </c>
      <c r="I319" s="1790"/>
      <c r="J319" s="1791">
        <f>J102</f>
        <v>0</v>
      </c>
      <c r="K319" s="1791"/>
      <c r="M319" s="1790" t="s">
        <v>606</v>
      </c>
      <c r="N319" s="1790"/>
      <c r="O319" s="1777">
        <f>O102</f>
        <v>0</v>
      </c>
      <c r="P319" s="1778"/>
      <c r="Q319" s="179"/>
      <c r="R319" s="1876" t="s">
        <v>607</v>
      </c>
      <c r="S319" s="1876"/>
      <c r="T319" s="1876"/>
      <c r="U319" s="1876"/>
      <c r="V319" s="1785">
        <f>ROUNDDOWN((J319+J320+O319+O320)/30,1)</f>
        <v>0</v>
      </c>
      <c r="W319" s="1786"/>
      <c r="Z319" s="179"/>
      <c r="AA319" s="128"/>
      <c r="AB319" s="176"/>
      <c r="AC319" s="177"/>
      <c r="AD319" s="178"/>
    </row>
    <row r="320" spans="1:54" ht="13.8" thickBot="1">
      <c r="A320" s="417"/>
      <c r="B320" s="431"/>
      <c r="C320" s="409"/>
      <c r="D320" s="409"/>
      <c r="E320" s="805"/>
      <c r="F320" s="18"/>
      <c r="H320" s="1798" t="s">
        <v>608</v>
      </c>
      <c r="I320" s="1798"/>
      <c r="J320" s="1791">
        <f>J103</f>
        <v>0</v>
      </c>
      <c r="K320" s="1791"/>
      <c r="M320" s="1798" t="s">
        <v>608</v>
      </c>
      <c r="N320" s="1798"/>
      <c r="O320" s="1799">
        <f>O103</f>
        <v>0</v>
      </c>
      <c r="P320" s="1800"/>
      <c r="Q320" s="179"/>
      <c r="R320" s="1879"/>
      <c r="S320" s="1879"/>
      <c r="T320" s="1879"/>
      <c r="U320" s="1879"/>
      <c r="V320" s="1796"/>
      <c r="W320" s="1797"/>
      <c r="Z320" s="179"/>
      <c r="AA320" s="128"/>
      <c r="AB320" s="176"/>
      <c r="AC320" s="177"/>
      <c r="AD320" s="178"/>
    </row>
    <row r="321" spans="1:30" ht="13.8" thickTop="1">
      <c r="A321" s="417"/>
      <c r="B321" s="431"/>
      <c r="C321" s="409"/>
      <c r="D321" s="409"/>
      <c r="E321" s="805"/>
      <c r="F321" s="18"/>
      <c r="G321" s="378"/>
      <c r="H321" s="1851" t="s">
        <v>16</v>
      </c>
      <c r="I321" s="1852"/>
      <c r="J321" s="1853">
        <f>SUM(J314:K320)</f>
        <v>0</v>
      </c>
      <c r="K321" s="1854"/>
      <c r="L321" s="378"/>
      <c r="M321" s="1851" t="s">
        <v>16</v>
      </c>
      <c r="N321" s="1852"/>
      <c r="O321" s="1853">
        <f>SUM(O314:P320)</f>
        <v>0</v>
      </c>
      <c r="P321" s="1854"/>
      <c r="Q321" s="179"/>
      <c r="R321" s="1826" t="s">
        <v>22</v>
      </c>
      <c r="S321" s="1826"/>
      <c r="T321" s="1826"/>
      <c r="U321" s="1826"/>
      <c r="V321" s="1827">
        <f>IF(ROUND(SUM(V314:W320),0)=0,0,IF(ROUND(SUM(V314:W320),0)&lt;2,2,ROUND(SUM(V314:W320),0)))</f>
        <v>0</v>
      </c>
      <c r="W321" s="1828"/>
      <c r="Z321" s="179"/>
      <c r="AA321" s="128"/>
      <c r="AB321" s="176"/>
      <c r="AC321" s="177"/>
      <c r="AD321" s="178"/>
    </row>
    <row r="322" spans="1:30">
      <c r="A322" s="417"/>
      <c r="B322" s="431"/>
      <c r="C322" s="409"/>
      <c r="D322" s="409"/>
      <c r="E322" s="805"/>
      <c r="F322" s="18"/>
      <c r="G322" s="391"/>
      <c r="H322" s="391"/>
      <c r="I322" s="391"/>
      <c r="J322" s="391"/>
      <c r="K322" s="391"/>
      <c r="L322" s="391"/>
      <c r="M322" s="391"/>
      <c r="N322" s="391"/>
      <c r="O322" s="391"/>
      <c r="P322" s="391"/>
      <c r="Q322" s="391"/>
      <c r="R322" s="391"/>
      <c r="S322" s="391"/>
      <c r="T322" s="391"/>
      <c r="U322" s="391"/>
      <c r="V322" s="391"/>
      <c r="W322" s="391"/>
      <c r="X322" s="391"/>
      <c r="Y322" s="391"/>
      <c r="Z322" s="391"/>
      <c r="AA322" s="128"/>
      <c r="AB322" s="176"/>
      <c r="AC322" s="177"/>
      <c r="AD322" s="178"/>
    </row>
    <row r="323" spans="1:30">
      <c r="A323" s="417"/>
      <c r="B323" s="431"/>
      <c r="C323" s="409"/>
      <c r="D323" s="409"/>
      <c r="E323" s="417"/>
      <c r="F323" s="18"/>
      <c r="AA323" s="128"/>
      <c r="AB323" s="176"/>
      <c r="AC323" s="177"/>
      <c r="AD323" s="178"/>
    </row>
    <row r="324" spans="1:30" ht="13.5" customHeight="1">
      <c r="A324" s="417"/>
      <c r="B324" s="431">
        <v>13</v>
      </c>
      <c r="C324" s="806" t="s">
        <v>857</v>
      </c>
      <c r="D324" s="815" t="s">
        <v>1022</v>
      </c>
      <c r="E324" s="805" t="s">
        <v>1324</v>
      </c>
      <c r="F324" s="18"/>
      <c r="G324" s="737" t="s">
        <v>71</v>
      </c>
      <c r="H324" s="737"/>
      <c r="I324" s="737"/>
      <c r="J324" s="737"/>
      <c r="K324" s="737"/>
      <c r="L324" s="737"/>
      <c r="M324" s="817"/>
      <c r="N324" s="738" t="s">
        <v>626</v>
      </c>
      <c r="O324" s="739"/>
      <c r="P324" s="739"/>
      <c r="Q324" s="739"/>
      <c r="R324" s="739"/>
      <c r="S324" s="739"/>
      <c r="T324" s="739"/>
      <c r="U324" s="739"/>
      <c r="V324" s="1517"/>
      <c r="W324" s="391"/>
      <c r="X324" s="391"/>
      <c r="Y324" s="391"/>
      <c r="Z324" s="391"/>
      <c r="AA324" s="128"/>
      <c r="AB324" s="1632" t="s">
        <v>824</v>
      </c>
      <c r="AC324" s="1633"/>
      <c r="AD324" s="1634"/>
    </row>
    <row r="325" spans="1:30" ht="13.5" customHeight="1">
      <c r="A325" s="417"/>
      <c r="B325" s="431"/>
      <c r="C325" s="806"/>
      <c r="D325" s="815"/>
      <c r="E325" s="805"/>
      <c r="F325" s="18"/>
      <c r="G325" s="737"/>
      <c r="H325" s="737"/>
      <c r="I325" s="737"/>
      <c r="J325" s="737"/>
      <c r="K325" s="737"/>
      <c r="L325" s="737"/>
      <c r="M325" s="817"/>
      <c r="N325" s="742"/>
      <c r="O325" s="743"/>
      <c r="P325" s="743"/>
      <c r="Q325" s="743"/>
      <c r="R325" s="743"/>
      <c r="S325" s="743"/>
      <c r="T325" s="743"/>
      <c r="U325" s="743"/>
      <c r="V325" s="1518"/>
      <c r="W325" s="391"/>
      <c r="X325" s="391"/>
      <c r="Y325" s="391"/>
      <c r="Z325" s="391"/>
      <c r="AA325" s="128"/>
      <c r="AB325" s="1632"/>
      <c r="AC325" s="1633"/>
      <c r="AD325" s="1634"/>
    </row>
    <row r="326" spans="1:30" ht="13.5" customHeight="1">
      <c r="A326" s="417"/>
      <c r="B326" s="431"/>
      <c r="C326" s="409"/>
      <c r="D326" s="815"/>
      <c r="E326" s="805"/>
      <c r="F326" s="18"/>
      <c r="G326" s="391"/>
      <c r="H326" s="391"/>
      <c r="I326" s="391"/>
      <c r="J326" s="391"/>
      <c r="K326" s="391"/>
      <c r="L326" s="391"/>
      <c r="M326" s="391"/>
      <c r="N326" s="391" t="s">
        <v>627</v>
      </c>
      <c r="O326" s="391"/>
      <c r="P326" s="391"/>
      <c r="Q326" s="391"/>
      <c r="R326" s="391"/>
      <c r="S326" s="391"/>
      <c r="T326" s="391"/>
      <c r="U326" s="391"/>
      <c r="V326" s="391"/>
      <c r="W326" s="391"/>
      <c r="X326" s="391"/>
      <c r="Y326" s="391"/>
      <c r="Z326" s="391"/>
      <c r="AA326" s="128"/>
      <c r="AB326" s="1632"/>
      <c r="AC326" s="1633"/>
      <c r="AD326" s="1634"/>
    </row>
    <row r="327" spans="1:30">
      <c r="A327" s="417"/>
      <c r="B327" s="431"/>
      <c r="C327" s="409"/>
      <c r="D327" s="815"/>
      <c r="E327" s="805"/>
      <c r="F327" s="18"/>
      <c r="AA327" s="128"/>
      <c r="AB327" s="176"/>
      <c r="AC327" s="177"/>
      <c r="AD327" s="178"/>
    </row>
    <row r="328" spans="1:30" ht="13.2" customHeight="1">
      <c r="A328" s="417"/>
      <c r="B328" s="431"/>
      <c r="C328" s="409"/>
      <c r="D328" s="815"/>
      <c r="E328" s="805"/>
      <c r="F328" s="18"/>
      <c r="G328" s="818" t="s">
        <v>636</v>
      </c>
      <c r="H328" s="818"/>
      <c r="I328" s="818"/>
      <c r="J328" s="818"/>
      <c r="K328" s="818"/>
      <c r="L328" s="818"/>
      <c r="M328" s="788" t="s">
        <v>637</v>
      </c>
      <c r="N328" s="789"/>
      <c r="O328" s="789"/>
      <c r="P328" s="789"/>
      <c r="Q328" s="789"/>
      <c r="R328" s="789"/>
      <c r="S328" s="790"/>
      <c r="AA328" s="128"/>
      <c r="AB328" s="176"/>
      <c r="AC328" s="177"/>
      <c r="AD328" s="178"/>
    </row>
    <row r="329" spans="1:30" ht="13.2" customHeight="1">
      <c r="A329" s="417"/>
      <c r="B329" s="431"/>
      <c r="C329" s="409"/>
      <c r="D329" s="474"/>
      <c r="E329" s="805"/>
      <c r="F329" s="18"/>
      <c r="G329" s="334"/>
      <c r="H329" s="334"/>
      <c r="I329" s="334"/>
      <c r="J329" s="334"/>
      <c r="K329" s="334"/>
      <c r="L329" s="334"/>
      <c r="M329" s="334"/>
      <c r="N329" s="334"/>
      <c r="O329" s="334"/>
      <c r="P329" s="334"/>
      <c r="Q329" s="334"/>
      <c r="R329" s="334"/>
      <c r="S329" s="334"/>
      <c r="T329" s="334"/>
      <c r="AA329" s="128"/>
      <c r="AB329" s="176"/>
      <c r="AC329" s="177"/>
      <c r="AD329" s="178"/>
    </row>
    <row r="330" spans="1:30" ht="13.5" customHeight="1">
      <c r="A330" s="417"/>
      <c r="B330" s="431"/>
      <c r="C330" s="409"/>
      <c r="D330" s="409"/>
      <c r="E330" s="805"/>
      <c r="F330" s="18"/>
      <c r="AA330" s="128"/>
      <c r="AB330" s="176"/>
      <c r="AC330" s="177"/>
      <c r="AD330" s="178"/>
    </row>
    <row r="331" spans="1:30" ht="14.25" customHeight="1">
      <c r="A331" s="417"/>
      <c r="B331" s="431"/>
      <c r="C331" s="409"/>
      <c r="D331" s="409"/>
      <c r="E331" s="805"/>
      <c r="F331" s="18"/>
      <c r="G331" s="240" t="s">
        <v>638</v>
      </c>
      <c r="AA331" s="128"/>
      <c r="AB331" s="176"/>
      <c r="AC331" s="177"/>
      <c r="AD331" s="178"/>
    </row>
    <row r="332" spans="1:30" ht="7.8" customHeight="1">
      <c r="A332" s="417"/>
      <c r="B332" s="431"/>
      <c r="C332" s="409"/>
      <c r="D332" s="409"/>
      <c r="E332" s="805"/>
      <c r="F332" s="18"/>
      <c r="Q332" s="378"/>
      <c r="R332" s="378"/>
      <c r="S332" s="179"/>
      <c r="T332" s="179"/>
      <c r="U332" s="179"/>
      <c r="V332" s="179"/>
      <c r="W332" s="179"/>
      <c r="X332" s="179"/>
      <c r="Y332" s="179"/>
      <c r="Z332" s="179"/>
      <c r="AA332" s="128"/>
      <c r="AB332" s="176"/>
      <c r="AC332" s="177"/>
      <c r="AD332" s="178"/>
    </row>
    <row r="333" spans="1:30" ht="13.5" customHeight="1">
      <c r="A333" s="417"/>
      <c r="B333" s="431"/>
      <c r="C333" s="409"/>
      <c r="D333" s="409"/>
      <c r="E333" s="805" t="s">
        <v>1464</v>
      </c>
      <c r="F333" s="18"/>
      <c r="H333" s="3" t="s">
        <v>596</v>
      </c>
      <c r="M333" s="3" t="s">
        <v>597</v>
      </c>
      <c r="O333" s="34"/>
      <c r="P333" s="34"/>
      <c r="Q333" s="378"/>
      <c r="R333" s="378"/>
      <c r="S333" s="179"/>
      <c r="T333" s="179"/>
      <c r="U333" s="179"/>
      <c r="V333" s="179"/>
      <c r="W333" s="179"/>
      <c r="X333" s="179"/>
      <c r="Y333" s="179"/>
      <c r="Z333" s="179"/>
      <c r="AA333" s="128"/>
      <c r="AB333" s="176"/>
      <c r="AC333" s="177"/>
      <c r="AD333" s="178"/>
    </row>
    <row r="334" spans="1:30">
      <c r="A334" s="417"/>
      <c r="B334" s="431"/>
      <c r="C334" s="409"/>
      <c r="D334" s="409"/>
      <c r="E334" s="805"/>
      <c r="F334" s="18"/>
      <c r="H334" s="1141" t="s">
        <v>17</v>
      </c>
      <c r="I334" s="1771"/>
      <c r="J334" s="1141" t="s">
        <v>598</v>
      </c>
      <c r="K334" s="1771"/>
      <c r="M334" s="1141" t="s">
        <v>17</v>
      </c>
      <c r="N334" s="1771"/>
      <c r="O334" s="1141" t="s">
        <v>598</v>
      </c>
      <c r="P334" s="1771"/>
      <c r="Q334" s="378"/>
      <c r="R334" s="1141" t="s">
        <v>599</v>
      </c>
      <c r="S334" s="1142"/>
      <c r="T334" s="1142"/>
      <c r="U334" s="1142"/>
      <c r="V334" s="1142"/>
      <c r="W334" s="1771"/>
      <c r="X334" s="179"/>
      <c r="Y334" s="179"/>
      <c r="Z334" s="179"/>
      <c r="AA334" s="128"/>
      <c r="AB334" s="176"/>
      <c r="AC334" s="177"/>
      <c r="AD334" s="178"/>
    </row>
    <row r="335" spans="1:30" ht="13.5" customHeight="1">
      <c r="A335" s="417"/>
      <c r="B335" s="431"/>
      <c r="C335" s="409"/>
      <c r="D335" s="409"/>
      <c r="E335" s="805"/>
      <c r="F335" s="18"/>
      <c r="H335" s="1772"/>
      <c r="I335" s="1773"/>
      <c r="J335" s="1772" t="s">
        <v>600</v>
      </c>
      <c r="K335" s="1773"/>
      <c r="M335" s="1772"/>
      <c r="N335" s="1773"/>
      <c r="O335" s="1772" t="s">
        <v>600</v>
      </c>
      <c r="P335" s="1773"/>
      <c r="Q335" s="378"/>
      <c r="R335" s="1772" t="s">
        <v>858</v>
      </c>
      <c r="S335" s="1904"/>
      <c r="T335" s="1904"/>
      <c r="U335" s="1904"/>
      <c r="V335" s="1904"/>
      <c r="W335" s="1773"/>
      <c r="X335" s="179"/>
      <c r="Y335" s="179"/>
      <c r="Z335" s="179"/>
      <c r="AA335" s="128"/>
      <c r="AB335" s="176"/>
      <c r="AC335" s="177"/>
      <c r="AD335" s="178"/>
    </row>
    <row r="336" spans="1:30" ht="13.5" customHeight="1">
      <c r="A336" s="417"/>
      <c r="B336" s="431"/>
      <c r="C336" s="409"/>
      <c r="D336" s="409"/>
      <c r="E336" s="805"/>
      <c r="F336" s="18"/>
      <c r="H336" s="1758" t="s">
        <v>601</v>
      </c>
      <c r="I336" s="1760"/>
      <c r="J336" s="1777">
        <f t="shared" ref="J336:J342" si="0">J314</f>
        <v>0</v>
      </c>
      <c r="K336" s="1778"/>
      <c r="M336" s="1758" t="s">
        <v>601</v>
      </c>
      <c r="N336" s="1760"/>
      <c r="O336" s="1777">
        <f t="shared" ref="O336:O342" si="1">O314</f>
        <v>0</v>
      </c>
      <c r="P336" s="1778"/>
      <c r="Q336" s="378"/>
      <c r="R336" s="622" t="s">
        <v>859</v>
      </c>
      <c r="S336" s="623"/>
      <c r="T336" s="623"/>
      <c r="U336" s="624"/>
      <c r="V336" s="1793">
        <f>ROUNDDOWN((J336+O336)/3,1)</f>
        <v>0</v>
      </c>
      <c r="W336" s="1794"/>
      <c r="X336" s="179"/>
      <c r="Y336" s="179"/>
      <c r="Z336" s="179"/>
      <c r="AA336" s="128"/>
      <c r="AB336" s="176"/>
      <c r="AC336" s="177"/>
      <c r="AD336" s="178"/>
    </row>
    <row r="337" spans="1:30" ht="13.5" customHeight="1">
      <c r="A337" s="417"/>
      <c r="B337" s="431"/>
      <c r="C337" s="409"/>
      <c r="D337" s="409"/>
      <c r="E337" s="805"/>
      <c r="F337" s="18"/>
      <c r="H337" s="1758" t="s">
        <v>602</v>
      </c>
      <c r="I337" s="1760"/>
      <c r="J337" s="1777">
        <f t="shared" si="0"/>
        <v>0</v>
      </c>
      <c r="K337" s="1778"/>
      <c r="M337" s="1758" t="s">
        <v>602</v>
      </c>
      <c r="N337" s="1760"/>
      <c r="O337" s="1777">
        <f t="shared" si="1"/>
        <v>0</v>
      </c>
      <c r="P337" s="1778"/>
      <c r="Q337" s="378"/>
      <c r="R337" s="1779" t="s">
        <v>603</v>
      </c>
      <c r="S337" s="1780"/>
      <c r="T337" s="1780"/>
      <c r="U337" s="1781"/>
      <c r="V337" s="1785">
        <f>ROUNDDOWN((J337+J338+O337+O338)/6,1)</f>
        <v>0</v>
      </c>
      <c r="W337" s="1786"/>
      <c r="X337" s="179"/>
      <c r="Y337" s="179"/>
      <c r="Z337" s="179"/>
      <c r="AA337" s="128"/>
      <c r="AB337" s="176"/>
      <c r="AC337" s="177"/>
      <c r="AD337" s="178"/>
    </row>
    <row r="338" spans="1:30" ht="13.5" customHeight="1">
      <c r="A338" s="417"/>
      <c r="B338" s="431"/>
      <c r="C338" s="409"/>
      <c r="D338" s="409"/>
      <c r="E338" s="805"/>
      <c r="F338" s="18"/>
      <c r="H338" s="1758" t="s">
        <v>604</v>
      </c>
      <c r="I338" s="1760"/>
      <c r="J338" s="1777">
        <f t="shared" si="0"/>
        <v>0</v>
      </c>
      <c r="K338" s="1778"/>
      <c r="M338" s="1758" t="s">
        <v>604</v>
      </c>
      <c r="N338" s="1760"/>
      <c r="O338" s="1777">
        <f t="shared" si="1"/>
        <v>0</v>
      </c>
      <c r="P338" s="1778"/>
      <c r="Q338" s="378"/>
      <c r="R338" s="1782"/>
      <c r="S338" s="1783"/>
      <c r="T338" s="1783"/>
      <c r="U338" s="1784"/>
      <c r="V338" s="1787"/>
      <c r="W338" s="1788"/>
      <c r="X338" s="179"/>
      <c r="Y338" s="179"/>
      <c r="Z338" s="179"/>
      <c r="AA338" s="128"/>
      <c r="AB338" s="176"/>
      <c r="AC338" s="177"/>
      <c r="AD338" s="178"/>
    </row>
    <row r="339" spans="1:30" ht="13.5" customHeight="1">
      <c r="A339" s="417"/>
      <c r="B339" s="431"/>
      <c r="C339" s="409"/>
      <c r="D339" s="409"/>
      <c r="E339" s="805"/>
      <c r="F339" s="18"/>
      <c r="H339" s="1758" t="s">
        <v>635</v>
      </c>
      <c r="I339" s="1760"/>
      <c r="J339" s="1777">
        <f t="shared" si="0"/>
        <v>0</v>
      </c>
      <c r="K339" s="1778"/>
      <c r="M339" s="1758" t="s">
        <v>635</v>
      </c>
      <c r="N339" s="1760"/>
      <c r="O339" s="1777">
        <f t="shared" si="1"/>
        <v>0</v>
      </c>
      <c r="P339" s="1778"/>
      <c r="Q339" s="378"/>
      <c r="R339" s="622" t="s">
        <v>860</v>
      </c>
      <c r="S339" s="623"/>
      <c r="T339" s="623"/>
      <c r="U339" s="624"/>
      <c r="V339" s="1793">
        <f>ROUNDDOWN((J339+O339)/6,1)</f>
        <v>0</v>
      </c>
      <c r="W339" s="1794"/>
      <c r="X339" s="179"/>
      <c r="Y339" s="179"/>
      <c r="Z339" s="179"/>
      <c r="AA339" s="128"/>
      <c r="AB339" s="176"/>
      <c r="AC339" s="177"/>
      <c r="AD339" s="178"/>
    </row>
    <row r="340" spans="1:30" ht="13.5" customHeight="1">
      <c r="A340" s="417"/>
      <c r="B340" s="431"/>
      <c r="C340" s="409"/>
      <c r="D340" s="409"/>
      <c r="E340" s="414"/>
      <c r="F340" s="18"/>
      <c r="H340" s="1758" t="s">
        <v>605</v>
      </c>
      <c r="I340" s="1760"/>
      <c r="J340" s="1777">
        <f t="shared" si="0"/>
        <v>0</v>
      </c>
      <c r="K340" s="1778"/>
      <c r="M340" s="1758" t="s">
        <v>605</v>
      </c>
      <c r="N340" s="1760"/>
      <c r="O340" s="1777">
        <f t="shared" si="1"/>
        <v>0</v>
      </c>
      <c r="P340" s="1778"/>
      <c r="Q340" s="378"/>
      <c r="R340" s="622" t="s">
        <v>861</v>
      </c>
      <c r="S340" s="623"/>
      <c r="T340" s="623"/>
      <c r="U340" s="624"/>
      <c r="V340" s="1793">
        <f>ROUNDDOWN((J340+O340)/20,1)</f>
        <v>0</v>
      </c>
      <c r="W340" s="1794"/>
      <c r="X340" s="179"/>
      <c r="Y340" s="179"/>
      <c r="Z340" s="179"/>
      <c r="AA340" s="128"/>
      <c r="AB340" s="176"/>
      <c r="AC340" s="177"/>
      <c r="AD340" s="178"/>
    </row>
    <row r="341" spans="1:30" ht="13.5" customHeight="1">
      <c r="A341" s="417"/>
      <c r="B341" s="431"/>
      <c r="C341" s="409"/>
      <c r="D341" s="409"/>
      <c r="E341" s="414"/>
      <c r="F341" s="18"/>
      <c r="H341" s="1758" t="s">
        <v>606</v>
      </c>
      <c r="I341" s="1760"/>
      <c r="J341" s="1777">
        <f t="shared" si="0"/>
        <v>0</v>
      </c>
      <c r="K341" s="1778"/>
      <c r="M341" s="1758" t="s">
        <v>606</v>
      </c>
      <c r="N341" s="1760"/>
      <c r="O341" s="1777">
        <f t="shared" si="1"/>
        <v>0</v>
      </c>
      <c r="P341" s="1778"/>
      <c r="Q341" s="378"/>
      <c r="R341" s="1779" t="s">
        <v>607</v>
      </c>
      <c r="S341" s="1780"/>
      <c r="T341" s="1780"/>
      <c r="U341" s="1781"/>
      <c r="V341" s="1785">
        <f>ROUNDDOWN((J341+J342+O341+O342)/30,1)</f>
        <v>0</v>
      </c>
      <c r="W341" s="1786"/>
      <c r="X341" s="179"/>
      <c r="Y341" s="179"/>
      <c r="Z341" s="179"/>
      <c r="AA341" s="128"/>
      <c r="AB341" s="176"/>
      <c r="AC341" s="177"/>
      <c r="AD341" s="178"/>
    </row>
    <row r="342" spans="1:30" ht="13.5" customHeight="1" thickBot="1">
      <c r="A342" s="417"/>
      <c r="B342" s="431"/>
      <c r="C342" s="409"/>
      <c r="D342" s="409"/>
      <c r="E342" s="414"/>
      <c r="F342" s="18"/>
      <c r="H342" s="1905" t="s">
        <v>608</v>
      </c>
      <c r="I342" s="1906"/>
      <c r="J342" s="1799">
        <f t="shared" si="0"/>
        <v>0</v>
      </c>
      <c r="K342" s="1800"/>
      <c r="M342" s="1905" t="s">
        <v>608</v>
      </c>
      <c r="N342" s="1906"/>
      <c r="O342" s="1799">
        <f t="shared" si="1"/>
        <v>0</v>
      </c>
      <c r="P342" s="1800"/>
      <c r="Q342" s="378"/>
      <c r="R342" s="1829"/>
      <c r="S342" s="1830"/>
      <c r="T342" s="1830"/>
      <c r="U342" s="1831"/>
      <c r="V342" s="1832"/>
      <c r="W342" s="1833"/>
      <c r="X342" s="179"/>
      <c r="Y342" s="179"/>
      <c r="Z342" s="179"/>
      <c r="AA342" s="128"/>
      <c r="AB342" s="176"/>
      <c r="AC342" s="177"/>
      <c r="AD342" s="178"/>
    </row>
    <row r="343" spans="1:30" ht="13.8" thickTop="1">
      <c r="A343" s="417"/>
      <c r="B343" s="431"/>
      <c r="C343" s="409"/>
      <c r="D343" s="409"/>
      <c r="E343" s="414"/>
      <c r="F343" s="18"/>
      <c r="G343" s="378"/>
      <c r="H343" s="1851" t="s">
        <v>16</v>
      </c>
      <c r="I343" s="1852"/>
      <c r="J343" s="1853">
        <f>SUM(J336:K342)</f>
        <v>0</v>
      </c>
      <c r="K343" s="1854"/>
      <c r="L343" s="378"/>
      <c r="M343" s="1851" t="s">
        <v>16</v>
      </c>
      <c r="N343" s="1852"/>
      <c r="O343" s="1853">
        <f>SUM(O336:P342)</f>
        <v>0</v>
      </c>
      <c r="P343" s="1854"/>
      <c r="Q343" s="378"/>
      <c r="R343" s="1826" t="s">
        <v>22</v>
      </c>
      <c r="S343" s="1826"/>
      <c r="T343" s="1826"/>
      <c r="U343" s="1826"/>
      <c r="V343" s="1827">
        <f>IF(ROUND(SUM(V336:W342),0)=0,0,IF(ROUND(SUM(V336:W342),0)&lt;2,2,ROUND(SUM(V336:W342),0)))</f>
        <v>0</v>
      </c>
      <c r="W343" s="1828"/>
      <c r="X343" s="179"/>
      <c r="Y343" s="179"/>
      <c r="Z343" s="179"/>
      <c r="AA343" s="128"/>
      <c r="AB343" s="176"/>
      <c r="AC343" s="177"/>
      <c r="AD343" s="178"/>
    </row>
    <row r="344" spans="1:30">
      <c r="A344" s="417"/>
      <c r="B344" s="431"/>
      <c r="C344" s="409"/>
      <c r="D344" s="409"/>
      <c r="E344" s="414"/>
      <c r="F344" s="18"/>
      <c r="G344" s="378"/>
      <c r="H344" s="378"/>
      <c r="I344" s="378"/>
      <c r="J344" s="378"/>
      <c r="K344" s="378"/>
      <c r="L344" s="378"/>
      <c r="M344" s="378"/>
      <c r="N344" s="378"/>
      <c r="O344" s="378"/>
      <c r="P344" s="378"/>
      <c r="Q344" s="378"/>
      <c r="R344" s="378"/>
      <c r="S344" s="378"/>
      <c r="T344" s="378"/>
      <c r="U344" s="378"/>
      <c r="V344" s="378"/>
      <c r="W344" s="378"/>
      <c r="X344" s="378"/>
      <c r="Y344" s="179"/>
      <c r="Z344" s="179"/>
      <c r="AA344" s="128"/>
      <c r="AB344" s="176"/>
      <c r="AC344" s="177"/>
      <c r="AD344" s="178"/>
    </row>
    <row r="345" spans="1:30">
      <c r="A345" s="417"/>
      <c r="B345" s="431"/>
      <c r="C345" s="409"/>
      <c r="D345" s="409"/>
      <c r="E345" s="414"/>
      <c r="F345" s="18"/>
      <c r="G345" s="378"/>
      <c r="H345" s="378"/>
      <c r="I345" s="378"/>
      <c r="J345" s="378"/>
      <c r="K345" s="378"/>
      <c r="L345" s="378"/>
      <c r="M345" s="378"/>
      <c r="N345" s="378"/>
      <c r="O345" s="378"/>
      <c r="P345" s="378"/>
      <c r="Q345" s="378"/>
      <c r="R345" s="378"/>
      <c r="S345" s="378"/>
      <c r="T345" s="378"/>
      <c r="U345" s="378"/>
      <c r="V345" s="378"/>
      <c r="W345" s="378"/>
      <c r="X345" s="378"/>
      <c r="Y345" s="179"/>
      <c r="Z345" s="179"/>
      <c r="AA345" s="128"/>
      <c r="AB345" s="176"/>
      <c r="AC345" s="177"/>
      <c r="AD345" s="178"/>
    </row>
    <row r="346" spans="1:30" ht="8.4" customHeight="1">
      <c r="A346" s="262"/>
      <c r="B346" s="263"/>
      <c r="C346" s="264"/>
      <c r="D346" s="264"/>
      <c r="E346" s="257"/>
      <c r="F346" s="59"/>
      <c r="G346" s="23"/>
      <c r="H346" s="23"/>
      <c r="I346" s="23"/>
      <c r="J346" s="23"/>
      <c r="K346" s="23"/>
      <c r="L346" s="23"/>
      <c r="M346" s="23"/>
      <c r="N346" s="23"/>
      <c r="O346" s="23"/>
      <c r="P346" s="23"/>
      <c r="Q346" s="23"/>
      <c r="R346" s="23"/>
      <c r="S346" s="23"/>
      <c r="T346" s="23"/>
      <c r="U346" s="23"/>
      <c r="V346" s="23"/>
      <c r="W346" s="23"/>
      <c r="X346" s="23"/>
      <c r="Y346" s="23"/>
      <c r="Z346" s="23"/>
      <c r="AA346" s="29"/>
      <c r="AB346" s="183"/>
      <c r="AC346" s="184"/>
      <c r="AD346" s="185"/>
    </row>
    <row r="347" spans="1:30" ht="1.8" hidden="1" customHeight="1">
      <c r="A347" s="262"/>
      <c r="B347" s="263"/>
      <c r="C347" s="264"/>
      <c r="D347" s="264"/>
      <c r="E347" s="262"/>
      <c r="F347" s="59"/>
      <c r="G347" s="180"/>
      <c r="H347" s="180"/>
      <c r="I347" s="180"/>
      <c r="J347" s="400"/>
      <c r="K347" s="400"/>
      <c r="L347" s="180"/>
      <c r="M347" s="180"/>
      <c r="N347" s="180"/>
      <c r="O347" s="400"/>
      <c r="P347" s="400"/>
      <c r="Q347" s="180"/>
      <c r="R347" s="180"/>
      <c r="S347" s="180"/>
      <c r="T347" s="180"/>
      <c r="U347" s="180"/>
      <c r="V347" s="181"/>
      <c r="W347" s="181"/>
      <c r="X347" s="182"/>
      <c r="Y347" s="182"/>
      <c r="Z347" s="182"/>
      <c r="AA347" s="29"/>
      <c r="AB347" s="183"/>
      <c r="AC347" s="184"/>
      <c r="AD347" s="185"/>
    </row>
    <row r="348" spans="1:30">
      <c r="A348" s="419"/>
      <c r="B348" s="401"/>
      <c r="C348" s="402"/>
      <c r="D348" s="402"/>
      <c r="E348" s="429"/>
      <c r="F348" s="75"/>
      <c r="G348" s="162"/>
      <c r="H348" s="162"/>
      <c r="I348" s="162"/>
      <c r="J348" s="162"/>
      <c r="K348" s="162"/>
      <c r="L348" s="162"/>
      <c r="M348" s="162"/>
      <c r="N348" s="162"/>
      <c r="O348" s="162"/>
      <c r="P348" s="162"/>
      <c r="Q348" s="162"/>
      <c r="R348" s="162"/>
      <c r="S348" s="162"/>
      <c r="T348" s="162"/>
      <c r="U348" s="162"/>
      <c r="V348" s="162"/>
      <c r="W348" s="162"/>
      <c r="X348" s="162"/>
      <c r="Y348" s="162"/>
      <c r="Z348" s="162"/>
      <c r="AA348" s="26"/>
      <c r="AB348" s="163"/>
      <c r="AC348" s="164"/>
      <c r="AD348" s="165"/>
    </row>
    <row r="349" spans="1:30" ht="13.2" customHeight="1">
      <c r="A349" s="417"/>
      <c r="B349" s="431"/>
      <c r="C349" s="409"/>
      <c r="D349" s="409"/>
      <c r="E349" s="805" t="s">
        <v>1519</v>
      </c>
      <c r="F349" s="18"/>
      <c r="G349" s="240" t="s">
        <v>639</v>
      </c>
      <c r="X349" s="179"/>
      <c r="Y349" s="179"/>
      <c r="Z349" s="179"/>
      <c r="AA349" s="128"/>
      <c r="AB349" s="176"/>
      <c r="AC349" s="177"/>
      <c r="AD349" s="178"/>
    </row>
    <row r="350" spans="1:30">
      <c r="A350" s="417"/>
      <c r="B350" s="431"/>
      <c r="C350" s="409"/>
      <c r="D350" s="409"/>
      <c r="E350" s="805"/>
      <c r="F350" s="18"/>
      <c r="L350" s="179"/>
      <c r="M350" s="179"/>
      <c r="N350" s="179"/>
      <c r="O350" s="179"/>
      <c r="P350" s="179"/>
      <c r="Q350" s="378"/>
      <c r="T350" s="179"/>
      <c r="U350" s="179"/>
      <c r="V350" s="179"/>
      <c r="W350" s="179"/>
      <c r="X350" s="179"/>
      <c r="Y350" s="179"/>
      <c r="Z350" s="179"/>
      <c r="AA350" s="128"/>
      <c r="AB350" s="176"/>
      <c r="AC350" s="177"/>
      <c r="AD350" s="178"/>
    </row>
    <row r="351" spans="1:30">
      <c r="A351" s="417"/>
      <c r="B351" s="431"/>
      <c r="C351" s="409"/>
      <c r="D351" s="409"/>
      <c r="E351" s="805"/>
      <c r="F351" s="18"/>
      <c r="H351" s="3" t="s">
        <v>596</v>
      </c>
      <c r="M351" s="3" t="s">
        <v>597</v>
      </c>
      <c r="O351" s="34"/>
      <c r="P351" s="34"/>
      <c r="Q351" s="378"/>
      <c r="T351" s="179"/>
      <c r="U351" s="179"/>
      <c r="V351" s="179"/>
      <c r="W351" s="179"/>
      <c r="X351" s="179"/>
      <c r="Y351" s="179"/>
      <c r="Z351" s="179"/>
      <c r="AA351" s="128"/>
      <c r="AB351" s="176"/>
      <c r="AC351" s="177"/>
      <c r="AD351" s="178"/>
    </row>
    <row r="352" spans="1:30" ht="13.5" customHeight="1">
      <c r="A352" s="417"/>
      <c r="B352" s="431"/>
      <c r="C352" s="409"/>
      <c r="D352" s="409"/>
      <c r="E352" s="805"/>
      <c r="F352" s="18"/>
      <c r="H352" s="1141" t="s">
        <v>17</v>
      </c>
      <c r="I352" s="1771"/>
      <c r="J352" s="1140" t="s">
        <v>598</v>
      </c>
      <c r="K352" s="1140"/>
      <c r="M352" s="1141" t="s">
        <v>17</v>
      </c>
      <c r="N352" s="1771"/>
      <c r="O352" s="1140" t="s">
        <v>598</v>
      </c>
      <c r="P352" s="1140"/>
      <c r="Q352" s="378"/>
      <c r="R352" s="1140" t="s">
        <v>599</v>
      </c>
      <c r="S352" s="1140"/>
      <c r="T352" s="1140"/>
      <c r="U352" s="1140"/>
      <c r="V352" s="1140"/>
      <c r="W352" s="1140"/>
      <c r="X352" s="179"/>
      <c r="Y352" s="179"/>
      <c r="Z352" s="179"/>
      <c r="AA352" s="128"/>
      <c r="AB352" s="176"/>
      <c r="AC352" s="177"/>
      <c r="AD352" s="178"/>
    </row>
    <row r="353" spans="1:30">
      <c r="A353" s="417"/>
      <c r="B353" s="431"/>
      <c r="C353" s="409"/>
      <c r="D353" s="409"/>
      <c r="E353" s="805"/>
      <c r="F353" s="18"/>
      <c r="H353" s="1772"/>
      <c r="I353" s="1773"/>
      <c r="J353" s="1775" t="s">
        <v>600</v>
      </c>
      <c r="K353" s="1775"/>
      <c r="M353" s="1772"/>
      <c r="N353" s="1773"/>
      <c r="O353" s="1775" t="s">
        <v>600</v>
      </c>
      <c r="P353" s="1775"/>
      <c r="Q353" s="378"/>
      <c r="R353" s="1775" t="s">
        <v>858</v>
      </c>
      <c r="S353" s="1775"/>
      <c r="T353" s="1775"/>
      <c r="U353" s="1775"/>
      <c r="V353" s="1775"/>
      <c r="W353" s="1775"/>
      <c r="X353" s="179"/>
      <c r="Y353" s="179"/>
      <c r="Z353" s="179"/>
      <c r="AA353" s="128"/>
      <c r="AB353" s="176"/>
      <c r="AC353" s="177"/>
      <c r="AD353" s="178"/>
    </row>
    <row r="354" spans="1:30">
      <c r="A354" s="417"/>
      <c r="B354" s="431"/>
      <c r="C354" s="409"/>
      <c r="D354" s="409"/>
      <c r="E354" s="805"/>
      <c r="F354" s="18"/>
      <c r="H354" s="1790" t="s">
        <v>601</v>
      </c>
      <c r="I354" s="1790"/>
      <c r="J354" s="1791">
        <f t="shared" ref="J354:J360" si="2">J314</f>
        <v>0</v>
      </c>
      <c r="K354" s="1791"/>
      <c r="M354" s="1790" t="s">
        <v>601</v>
      </c>
      <c r="N354" s="1790"/>
      <c r="O354" s="1791">
        <f t="shared" ref="O354:O360" si="3">O314</f>
        <v>0</v>
      </c>
      <c r="P354" s="1791"/>
      <c r="Q354" s="378"/>
      <c r="R354" s="1792" t="s">
        <v>841</v>
      </c>
      <c r="S354" s="1792"/>
      <c r="T354" s="1792"/>
      <c r="U354" s="1792"/>
      <c r="V354" s="1793">
        <f>ROUNDDOWN((J354+O354)/3,1)</f>
        <v>0</v>
      </c>
      <c r="W354" s="1794"/>
      <c r="X354" s="179"/>
      <c r="Y354" s="179"/>
      <c r="Z354" s="179"/>
      <c r="AA354" s="128"/>
      <c r="AB354" s="176"/>
      <c r="AC354" s="177"/>
      <c r="AD354" s="178"/>
    </row>
    <row r="355" spans="1:30">
      <c r="A355" s="417"/>
      <c r="B355" s="431"/>
      <c r="C355" s="409"/>
      <c r="D355" s="409"/>
      <c r="E355" s="805"/>
      <c r="F355" s="18"/>
      <c r="H355" s="1790" t="s">
        <v>602</v>
      </c>
      <c r="I355" s="1790"/>
      <c r="J355" s="1791">
        <f t="shared" si="2"/>
        <v>0</v>
      </c>
      <c r="K355" s="1791"/>
      <c r="M355" s="1790" t="s">
        <v>602</v>
      </c>
      <c r="N355" s="1790"/>
      <c r="O355" s="1791">
        <f t="shared" si="3"/>
        <v>0</v>
      </c>
      <c r="P355" s="1791"/>
      <c r="Q355" s="378"/>
      <c r="R355" s="1876" t="s">
        <v>603</v>
      </c>
      <c r="S355" s="1876"/>
      <c r="T355" s="1876"/>
      <c r="U355" s="1876"/>
      <c r="V355" s="1785">
        <f>ROUNDDOWN((J355+J356+O355+O356)/6,1)</f>
        <v>0</v>
      </c>
      <c r="W355" s="1786"/>
      <c r="X355" s="179"/>
      <c r="Y355" s="179"/>
      <c r="Z355" s="179"/>
      <c r="AA355" s="128"/>
      <c r="AB355" s="176"/>
      <c r="AC355" s="177"/>
      <c r="AD355" s="178"/>
    </row>
    <row r="356" spans="1:30">
      <c r="A356" s="417"/>
      <c r="B356" s="431"/>
      <c r="C356" s="409"/>
      <c r="D356" s="409"/>
      <c r="E356" s="805"/>
      <c r="F356" s="18"/>
      <c r="G356" s="378"/>
      <c r="H356" s="1790" t="s">
        <v>604</v>
      </c>
      <c r="I356" s="1790"/>
      <c r="J356" s="1791">
        <f t="shared" si="2"/>
        <v>0</v>
      </c>
      <c r="K356" s="1791"/>
      <c r="M356" s="1790" t="s">
        <v>604</v>
      </c>
      <c r="N356" s="1790"/>
      <c r="O356" s="1791">
        <f t="shared" si="3"/>
        <v>0</v>
      </c>
      <c r="P356" s="1791"/>
      <c r="Q356" s="378"/>
      <c r="R356" s="1876"/>
      <c r="S356" s="1876"/>
      <c r="T356" s="1876"/>
      <c r="U356" s="1876"/>
      <c r="V356" s="1787"/>
      <c r="W356" s="1788"/>
      <c r="X356" s="186"/>
      <c r="Y356" s="179"/>
      <c r="Z356" s="179"/>
      <c r="AA356" s="128"/>
      <c r="AB356" s="176"/>
      <c r="AC356" s="177"/>
      <c r="AD356" s="178"/>
    </row>
    <row r="357" spans="1:30" ht="13.2" customHeight="1">
      <c r="A357" s="417"/>
      <c r="B357" s="431"/>
      <c r="C357" s="409"/>
      <c r="D357" s="409"/>
      <c r="E357" s="805" t="s">
        <v>1465</v>
      </c>
      <c r="F357" s="18"/>
      <c r="G357" s="378"/>
      <c r="H357" s="1790" t="s">
        <v>635</v>
      </c>
      <c r="I357" s="1790"/>
      <c r="J357" s="1791">
        <f t="shared" si="2"/>
        <v>0</v>
      </c>
      <c r="K357" s="1791"/>
      <c r="M357" s="1790" t="s">
        <v>635</v>
      </c>
      <c r="N357" s="1790"/>
      <c r="O357" s="1791">
        <f t="shared" si="3"/>
        <v>0</v>
      </c>
      <c r="P357" s="1791"/>
      <c r="Q357" s="378"/>
      <c r="R357" s="1792" t="s">
        <v>862</v>
      </c>
      <c r="S357" s="1792"/>
      <c r="T357" s="1792"/>
      <c r="U357" s="1792"/>
      <c r="V357" s="1793">
        <f>ROUNDDOWN((J357+O357)/6,1)</f>
        <v>0</v>
      </c>
      <c r="W357" s="1794"/>
      <c r="X357" s="179"/>
      <c r="Y357" s="179"/>
      <c r="Z357" s="179"/>
      <c r="AA357" s="128"/>
      <c r="AB357" s="176"/>
      <c r="AC357" s="177"/>
      <c r="AD357" s="178"/>
    </row>
    <row r="358" spans="1:30" ht="13.2" customHeight="1">
      <c r="A358" s="417"/>
      <c r="B358" s="431"/>
      <c r="C358" s="409"/>
      <c r="D358" s="409"/>
      <c r="E358" s="805"/>
      <c r="F358" s="18"/>
      <c r="G358" s="378"/>
      <c r="H358" s="1790" t="s">
        <v>605</v>
      </c>
      <c r="I358" s="1790"/>
      <c r="J358" s="1791">
        <f t="shared" si="2"/>
        <v>0</v>
      </c>
      <c r="K358" s="1791"/>
      <c r="M358" s="1790" t="s">
        <v>605</v>
      </c>
      <c r="N358" s="1790"/>
      <c r="O358" s="1791">
        <f t="shared" si="3"/>
        <v>0</v>
      </c>
      <c r="P358" s="1791"/>
      <c r="Q358" s="378"/>
      <c r="R358" s="1792" t="s">
        <v>863</v>
      </c>
      <c r="S358" s="1792"/>
      <c r="T358" s="1792"/>
      <c r="U358" s="1792"/>
      <c r="V358" s="1793">
        <f>ROUNDDOWN((J358+O358)/15,1)</f>
        <v>0</v>
      </c>
      <c r="W358" s="1794"/>
      <c r="X358" s="179"/>
      <c r="Y358" s="179"/>
      <c r="Z358" s="179"/>
      <c r="AA358" s="128"/>
      <c r="AB358" s="176"/>
      <c r="AC358" s="177"/>
      <c r="AD358" s="178"/>
    </row>
    <row r="359" spans="1:30">
      <c r="A359" s="417"/>
      <c r="B359" s="431"/>
      <c r="C359" s="409"/>
      <c r="D359" s="409"/>
      <c r="E359" s="805"/>
      <c r="F359" s="18"/>
      <c r="G359" s="378"/>
      <c r="H359" s="1790" t="s">
        <v>606</v>
      </c>
      <c r="I359" s="1790"/>
      <c r="J359" s="1791">
        <f t="shared" si="2"/>
        <v>0</v>
      </c>
      <c r="K359" s="1791"/>
      <c r="M359" s="1790" t="s">
        <v>606</v>
      </c>
      <c r="N359" s="1790"/>
      <c r="O359" s="1791">
        <f t="shared" si="3"/>
        <v>0</v>
      </c>
      <c r="P359" s="1791"/>
      <c r="Q359" s="378"/>
      <c r="R359" s="1876" t="s">
        <v>607</v>
      </c>
      <c r="S359" s="1876"/>
      <c r="T359" s="1876"/>
      <c r="U359" s="1876"/>
      <c r="V359" s="1785">
        <f>ROUNDDOWN((J359+J360+O359+O360)/30,1)</f>
        <v>0</v>
      </c>
      <c r="W359" s="1786"/>
      <c r="X359" s="179"/>
      <c r="Y359" s="179"/>
      <c r="Z359" s="179"/>
      <c r="AA359" s="128"/>
      <c r="AB359" s="176"/>
      <c r="AC359" s="177"/>
      <c r="AD359" s="178"/>
    </row>
    <row r="360" spans="1:30" ht="13.8" thickBot="1">
      <c r="A360" s="417"/>
      <c r="B360" s="431"/>
      <c r="C360" s="409"/>
      <c r="D360" s="409"/>
      <c r="E360" s="805"/>
      <c r="F360" s="18"/>
      <c r="G360" s="378"/>
      <c r="H360" s="1798" t="s">
        <v>608</v>
      </c>
      <c r="I360" s="1798"/>
      <c r="J360" s="1791">
        <f t="shared" si="2"/>
        <v>0</v>
      </c>
      <c r="K360" s="1791"/>
      <c r="M360" s="1798" t="s">
        <v>608</v>
      </c>
      <c r="N360" s="1798"/>
      <c r="O360" s="1791">
        <f t="shared" si="3"/>
        <v>0</v>
      </c>
      <c r="P360" s="1791"/>
      <c r="Q360" s="378"/>
      <c r="R360" s="1879"/>
      <c r="S360" s="1879"/>
      <c r="T360" s="1879"/>
      <c r="U360" s="1879"/>
      <c r="V360" s="1796"/>
      <c r="W360" s="1797"/>
      <c r="X360" s="179"/>
      <c r="Y360" s="179"/>
      <c r="Z360" s="179"/>
      <c r="AA360" s="128"/>
      <c r="AB360" s="176"/>
      <c r="AC360" s="177"/>
      <c r="AD360" s="178"/>
    </row>
    <row r="361" spans="1:30" ht="13.8" thickTop="1">
      <c r="A361" s="417"/>
      <c r="B361" s="431"/>
      <c r="C361" s="409"/>
      <c r="D361" s="409"/>
      <c r="E361" s="805"/>
      <c r="F361" s="18"/>
      <c r="G361" s="378"/>
      <c r="H361" s="1851" t="s">
        <v>16</v>
      </c>
      <c r="I361" s="1852"/>
      <c r="J361" s="1853">
        <f>SUM(J354:K360)</f>
        <v>0</v>
      </c>
      <c r="K361" s="1854"/>
      <c r="L361" s="378"/>
      <c r="M361" s="1851" t="s">
        <v>16</v>
      </c>
      <c r="N361" s="1852"/>
      <c r="O361" s="1853">
        <f>SUM(O354:P360)</f>
        <v>0</v>
      </c>
      <c r="P361" s="1854"/>
      <c r="Q361" s="378"/>
      <c r="R361" s="1826" t="s">
        <v>22</v>
      </c>
      <c r="S361" s="1826"/>
      <c r="T361" s="1826"/>
      <c r="U361" s="1826"/>
      <c r="V361" s="1827">
        <f>IF(ROUND(SUM(V354:W360),0)=0,0,IF(ROUND(SUM(V354:W360),0)&lt;2,2,ROUND(SUM(V354:W360),0)))</f>
        <v>0</v>
      </c>
      <c r="W361" s="1828"/>
      <c r="X361" s="179"/>
      <c r="Y361" s="179"/>
      <c r="Z361" s="179"/>
      <c r="AA361" s="128"/>
      <c r="AB361" s="176"/>
      <c r="AC361" s="177"/>
      <c r="AD361" s="178"/>
    </row>
    <row r="362" spans="1:30">
      <c r="A362" s="417"/>
      <c r="B362" s="431"/>
      <c r="C362" s="409"/>
      <c r="D362" s="409"/>
      <c r="E362" s="805"/>
      <c r="F362" s="18"/>
      <c r="G362" s="378"/>
      <c r="H362" s="378"/>
      <c r="I362" s="36"/>
      <c r="J362" s="36"/>
      <c r="K362" s="378"/>
      <c r="L362" s="378"/>
      <c r="M362" s="378"/>
      <c r="N362" s="378"/>
      <c r="O362" s="186"/>
      <c r="P362" s="186"/>
      <c r="Q362" s="378"/>
      <c r="R362" s="378"/>
      <c r="S362" s="179"/>
      <c r="T362" s="179"/>
      <c r="U362" s="179"/>
      <c r="V362" s="179"/>
      <c r="W362" s="179"/>
      <c r="X362" s="179"/>
      <c r="Y362" s="179"/>
      <c r="Z362" s="179"/>
      <c r="AA362" s="128"/>
      <c r="AB362" s="176"/>
      <c r="AC362" s="177"/>
      <c r="AD362" s="178"/>
    </row>
    <row r="363" spans="1:30">
      <c r="A363" s="417"/>
      <c r="B363" s="431"/>
      <c r="C363" s="409"/>
      <c r="D363" s="409"/>
      <c r="E363" s="414"/>
      <c r="F363" s="18"/>
      <c r="G363" s="378"/>
      <c r="H363" s="378"/>
      <c r="I363" s="36"/>
      <c r="J363" s="36"/>
      <c r="K363" s="378"/>
      <c r="L363" s="378"/>
      <c r="M363" s="378"/>
      <c r="N363" s="378"/>
      <c r="O363" s="186"/>
      <c r="P363" s="186"/>
      <c r="Q363" s="378"/>
      <c r="R363" s="378"/>
      <c r="S363" s="179"/>
      <c r="T363" s="179"/>
      <c r="U363" s="179"/>
      <c r="V363" s="179"/>
      <c r="W363" s="179"/>
      <c r="X363" s="179"/>
      <c r="Y363" s="179"/>
      <c r="Z363" s="179"/>
      <c r="AA363" s="128"/>
      <c r="AB363" s="176"/>
      <c r="AC363" s="177"/>
      <c r="AD363" s="178"/>
    </row>
    <row r="364" spans="1:30">
      <c r="A364" s="417"/>
      <c r="B364" s="431"/>
      <c r="C364" s="409"/>
      <c r="D364" s="409"/>
      <c r="E364" s="417"/>
      <c r="F364" s="18"/>
      <c r="G364" s="334"/>
      <c r="H364" s="334"/>
      <c r="I364" s="334"/>
      <c r="J364" s="334"/>
      <c r="K364" s="334"/>
      <c r="L364" s="334"/>
      <c r="M364" s="334"/>
      <c r="N364" s="334"/>
      <c r="O364" s="71"/>
      <c r="P364" s="71"/>
      <c r="Q364" s="71"/>
      <c r="R364" s="71"/>
      <c r="S364" s="71"/>
      <c r="X364" s="179"/>
      <c r="Y364" s="179"/>
      <c r="Z364" s="179"/>
      <c r="AA364" s="128"/>
      <c r="AB364" s="176"/>
      <c r="AC364" s="177"/>
      <c r="AD364" s="178"/>
    </row>
    <row r="365" spans="1:30">
      <c r="A365" s="417"/>
      <c r="B365" s="431"/>
      <c r="C365" s="409"/>
      <c r="D365" s="409"/>
      <c r="E365" s="417"/>
      <c r="F365" s="18"/>
      <c r="G365" s="378"/>
      <c r="H365" s="378"/>
      <c r="I365" s="36"/>
      <c r="J365" s="36"/>
      <c r="K365" s="378"/>
      <c r="L365" s="378"/>
      <c r="M365" s="378"/>
      <c r="N365" s="378"/>
      <c r="O365" s="186"/>
      <c r="P365" s="186"/>
      <c r="Q365" s="378"/>
      <c r="R365" s="378"/>
      <c r="S365" s="179"/>
      <c r="T365" s="179"/>
      <c r="U365" s="179"/>
      <c r="V365" s="179"/>
      <c r="W365" s="179"/>
      <c r="X365" s="179"/>
      <c r="Y365" s="179"/>
      <c r="Z365" s="179"/>
      <c r="AA365" s="128"/>
      <c r="AB365" s="176"/>
      <c r="AC365" s="177"/>
      <c r="AD365" s="178"/>
    </row>
    <row r="366" spans="1:30">
      <c r="A366" s="417"/>
      <c r="B366" s="431">
        <v>14</v>
      </c>
      <c r="C366" s="806" t="s">
        <v>864</v>
      </c>
      <c r="D366" s="815" t="s">
        <v>816</v>
      </c>
      <c r="E366" s="805" t="s">
        <v>1466</v>
      </c>
      <c r="F366" s="18"/>
      <c r="G366" s="737" t="s">
        <v>71</v>
      </c>
      <c r="H366" s="737"/>
      <c r="I366" s="737"/>
      <c r="J366" s="737"/>
      <c r="K366" s="737"/>
      <c r="L366" s="737"/>
      <c r="M366" s="817"/>
      <c r="N366" s="738" t="s">
        <v>626</v>
      </c>
      <c r="O366" s="739"/>
      <c r="P366" s="739"/>
      <c r="Q366" s="739"/>
      <c r="R366" s="739"/>
      <c r="S366" s="739"/>
      <c r="T366" s="739"/>
      <c r="U366" s="739"/>
      <c r="V366" s="1517"/>
      <c r="W366" s="391"/>
      <c r="X366" s="391"/>
      <c r="Y366" s="391"/>
      <c r="Z366" s="391"/>
      <c r="AA366" s="128"/>
      <c r="AB366" s="1632" t="s">
        <v>824</v>
      </c>
      <c r="AC366" s="1633"/>
      <c r="AD366" s="1634"/>
    </row>
    <row r="367" spans="1:30">
      <c r="A367" s="417"/>
      <c r="B367" s="431"/>
      <c r="C367" s="806"/>
      <c r="D367" s="815"/>
      <c r="E367" s="805"/>
      <c r="F367" s="18"/>
      <c r="G367" s="737"/>
      <c r="H367" s="737"/>
      <c r="I367" s="737"/>
      <c r="J367" s="737"/>
      <c r="K367" s="737"/>
      <c r="L367" s="737"/>
      <c r="M367" s="817"/>
      <c r="N367" s="742"/>
      <c r="O367" s="743"/>
      <c r="P367" s="743"/>
      <c r="Q367" s="743"/>
      <c r="R367" s="743"/>
      <c r="S367" s="743"/>
      <c r="T367" s="743"/>
      <c r="U367" s="743"/>
      <c r="V367" s="1518"/>
      <c r="W367" s="391"/>
      <c r="X367" s="391"/>
      <c r="Y367" s="391"/>
      <c r="Z367" s="391"/>
      <c r="AA367" s="128"/>
      <c r="AB367" s="1632"/>
      <c r="AC367" s="1633"/>
      <c r="AD367" s="1634"/>
    </row>
    <row r="368" spans="1:30">
      <c r="A368" s="417"/>
      <c r="B368" s="431"/>
      <c r="C368" s="806"/>
      <c r="D368" s="815"/>
      <c r="E368" s="805"/>
      <c r="F368" s="18"/>
      <c r="G368" s="391"/>
      <c r="H368" s="391"/>
      <c r="I368" s="391"/>
      <c r="J368" s="391"/>
      <c r="K368" s="391"/>
      <c r="L368" s="391"/>
      <c r="M368" s="391"/>
      <c r="N368" s="391" t="s">
        <v>627</v>
      </c>
      <c r="O368" s="391"/>
      <c r="P368" s="391"/>
      <c r="Q368" s="391"/>
      <c r="R368" s="391"/>
      <c r="S368" s="391"/>
      <c r="T368" s="391"/>
      <c r="U368" s="391"/>
      <c r="V368" s="391"/>
      <c r="W368" s="391"/>
      <c r="X368" s="391"/>
      <c r="Y368" s="391"/>
      <c r="Z368" s="391"/>
      <c r="AA368" s="128"/>
      <c r="AB368" s="1632"/>
      <c r="AC368" s="1633"/>
      <c r="AD368" s="1634"/>
    </row>
    <row r="369" spans="1:30" ht="13.8" thickBot="1">
      <c r="A369" s="417"/>
      <c r="B369" s="431"/>
      <c r="C369" s="806"/>
      <c r="D369" s="409"/>
      <c r="E369" s="805"/>
      <c r="F369" s="18"/>
      <c r="G369" s="378"/>
      <c r="H369" s="378"/>
      <c r="I369" s="36"/>
      <c r="J369" s="36"/>
      <c r="K369" s="378"/>
      <c r="L369" s="378"/>
      <c r="M369" s="378"/>
      <c r="N369" s="378"/>
      <c r="O369" s="186"/>
      <c r="P369" s="186"/>
      <c r="Q369" s="378"/>
      <c r="R369" s="378"/>
      <c r="S369" s="179"/>
      <c r="T369" s="179"/>
      <c r="U369" s="179"/>
      <c r="V369" s="179"/>
      <c r="W369" s="179"/>
      <c r="X369" s="179"/>
      <c r="Y369" s="179"/>
      <c r="Z369" s="179"/>
      <c r="AA369" s="128"/>
      <c r="AB369" s="176"/>
      <c r="AC369" s="177"/>
      <c r="AD369" s="178"/>
    </row>
    <row r="370" spans="1:30" ht="13.5" customHeight="1" thickBot="1">
      <c r="A370" s="417"/>
      <c r="B370" s="431"/>
      <c r="C370" s="806"/>
      <c r="D370" s="409"/>
      <c r="E370" s="805"/>
      <c r="F370" s="18"/>
      <c r="G370" s="855" t="s">
        <v>808</v>
      </c>
      <c r="H370" s="855"/>
      <c r="I370" s="855"/>
      <c r="J370" s="855"/>
      <c r="K370" s="855"/>
      <c r="L370" s="855"/>
      <c r="M370" s="855"/>
      <c r="N370" s="855"/>
      <c r="O370" s="855"/>
      <c r="P370" s="855"/>
      <c r="Q370" s="855"/>
      <c r="R370" s="855"/>
      <c r="S370" s="855"/>
      <c r="T370" s="855"/>
      <c r="U370" s="855"/>
      <c r="V370" s="1716"/>
      <c r="W370" s="1717"/>
      <c r="X370" s="1717"/>
      <c r="Y370" s="1717"/>
      <c r="Z370" s="1718"/>
      <c r="AA370" s="128"/>
      <c r="AB370" s="176"/>
      <c r="AC370" s="177"/>
      <c r="AD370" s="178"/>
    </row>
    <row r="371" spans="1:30" ht="14.25" customHeight="1">
      <c r="A371" s="417"/>
      <c r="B371" s="431"/>
      <c r="C371" s="409"/>
      <c r="D371" s="409"/>
      <c r="E371" s="805"/>
      <c r="F371" s="18"/>
      <c r="H371" s="1907"/>
      <c r="I371" s="1907"/>
      <c r="J371" s="1907"/>
      <c r="K371" s="1907"/>
      <c r="L371" s="1907"/>
      <c r="M371" s="1907"/>
      <c r="N371" s="1907"/>
      <c r="O371" s="1907"/>
      <c r="P371" s="1907"/>
      <c r="Q371" s="1907"/>
      <c r="R371" s="1907"/>
      <c r="S371" s="1907"/>
      <c r="T371" s="1907"/>
      <c r="AA371" s="128"/>
      <c r="AB371" s="176"/>
      <c r="AC371" s="177"/>
      <c r="AD371" s="178"/>
    </row>
    <row r="372" spans="1:30">
      <c r="A372" s="417"/>
      <c r="B372" s="431"/>
      <c r="C372" s="409"/>
      <c r="D372" s="409"/>
      <c r="E372" s="417"/>
      <c r="F372" s="18"/>
      <c r="H372" s="1407"/>
      <c r="I372" s="1407"/>
      <c r="J372" s="1407"/>
      <c r="K372" s="1407"/>
      <c r="L372" s="1407"/>
      <c r="M372" s="1407"/>
      <c r="N372" s="1407"/>
      <c r="O372" s="1407"/>
      <c r="P372" s="1407"/>
      <c r="Q372" s="1407"/>
      <c r="R372" s="1407"/>
      <c r="S372" s="1407"/>
      <c r="T372" s="1407"/>
      <c r="V372" s="1908"/>
      <c r="W372" s="1908"/>
      <c r="X372" s="1908"/>
      <c r="Y372" s="1908"/>
      <c r="Z372" s="1908"/>
      <c r="AA372" s="128"/>
      <c r="AB372" s="176"/>
      <c r="AC372" s="177"/>
      <c r="AD372" s="178"/>
    </row>
    <row r="373" spans="1:30">
      <c r="A373" s="417"/>
      <c r="B373" s="431"/>
      <c r="C373" s="409"/>
      <c r="D373" s="409"/>
      <c r="E373" s="417"/>
      <c r="F373" s="18"/>
      <c r="X373" s="179"/>
      <c r="Y373" s="179"/>
      <c r="Z373" s="179"/>
      <c r="AA373" s="128"/>
      <c r="AB373" s="176"/>
      <c r="AC373" s="177"/>
      <c r="AD373" s="178"/>
    </row>
    <row r="374" spans="1:30" ht="13.8" thickBot="1">
      <c r="A374" s="417"/>
      <c r="B374" s="431"/>
      <c r="C374" s="409"/>
      <c r="D374" s="409"/>
      <c r="E374" s="417"/>
      <c r="F374" s="18"/>
      <c r="G374" s="1436" t="s">
        <v>865</v>
      </c>
      <c r="H374" s="1437"/>
      <c r="I374" s="1437"/>
      <c r="J374" s="1437"/>
      <c r="K374" s="1437"/>
      <c r="L374" s="1437"/>
      <c r="M374" s="1437"/>
      <c r="N374" s="1437"/>
      <c r="O374" s="1437"/>
      <c r="P374" s="1437"/>
      <c r="Q374" s="1437"/>
      <c r="R374" s="1437"/>
      <c r="S374" s="1437"/>
      <c r="T374" s="1437"/>
      <c r="U374" s="1437"/>
      <c r="V374" s="1437"/>
      <c r="W374" s="1438"/>
      <c r="X374" s="179"/>
      <c r="Y374" s="179"/>
      <c r="Z374" s="179"/>
      <c r="AA374" s="128"/>
      <c r="AB374" s="176"/>
      <c r="AC374" s="177"/>
      <c r="AD374" s="178"/>
    </row>
    <row r="375" spans="1:30" ht="13.5" customHeight="1">
      <c r="A375" s="417"/>
      <c r="B375" s="431"/>
      <c r="C375" s="409"/>
      <c r="D375" s="409"/>
      <c r="E375" s="417"/>
      <c r="F375" s="18"/>
      <c r="G375" s="1897"/>
      <c r="H375" s="1897"/>
      <c r="I375" s="1741" t="s">
        <v>640</v>
      </c>
      <c r="J375" s="1742"/>
      <c r="K375" s="1742"/>
      <c r="L375" s="1742"/>
      <c r="M375" s="1742"/>
      <c r="N375" s="1742"/>
      <c r="O375" s="1743"/>
      <c r="P375" s="1909" t="s">
        <v>634</v>
      </c>
      <c r="Q375" s="1910"/>
      <c r="R375" s="1911"/>
      <c r="S375" s="1915" t="s">
        <v>866</v>
      </c>
      <c r="T375" s="1917">
        <f>管理運営!J60+管理運営!S60</f>
        <v>0</v>
      </c>
      <c r="U375" s="1918"/>
      <c r="V375" s="1919"/>
      <c r="W375" s="1923" t="s">
        <v>89</v>
      </c>
      <c r="X375" s="179"/>
      <c r="Y375" s="179"/>
      <c r="Z375" s="179"/>
      <c r="AA375" s="128"/>
      <c r="AB375" s="176"/>
      <c r="AC375" s="177"/>
      <c r="AD375" s="178"/>
    </row>
    <row r="376" spans="1:30" ht="13.8" thickBot="1">
      <c r="A376" s="417"/>
      <c r="B376" s="431"/>
      <c r="C376" s="409"/>
      <c r="D376" s="409"/>
      <c r="E376" s="417"/>
      <c r="F376" s="18"/>
      <c r="G376" s="1897"/>
      <c r="H376" s="1897"/>
      <c r="I376" s="1741" t="s">
        <v>641</v>
      </c>
      <c r="J376" s="1742"/>
      <c r="K376" s="1742"/>
      <c r="L376" s="1742"/>
      <c r="M376" s="1742"/>
      <c r="N376" s="1742"/>
      <c r="O376" s="1743"/>
      <c r="P376" s="1912"/>
      <c r="Q376" s="1913"/>
      <c r="R376" s="1914"/>
      <c r="S376" s="1916"/>
      <c r="T376" s="1920"/>
      <c r="U376" s="1921"/>
      <c r="V376" s="1922"/>
      <c r="W376" s="1924"/>
      <c r="X376" s="179"/>
      <c r="Y376" s="179"/>
      <c r="Z376" s="179"/>
      <c r="AA376" s="128"/>
      <c r="AB376" s="176"/>
      <c r="AC376" s="177"/>
      <c r="AD376" s="178"/>
    </row>
    <row r="377" spans="1:30">
      <c r="A377" s="417"/>
      <c r="B377" s="431"/>
      <c r="C377" s="409"/>
      <c r="D377" s="409"/>
      <c r="E377" s="417"/>
      <c r="F377" s="18"/>
      <c r="X377" s="179"/>
      <c r="Y377" s="179"/>
      <c r="Z377" s="179"/>
      <c r="AA377" s="128"/>
      <c r="AB377" s="176"/>
      <c r="AC377" s="177"/>
      <c r="AD377" s="178"/>
    </row>
    <row r="378" spans="1:30">
      <c r="A378" s="417"/>
      <c r="B378" s="431"/>
      <c r="C378" s="409"/>
      <c r="D378" s="409"/>
      <c r="E378" s="417"/>
      <c r="F378" s="18"/>
      <c r="G378" s="818" t="s">
        <v>867</v>
      </c>
      <c r="H378" s="818"/>
      <c r="I378" s="818"/>
      <c r="J378" s="818"/>
      <c r="K378" s="818"/>
      <c r="L378" s="818"/>
      <c r="M378" s="818"/>
      <c r="N378" s="1894"/>
      <c r="O378" s="792" t="s">
        <v>198</v>
      </c>
      <c r="P378" s="792"/>
      <c r="Q378" s="792"/>
      <c r="R378" s="792"/>
      <c r="S378" s="792"/>
      <c r="X378" s="179"/>
      <c r="Y378" s="179"/>
      <c r="Z378" s="179"/>
      <c r="AA378" s="128"/>
      <c r="AB378" s="176"/>
      <c r="AC378" s="177"/>
      <c r="AD378" s="178"/>
    </row>
    <row r="379" spans="1:30" ht="13.5" customHeight="1">
      <c r="A379" s="417"/>
      <c r="B379" s="431"/>
      <c r="C379" s="409"/>
      <c r="D379" s="409"/>
      <c r="E379" s="417"/>
      <c r="F379" s="18"/>
      <c r="X379" s="179"/>
      <c r="Y379" s="179"/>
      <c r="Z379" s="179"/>
      <c r="AA379" s="128"/>
      <c r="AB379" s="176"/>
      <c r="AC379" s="177"/>
      <c r="AD379" s="178"/>
    </row>
    <row r="380" spans="1:30">
      <c r="A380" s="417"/>
      <c r="B380" s="431"/>
      <c r="C380" s="409"/>
      <c r="D380" s="409"/>
      <c r="E380" s="417"/>
      <c r="F380" s="18"/>
      <c r="G380" s="818" t="s">
        <v>642</v>
      </c>
      <c r="H380" s="818"/>
      <c r="I380" s="818"/>
      <c r="J380" s="818"/>
      <c r="K380" s="818"/>
      <c r="L380" s="818"/>
      <c r="M380" s="818"/>
      <c r="N380" s="1894"/>
      <c r="O380" s="792" t="s">
        <v>198</v>
      </c>
      <c r="P380" s="792"/>
      <c r="Q380" s="792"/>
      <c r="R380" s="792"/>
      <c r="S380" s="792"/>
      <c r="X380" s="179"/>
      <c r="Y380" s="179"/>
      <c r="Z380" s="179"/>
      <c r="AA380" s="128"/>
      <c r="AB380" s="176"/>
      <c r="AC380" s="177"/>
      <c r="AD380" s="178"/>
    </row>
    <row r="381" spans="1:30">
      <c r="A381" s="417"/>
      <c r="B381" s="431"/>
      <c r="C381" s="409"/>
      <c r="D381" s="409"/>
      <c r="E381" s="417"/>
      <c r="F381" s="18"/>
      <c r="G381" s="446"/>
      <c r="H381" s="446"/>
      <c r="I381" s="446"/>
      <c r="J381" s="446"/>
      <c r="K381" s="446"/>
      <c r="L381" s="446"/>
      <c r="M381" s="446"/>
      <c r="N381" s="446"/>
      <c r="O381" s="451"/>
      <c r="P381" s="451"/>
      <c r="Q381" s="451"/>
      <c r="R381" s="451"/>
      <c r="S381" s="451"/>
      <c r="X381" s="179"/>
      <c r="Y381" s="179"/>
      <c r="Z381" s="179"/>
      <c r="AA381" s="128"/>
      <c r="AB381" s="176"/>
      <c r="AC381" s="177"/>
      <c r="AD381" s="178"/>
    </row>
    <row r="382" spans="1:30">
      <c r="A382" s="417"/>
      <c r="B382" s="431"/>
      <c r="C382" s="409"/>
      <c r="D382" s="409"/>
      <c r="E382" s="417"/>
      <c r="F382" s="18"/>
      <c r="G382" s="334"/>
      <c r="H382" s="334"/>
      <c r="I382" s="334"/>
      <c r="J382" s="334"/>
      <c r="K382" s="334"/>
      <c r="L382" s="334"/>
      <c r="M382" s="334"/>
      <c r="N382" s="334"/>
      <c r="O382" s="71"/>
      <c r="P382" s="71"/>
      <c r="Q382" s="71"/>
      <c r="R382" s="71"/>
      <c r="S382" s="71"/>
      <c r="X382" s="179"/>
      <c r="Y382" s="179"/>
      <c r="Z382" s="179"/>
      <c r="AA382" s="128"/>
      <c r="AB382" s="176"/>
      <c r="AC382" s="177"/>
      <c r="AD382" s="178"/>
    </row>
    <row r="383" spans="1:30">
      <c r="A383" s="417"/>
      <c r="B383" s="431"/>
      <c r="C383" s="409"/>
      <c r="D383" s="409"/>
      <c r="E383" s="417"/>
      <c r="F383" s="18"/>
      <c r="G383" s="334"/>
      <c r="H383" s="334"/>
      <c r="I383" s="334"/>
      <c r="J383" s="334"/>
      <c r="K383" s="334"/>
      <c r="L383" s="334"/>
      <c r="M383" s="334"/>
      <c r="N383" s="334"/>
      <c r="O383" s="71"/>
      <c r="P383" s="71"/>
      <c r="Q383" s="71"/>
      <c r="R383" s="71"/>
      <c r="S383" s="71"/>
      <c r="X383" s="179"/>
      <c r="Y383" s="179"/>
      <c r="Z383" s="179"/>
      <c r="AA383" s="128"/>
      <c r="AB383" s="176"/>
      <c r="AC383" s="177"/>
      <c r="AD383" s="178"/>
    </row>
    <row r="384" spans="1:30">
      <c r="A384" s="417"/>
      <c r="B384" s="431"/>
      <c r="C384" s="409"/>
      <c r="D384" s="409"/>
      <c r="E384" s="417"/>
      <c r="F384" s="18"/>
      <c r="G384" s="334"/>
      <c r="H384" s="334"/>
      <c r="I384" s="334"/>
      <c r="J384" s="334"/>
      <c r="K384" s="334"/>
      <c r="L384" s="334"/>
      <c r="M384" s="334"/>
      <c r="N384" s="334"/>
      <c r="O384" s="71"/>
      <c r="P384" s="71"/>
      <c r="Q384" s="71"/>
      <c r="R384" s="71"/>
      <c r="S384" s="71"/>
      <c r="X384" s="179"/>
      <c r="Y384" s="179"/>
      <c r="Z384" s="179"/>
      <c r="AA384" s="128"/>
      <c r="AB384" s="176"/>
      <c r="AC384" s="177"/>
      <c r="AD384" s="178"/>
    </row>
    <row r="385" spans="1:30">
      <c r="A385" s="417"/>
      <c r="B385" s="431"/>
      <c r="C385" s="409"/>
      <c r="D385" s="409"/>
      <c r="E385" s="417"/>
      <c r="F385" s="18"/>
      <c r="G385" s="334"/>
      <c r="H385" s="334"/>
      <c r="I385" s="334"/>
      <c r="J385" s="334"/>
      <c r="K385" s="334"/>
      <c r="L385" s="334"/>
      <c r="M385" s="334"/>
      <c r="N385" s="334"/>
      <c r="O385" s="71"/>
      <c r="P385" s="71"/>
      <c r="Q385" s="71"/>
      <c r="R385" s="71"/>
      <c r="S385" s="71"/>
      <c r="X385" s="179"/>
      <c r="Y385" s="179"/>
      <c r="Z385" s="179"/>
      <c r="AA385" s="128"/>
      <c r="AB385" s="176"/>
      <c r="AC385" s="177"/>
      <c r="AD385" s="178"/>
    </row>
    <row r="386" spans="1:30">
      <c r="A386" s="417"/>
      <c r="B386" s="431"/>
      <c r="C386" s="409"/>
      <c r="D386" s="409"/>
      <c r="E386" s="417"/>
      <c r="F386" s="18"/>
      <c r="G386" s="334"/>
      <c r="H386" s="334"/>
      <c r="I386" s="334"/>
      <c r="J386" s="334"/>
      <c r="K386" s="334"/>
      <c r="L386" s="334"/>
      <c r="M386" s="334"/>
      <c r="N386" s="334"/>
      <c r="O386" s="71"/>
      <c r="P386" s="71"/>
      <c r="Q386" s="71"/>
      <c r="R386" s="71"/>
      <c r="S386" s="71"/>
      <c r="X386" s="179"/>
      <c r="Y386" s="179"/>
      <c r="Z386" s="179"/>
      <c r="AA386" s="128"/>
      <c r="AB386" s="176"/>
      <c r="AC386" s="177"/>
      <c r="AD386" s="178"/>
    </row>
    <row r="387" spans="1:30">
      <c r="A387" s="417"/>
      <c r="B387" s="431"/>
      <c r="C387" s="409"/>
      <c r="D387" s="409"/>
      <c r="E387" s="417"/>
      <c r="F387" s="18"/>
      <c r="G387" s="334"/>
      <c r="H387" s="334"/>
      <c r="I387" s="334"/>
      <c r="J387" s="334"/>
      <c r="K387" s="334"/>
      <c r="L387" s="334"/>
      <c r="M387" s="334"/>
      <c r="N387" s="334"/>
      <c r="O387" s="71"/>
      <c r="P387" s="71"/>
      <c r="Q387" s="71"/>
      <c r="R387" s="71"/>
      <c r="S387" s="71"/>
      <c r="X387" s="179"/>
      <c r="Y387" s="179"/>
      <c r="Z387" s="179"/>
      <c r="AA387" s="128"/>
      <c r="AB387" s="176"/>
      <c r="AC387" s="177"/>
      <c r="AD387" s="178"/>
    </row>
    <row r="388" spans="1:30">
      <c r="A388" s="262"/>
      <c r="B388" s="263"/>
      <c r="C388" s="264"/>
      <c r="D388" s="264"/>
      <c r="E388" s="262"/>
      <c r="F388" s="59"/>
      <c r="G388" s="158"/>
      <c r="H388" s="158"/>
      <c r="I388" s="158"/>
      <c r="J388" s="158"/>
      <c r="K388" s="158"/>
      <c r="L388" s="158"/>
      <c r="M388" s="158"/>
      <c r="N388" s="158"/>
      <c r="O388" s="158"/>
      <c r="P388" s="158"/>
      <c r="Q388" s="158"/>
      <c r="R388" s="158"/>
      <c r="S388" s="158"/>
      <c r="T388" s="158"/>
      <c r="U388" s="158"/>
      <c r="V388" s="158"/>
      <c r="W388" s="158"/>
      <c r="X388" s="158"/>
      <c r="Y388" s="158"/>
      <c r="Z388" s="158"/>
      <c r="AA388" s="29"/>
      <c r="AB388" s="159"/>
      <c r="AC388" s="160"/>
      <c r="AD388" s="161"/>
    </row>
    <row r="389" spans="1:30" ht="6.75" customHeight="1">
      <c r="A389" s="429"/>
      <c r="B389" s="401"/>
      <c r="C389" s="402"/>
      <c r="D389" s="402"/>
      <c r="E389" s="429"/>
      <c r="F389" s="75"/>
      <c r="G389" s="162"/>
      <c r="H389" s="162"/>
      <c r="I389" s="162"/>
      <c r="J389" s="162"/>
      <c r="K389" s="162"/>
      <c r="L389" s="162"/>
      <c r="M389" s="162"/>
      <c r="N389" s="162"/>
      <c r="O389" s="162"/>
      <c r="P389" s="162"/>
      <c r="Q389" s="162"/>
      <c r="R389" s="162"/>
      <c r="S389" s="162"/>
      <c r="T389" s="162"/>
      <c r="U389" s="162"/>
      <c r="V389" s="162"/>
      <c r="W389" s="162"/>
      <c r="X389" s="162"/>
      <c r="Y389" s="162"/>
      <c r="Z389" s="162"/>
      <c r="AA389" s="26"/>
      <c r="AB389" s="163"/>
      <c r="AC389" s="164"/>
      <c r="AD389" s="165"/>
    </row>
    <row r="390" spans="1:30">
      <c r="A390" s="822"/>
      <c r="B390" s="1925">
        <v>15</v>
      </c>
      <c r="C390" s="816" t="s">
        <v>868</v>
      </c>
      <c r="D390" s="815" t="s">
        <v>1021</v>
      </c>
      <c r="E390" s="805" t="s">
        <v>1467</v>
      </c>
      <c r="F390" s="18"/>
      <c r="G390" s="737" t="s">
        <v>71</v>
      </c>
      <c r="H390" s="737"/>
      <c r="I390" s="737"/>
      <c r="J390" s="737"/>
      <c r="K390" s="737"/>
      <c r="L390" s="737"/>
      <c r="M390" s="817"/>
      <c r="N390" s="738" t="s">
        <v>626</v>
      </c>
      <c r="O390" s="739"/>
      <c r="P390" s="739"/>
      <c r="Q390" s="739"/>
      <c r="R390" s="739"/>
      <c r="S390" s="739"/>
      <c r="T390" s="739"/>
      <c r="U390" s="739"/>
      <c r="V390" s="1517"/>
      <c r="W390" s="391"/>
      <c r="X390" s="391"/>
      <c r="Y390" s="391"/>
      <c r="Z390" s="391"/>
      <c r="AA390" s="128"/>
      <c r="AB390" s="1632" t="s">
        <v>824</v>
      </c>
      <c r="AC390" s="1633"/>
      <c r="AD390" s="1634"/>
    </row>
    <row r="391" spans="1:30">
      <c r="A391" s="822"/>
      <c r="B391" s="1925"/>
      <c r="C391" s="816"/>
      <c r="D391" s="815"/>
      <c r="E391" s="805"/>
      <c r="F391" s="18"/>
      <c r="G391" s="737"/>
      <c r="H391" s="737"/>
      <c r="I391" s="737"/>
      <c r="J391" s="737"/>
      <c r="K391" s="737"/>
      <c r="L391" s="737"/>
      <c r="M391" s="817"/>
      <c r="N391" s="742"/>
      <c r="O391" s="743"/>
      <c r="P391" s="743"/>
      <c r="Q391" s="743"/>
      <c r="R391" s="743"/>
      <c r="S391" s="743"/>
      <c r="T391" s="743"/>
      <c r="U391" s="743"/>
      <c r="V391" s="1518"/>
      <c r="W391" s="391"/>
      <c r="X391" s="391"/>
      <c r="Y391" s="391"/>
      <c r="Z391" s="391"/>
      <c r="AA391" s="128"/>
      <c r="AB391" s="1632"/>
      <c r="AC391" s="1633"/>
      <c r="AD391" s="1634"/>
    </row>
    <row r="392" spans="1:30" ht="13.5" customHeight="1">
      <c r="A392" s="822"/>
      <c r="B392" s="1925"/>
      <c r="C392" s="816"/>
      <c r="D392" s="815"/>
      <c r="E392" s="805"/>
      <c r="F392" s="18"/>
      <c r="G392" s="391"/>
      <c r="H392" s="391"/>
      <c r="I392" s="391"/>
      <c r="J392" s="391"/>
      <c r="K392" s="391"/>
      <c r="L392" s="391"/>
      <c r="M392" s="391"/>
      <c r="N392" s="391" t="s">
        <v>627</v>
      </c>
      <c r="O392" s="391"/>
      <c r="P392" s="391"/>
      <c r="Q392" s="391"/>
      <c r="R392" s="391"/>
      <c r="S392" s="391"/>
      <c r="T392" s="391"/>
      <c r="U392" s="391"/>
      <c r="V392" s="391"/>
      <c r="W392" s="391"/>
      <c r="X392" s="391"/>
      <c r="Y392" s="391"/>
      <c r="Z392" s="391"/>
      <c r="AA392" s="128"/>
      <c r="AB392" s="1632"/>
      <c r="AC392" s="1633"/>
      <c r="AD392" s="1634"/>
    </row>
    <row r="393" spans="1:30">
      <c r="A393" s="822"/>
      <c r="B393" s="1925"/>
      <c r="C393" s="816"/>
      <c r="D393" s="815"/>
      <c r="E393" s="805"/>
      <c r="F393" s="18"/>
      <c r="AA393" s="128"/>
      <c r="AB393" s="155"/>
      <c r="AC393" s="156"/>
      <c r="AD393" s="157"/>
    </row>
    <row r="394" spans="1:30" ht="13.8" thickBot="1">
      <c r="A394" s="822"/>
      <c r="B394" s="1925"/>
      <c r="C394" s="816"/>
      <c r="D394" s="815"/>
      <c r="E394" s="805"/>
      <c r="F394" s="18"/>
      <c r="G394" s="3" t="s">
        <v>643</v>
      </c>
      <c r="AA394" s="128"/>
      <c r="AB394" s="155"/>
      <c r="AC394" s="156"/>
      <c r="AD394" s="157"/>
    </row>
    <row r="395" spans="1:30" ht="13.8" thickBot="1">
      <c r="A395" s="822"/>
      <c r="B395" s="1925"/>
      <c r="C395" s="816"/>
      <c r="D395" s="815"/>
      <c r="E395" s="805"/>
      <c r="F395" s="18"/>
      <c r="G395" s="388"/>
      <c r="H395" s="388"/>
      <c r="I395" s="388"/>
      <c r="J395" s="388"/>
      <c r="K395" s="388"/>
      <c r="L395" s="388"/>
      <c r="M395" s="388"/>
      <c r="N395" s="388"/>
      <c r="O395" s="388"/>
      <c r="P395" s="388"/>
      <c r="Q395" s="388"/>
      <c r="R395" s="388"/>
      <c r="S395" s="388"/>
      <c r="T395" s="388"/>
      <c r="U395" s="1716"/>
      <c r="V395" s="1717"/>
      <c r="W395" s="1718"/>
      <c r="X395" s="187" t="s">
        <v>89</v>
      </c>
      <c r="AA395" s="128"/>
      <c r="AB395" s="155"/>
      <c r="AC395" s="156"/>
      <c r="AD395" s="157"/>
    </row>
    <row r="396" spans="1:30">
      <c r="A396" s="822"/>
      <c r="B396" s="1925"/>
      <c r="C396" s="816"/>
      <c r="D396" s="815"/>
      <c r="E396" s="805"/>
      <c r="F396" s="18"/>
      <c r="AA396" s="128"/>
      <c r="AB396" s="155"/>
      <c r="AC396" s="156"/>
      <c r="AD396" s="157"/>
    </row>
    <row r="397" spans="1:30">
      <c r="A397" s="822"/>
      <c r="B397" s="1925"/>
      <c r="C397" s="816"/>
      <c r="D397" s="815"/>
      <c r="E397" s="805"/>
      <c r="F397" s="18"/>
      <c r="G397" s="1710"/>
      <c r="H397" s="1711"/>
      <c r="I397" s="1741" t="s">
        <v>869</v>
      </c>
      <c r="J397" s="1742"/>
      <c r="K397" s="1742"/>
      <c r="L397" s="1742"/>
      <c r="M397" s="1742"/>
      <c r="N397" s="1742"/>
      <c r="O397" s="1742"/>
      <c r="P397" s="1742"/>
      <c r="Q397" s="1742"/>
      <c r="R397" s="1742"/>
      <c r="S397" s="1742"/>
      <c r="T397" s="1742"/>
      <c r="U397" s="1742"/>
      <c r="V397" s="1742"/>
      <c r="W397" s="1742"/>
      <c r="X397" s="1743"/>
      <c r="AA397" s="128"/>
      <c r="AB397" s="155"/>
      <c r="AC397" s="156"/>
      <c r="AD397" s="157"/>
    </row>
    <row r="398" spans="1:30" ht="13.5" customHeight="1">
      <c r="A398" s="822"/>
      <c r="B398" s="1925"/>
      <c r="C398" s="816"/>
      <c r="D398" s="815"/>
      <c r="E398" s="805"/>
      <c r="F398" s="18"/>
      <c r="G398" s="1710"/>
      <c r="H398" s="1711"/>
      <c r="I398" s="1741" t="s">
        <v>870</v>
      </c>
      <c r="J398" s="1742"/>
      <c r="K398" s="1742"/>
      <c r="L398" s="1742"/>
      <c r="M398" s="1742"/>
      <c r="N398" s="1742"/>
      <c r="O398" s="1742"/>
      <c r="P398" s="1742"/>
      <c r="Q398" s="1742"/>
      <c r="R398" s="1742"/>
      <c r="S398" s="1742"/>
      <c r="T398" s="1742"/>
      <c r="U398" s="1742"/>
      <c r="V398" s="1742"/>
      <c r="W398" s="1742"/>
      <c r="X398" s="1743"/>
      <c r="AA398" s="128"/>
      <c r="AB398" s="155"/>
      <c r="AC398" s="156"/>
      <c r="AD398" s="157"/>
    </row>
    <row r="399" spans="1:30">
      <c r="A399" s="822"/>
      <c r="B399" s="1925"/>
      <c r="C399" s="816"/>
      <c r="D399" s="815"/>
      <c r="E399" s="805"/>
      <c r="F399" s="18"/>
      <c r="G399" s="1764"/>
      <c r="H399" s="1765"/>
      <c r="I399" s="1145" t="s">
        <v>167</v>
      </c>
      <c r="J399" s="1129"/>
      <c r="K399" s="1129"/>
      <c r="L399" s="761"/>
      <c r="M399" s="761"/>
      <c r="N399" s="761"/>
      <c r="O399" s="761"/>
      <c r="P399" s="761"/>
      <c r="Q399" s="761"/>
      <c r="R399" s="761"/>
      <c r="S399" s="761"/>
      <c r="T399" s="761"/>
      <c r="U399" s="761"/>
      <c r="V399" s="761"/>
      <c r="W399" s="761"/>
      <c r="X399" s="1130" t="s">
        <v>871</v>
      </c>
      <c r="Y399" s="391"/>
      <c r="Z399" s="391"/>
      <c r="AA399" s="128"/>
      <c r="AB399" s="155"/>
      <c r="AC399" s="156"/>
      <c r="AD399" s="157"/>
    </row>
    <row r="400" spans="1:30">
      <c r="A400" s="822"/>
      <c r="B400" s="1925"/>
      <c r="C400" s="816"/>
      <c r="D400" s="815"/>
      <c r="E400" s="805"/>
      <c r="F400" s="18"/>
      <c r="G400" s="1766"/>
      <c r="H400" s="1767"/>
      <c r="I400" s="1131"/>
      <c r="J400" s="1132"/>
      <c r="K400" s="1132"/>
      <c r="L400" s="820"/>
      <c r="M400" s="820"/>
      <c r="N400" s="820"/>
      <c r="O400" s="820"/>
      <c r="P400" s="820"/>
      <c r="Q400" s="820"/>
      <c r="R400" s="820"/>
      <c r="S400" s="820"/>
      <c r="T400" s="820"/>
      <c r="U400" s="820"/>
      <c r="V400" s="820"/>
      <c r="W400" s="820"/>
      <c r="X400" s="1133"/>
      <c r="Y400" s="391"/>
      <c r="Z400" s="391"/>
      <c r="AA400" s="128"/>
      <c r="AB400" s="155"/>
      <c r="AC400" s="156"/>
      <c r="AD400" s="157"/>
    </row>
    <row r="401" spans="1:30">
      <c r="A401" s="822"/>
      <c r="B401" s="1925"/>
      <c r="C401" s="816"/>
      <c r="D401" s="815"/>
      <c r="E401" s="805"/>
      <c r="F401" s="18"/>
      <c r="G401" s="1756"/>
      <c r="H401" s="1757"/>
      <c r="I401" s="1768"/>
      <c r="J401" s="1769"/>
      <c r="K401" s="1769"/>
      <c r="L401" s="764"/>
      <c r="M401" s="764"/>
      <c r="N401" s="764"/>
      <c r="O401" s="764"/>
      <c r="P401" s="764"/>
      <c r="Q401" s="764"/>
      <c r="R401" s="764"/>
      <c r="S401" s="764"/>
      <c r="T401" s="764"/>
      <c r="U401" s="764"/>
      <c r="V401" s="764"/>
      <c r="W401" s="764"/>
      <c r="X401" s="1770"/>
      <c r="Y401" s="391"/>
      <c r="Z401" s="391"/>
      <c r="AA401" s="128"/>
      <c r="AB401" s="155"/>
      <c r="AC401" s="156"/>
      <c r="AD401" s="157"/>
    </row>
    <row r="402" spans="1:30">
      <c r="A402" s="822"/>
      <c r="B402" s="1925"/>
      <c r="C402" s="816"/>
      <c r="D402" s="815"/>
      <c r="E402" s="805"/>
      <c r="F402" s="18"/>
      <c r="G402" s="391"/>
      <c r="H402" s="391"/>
      <c r="I402" s="391"/>
      <c r="J402" s="391"/>
      <c r="K402" s="391"/>
      <c r="L402" s="391"/>
      <c r="M402" s="391"/>
      <c r="N402" s="391"/>
      <c r="O402" s="391"/>
      <c r="P402" s="391"/>
      <c r="Q402" s="391"/>
      <c r="R402" s="391"/>
      <c r="S402" s="391"/>
      <c r="T402" s="391"/>
      <c r="U402" s="391"/>
      <c r="V402" s="391"/>
      <c r="W402" s="391"/>
      <c r="X402" s="391"/>
      <c r="Y402" s="391"/>
      <c r="Z402" s="391"/>
      <c r="AA402" s="128"/>
      <c r="AB402" s="155"/>
      <c r="AC402" s="156"/>
      <c r="AD402" s="157"/>
    </row>
    <row r="403" spans="1:30" ht="13.8" thickBot="1">
      <c r="A403" s="822"/>
      <c r="B403" s="1925"/>
      <c r="C403" s="816"/>
      <c r="D403" s="815"/>
      <c r="E403" s="805"/>
      <c r="F403" s="18"/>
      <c r="S403" s="391"/>
      <c r="T403" s="391"/>
      <c r="U403" s="391"/>
      <c r="V403" s="391"/>
      <c r="W403" s="391"/>
      <c r="X403" s="391"/>
      <c r="Y403" s="391"/>
      <c r="Z403" s="391"/>
      <c r="AA403" s="128"/>
      <c r="AB403" s="176"/>
      <c r="AC403" s="177"/>
      <c r="AD403" s="178"/>
    </row>
    <row r="404" spans="1:30" ht="13.8" thickBot="1">
      <c r="A404" s="805"/>
      <c r="B404" s="1789"/>
      <c r="C404" s="806"/>
      <c r="D404" s="806"/>
      <c r="E404" s="805"/>
      <c r="F404" s="18"/>
      <c r="G404" s="818" t="s">
        <v>872</v>
      </c>
      <c r="H404" s="818"/>
      <c r="I404" s="818"/>
      <c r="J404" s="818"/>
      <c r="K404" s="818"/>
      <c r="L404" s="818"/>
      <c r="M404" s="818"/>
      <c r="N404" s="818"/>
      <c r="O404" s="818"/>
      <c r="P404" s="818"/>
      <c r="Q404" s="818"/>
      <c r="R404" s="1727">
        <f>SUM(管理運営!J57:O59)+SUM(管理運営!S57:X59)</f>
        <v>0</v>
      </c>
      <c r="S404" s="1728"/>
      <c r="T404" s="187" t="s">
        <v>89</v>
      </c>
      <c r="V404" s="391"/>
      <c r="W404" s="391"/>
      <c r="X404" s="391"/>
      <c r="Y404" s="391"/>
      <c r="Z404" s="391"/>
      <c r="AA404" s="128"/>
      <c r="AB404" s="171"/>
      <c r="AC404" s="172"/>
      <c r="AD404" s="173"/>
    </row>
    <row r="405" spans="1:30" ht="7.8" customHeight="1">
      <c r="A405" s="805"/>
      <c r="B405" s="1789"/>
      <c r="C405" s="806"/>
      <c r="D405" s="806"/>
      <c r="E405" s="805"/>
      <c r="F405" s="18"/>
      <c r="U405" s="392"/>
      <c r="Y405" s="391"/>
      <c r="Z405" s="391"/>
      <c r="AA405" s="128"/>
      <c r="AB405" s="171"/>
      <c r="AC405" s="172"/>
      <c r="AD405" s="173"/>
    </row>
    <row r="406" spans="1:30">
      <c r="A406" s="805"/>
      <c r="B406" s="1789"/>
      <c r="C406" s="806"/>
      <c r="D406" s="806"/>
      <c r="E406" s="805" t="s">
        <v>1468</v>
      </c>
      <c r="F406" s="18"/>
      <c r="G406" s="1135" t="s">
        <v>873</v>
      </c>
      <c r="H406" s="1136"/>
      <c r="I406" s="1136"/>
      <c r="J406" s="1136"/>
      <c r="K406" s="1136"/>
      <c r="L406" s="1136"/>
      <c r="M406" s="1136"/>
      <c r="N406" s="1136"/>
      <c r="O406" s="1715"/>
      <c r="P406" s="1135" t="s">
        <v>644</v>
      </c>
      <c r="Q406" s="1136"/>
      <c r="R406" s="1136"/>
      <c r="S406" s="1136"/>
      <c r="T406" s="1715"/>
      <c r="V406" s="391"/>
      <c r="W406" s="391"/>
      <c r="X406" s="391"/>
      <c r="Y406" s="391"/>
      <c r="Z406" s="391"/>
      <c r="AA406" s="128"/>
      <c r="AB406" s="171"/>
      <c r="AC406" s="172"/>
      <c r="AD406" s="173"/>
    </row>
    <row r="407" spans="1:30" ht="13.5" customHeight="1">
      <c r="A407" s="805"/>
      <c r="B407" s="1789"/>
      <c r="C407" s="806"/>
      <c r="D407" s="806"/>
      <c r="E407" s="805"/>
      <c r="F407" s="18"/>
      <c r="G407" s="1710"/>
      <c r="H407" s="1711"/>
      <c r="I407" s="1712" t="s">
        <v>645</v>
      </c>
      <c r="J407" s="1713"/>
      <c r="K407" s="1713"/>
      <c r="L407" s="1713"/>
      <c r="M407" s="1713"/>
      <c r="N407" s="1713"/>
      <c r="O407" s="1714"/>
      <c r="P407" s="1135" t="s">
        <v>646</v>
      </c>
      <c r="Q407" s="1136"/>
      <c r="R407" s="1136"/>
      <c r="S407" s="1136"/>
      <c r="T407" s="1715"/>
      <c r="AA407" s="128"/>
      <c r="AB407" s="397"/>
      <c r="AC407" s="398"/>
      <c r="AD407" s="399"/>
    </row>
    <row r="408" spans="1:30">
      <c r="A408" s="805"/>
      <c r="B408" s="1789"/>
      <c r="C408" s="806"/>
      <c r="D408" s="806"/>
      <c r="E408" s="805"/>
      <c r="F408" s="18"/>
      <c r="G408" s="1710"/>
      <c r="H408" s="1711"/>
      <c r="I408" s="1712" t="s">
        <v>874</v>
      </c>
      <c r="J408" s="1713"/>
      <c r="K408" s="1713"/>
      <c r="L408" s="1713"/>
      <c r="M408" s="1713"/>
      <c r="N408" s="1713"/>
      <c r="O408" s="1714"/>
      <c r="P408" s="1135" t="s">
        <v>647</v>
      </c>
      <c r="Q408" s="1136"/>
      <c r="R408" s="1136"/>
      <c r="S408" s="1136"/>
      <c r="T408" s="1715"/>
      <c r="AA408" s="128"/>
      <c r="AB408" s="397"/>
      <c r="AC408" s="398"/>
      <c r="AD408" s="399"/>
    </row>
    <row r="409" spans="1:30">
      <c r="A409" s="805"/>
      <c r="B409" s="1789"/>
      <c r="C409" s="806"/>
      <c r="D409" s="806"/>
      <c r="E409" s="805"/>
      <c r="F409" s="18"/>
      <c r="G409" s="1710"/>
      <c r="H409" s="1711"/>
      <c r="I409" s="1712" t="s">
        <v>875</v>
      </c>
      <c r="J409" s="1713"/>
      <c r="K409" s="1713"/>
      <c r="L409" s="1713"/>
      <c r="M409" s="1713"/>
      <c r="N409" s="1713"/>
      <c r="O409" s="1714"/>
      <c r="P409" s="1135" t="s">
        <v>648</v>
      </c>
      <c r="Q409" s="1136"/>
      <c r="R409" s="1136"/>
      <c r="S409" s="1136"/>
      <c r="T409" s="1715"/>
      <c r="AA409" s="128"/>
      <c r="AB409" s="397"/>
      <c r="AC409" s="398"/>
      <c r="AD409" s="399"/>
    </row>
    <row r="410" spans="1:30">
      <c r="A410" s="417"/>
      <c r="B410" s="431"/>
      <c r="C410" s="409"/>
      <c r="D410" s="409"/>
      <c r="E410" s="805"/>
      <c r="F410" s="18"/>
      <c r="G410" s="1710"/>
      <c r="H410" s="1711"/>
      <c r="I410" s="1712" t="s">
        <v>876</v>
      </c>
      <c r="J410" s="1713"/>
      <c r="K410" s="1713"/>
      <c r="L410" s="1713"/>
      <c r="M410" s="1713"/>
      <c r="N410" s="1713"/>
      <c r="O410" s="1714"/>
      <c r="P410" s="1135" t="s">
        <v>649</v>
      </c>
      <c r="Q410" s="1136"/>
      <c r="R410" s="1136"/>
      <c r="S410" s="1136"/>
      <c r="T410" s="1715"/>
      <c r="AA410" s="128"/>
      <c r="AB410" s="397"/>
      <c r="AC410" s="398"/>
      <c r="AD410" s="399"/>
    </row>
    <row r="411" spans="1:30">
      <c r="A411" s="417"/>
      <c r="B411" s="431"/>
      <c r="C411" s="409"/>
      <c r="D411" s="409"/>
      <c r="E411" s="805"/>
      <c r="F411" s="18"/>
      <c r="G411" s="1710"/>
      <c r="H411" s="1711"/>
      <c r="I411" s="1712" t="s">
        <v>877</v>
      </c>
      <c r="J411" s="1713"/>
      <c r="K411" s="1713"/>
      <c r="L411" s="1713"/>
      <c r="M411" s="1713"/>
      <c r="N411" s="1713"/>
      <c r="O411" s="1714"/>
      <c r="P411" s="1135" t="s">
        <v>650</v>
      </c>
      <c r="Q411" s="1136"/>
      <c r="R411" s="1136"/>
      <c r="S411" s="1136"/>
      <c r="T411" s="1715"/>
      <c r="AA411" s="128"/>
      <c r="AB411" s="397"/>
      <c r="AC411" s="398"/>
      <c r="AD411" s="399"/>
    </row>
    <row r="412" spans="1:30" ht="13.5" customHeight="1">
      <c r="A412" s="417"/>
      <c r="B412" s="431"/>
      <c r="C412" s="409"/>
      <c r="D412" s="409"/>
      <c r="E412" s="805" t="s">
        <v>1469</v>
      </c>
      <c r="F412" s="18"/>
      <c r="G412" s="1710"/>
      <c r="H412" s="1711"/>
      <c r="I412" s="1712" t="s">
        <v>878</v>
      </c>
      <c r="J412" s="1713"/>
      <c r="K412" s="1713"/>
      <c r="L412" s="1713"/>
      <c r="M412" s="1713"/>
      <c r="N412" s="1713"/>
      <c r="O412" s="1714"/>
      <c r="P412" s="1135" t="s">
        <v>651</v>
      </c>
      <c r="Q412" s="1136"/>
      <c r="R412" s="1136"/>
      <c r="S412" s="1136"/>
      <c r="T412" s="1715"/>
      <c r="AA412" s="128"/>
      <c r="AB412" s="397"/>
      <c r="AC412" s="398"/>
      <c r="AD412" s="399"/>
    </row>
    <row r="413" spans="1:30">
      <c r="A413" s="417"/>
      <c r="B413" s="431"/>
      <c r="C413" s="409"/>
      <c r="D413" s="409"/>
      <c r="E413" s="805"/>
      <c r="G413" s="1710"/>
      <c r="H413" s="1711"/>
      <c r="I413" s="1712" t="s">
        <v>879</v>
      </c>
      <c r="J413" s="1713"/>
      <c r="K413" s="1713"/>
      <c r="L413" s="1713"/>
      <c r="M413" s="1713"/>
      <c r="N413" s="1713"/>
      <c r="O413" s="1714"/>
      <c r="P413" s="1135" t="s">
        <v>652</v>
      </c>
      <c r="Q413" s="1136"/>
      <c r="R413" s="1136"/>
      <c r="S413" s="1136"/>
      <c r="T413" s="1715"/>
      <c r="AB413" s="397"/>
      <c r="AC413" s="398"/>
      <c r="AD413" s="399"/>
    </row>
    <row r="414" spans="1:30">
      <c r="A414" s="417"/>
      <c r="B414" s="431"/>
      <c r="C414" s="409"/>
      <c r="D414" s="409"/>
      <c r="E414" s="805"/>
      <c r="AB414" s="397"/>
      <c r="AC414" s="398"/>
      <c r="AD414" s="399"/>
    </row>
    <row r="415" spans="1:30">
      <c r="A415" s="417"/>
      <c r="B415" s="431"/>
      <c r="C415" s="409"/>
      <c r="D415" s="409"/>
      <c r="E415" s="805"/>
      <c r="AB415" s="397"/>
      <c r="AC415" s="398"/>
      <c r="AD415" s="399"/>
    </row>
    <row r="416" spans="1:30">
      <c r="A416" s="417"/>
      <c r="B416" s="431"/>
      <c r="C416" s="409"/>
      <c r="D416" s="409"/>
      <c r="E416" s="805"/>
      <c r="P416" s="391"/>
      <c r="Q416" s="391"/>
      <c r="R416" s="391"/>
      <c r="S416" s="391"/>
      <c r="T416" s="391"/>
      <c r="U416" s="391"/>
      <c r="V416" s="391"/>
      <c r="W416" s="391"/>
      <c r="X416" s="391"/>
      <c r="Y416" s="391"/>
      <c r="AB416" s="397"/>
      <c r="AC416" s="398"/>
      <c r="AD416" s="399"/>
    </row>
    <row r="417" spans="1:30">
      <c r="A417" s="417"/>
      <c r="B417" s="431"/>
      <c r="C417" s="409"/>
      <c r="D417" s="409"/>
      <c r="E417" s="805"/>
      <c r="P417" s="391"/>
      <c r="Q417" s="391"/>
      <c r="R417" s="391"/>
      <c r="S417" s="391"/>
      <c r="T417" s="391"/>
      <c r="U417" s="391"/>
      <c r="V417" s="391"/>
      <c r="W417" s="391"/>
      <c r="X417" s="391"/>
      <c r="Y417" s="391"/>
      <c r="AB417" s="397"/>
      <c r="AC417" s="398"/>
      <c r="AD417" s="399"/>
    </row>
    <row r="418" spans="1:30">
      <c r="A418" s="417"/>
      <c r="B418" s="431"/>
      <c r="C418" s="409"/>
      <c r="D418" s="409"/>
      <c r="E418" s="805"/>
      <c r="G418" s="391"/>
      <c r="H418" s="391"/>
      <c r="I418" s="391"/>
      <c r="J418" s="391"/>
      <c r="K418" s="391"/>
      <c r="L418" s="391"/>
      <c r="M418" s="391"/>
      <c r="N418" s="391"/>
      <c r="O418" s="391"/>
      <c r="P418" s="391"/>
      <c r="Q418" s="391"/>
      <c r="R418" s="391"/>
      <c r="S418" s="391"/>
      <c r="T418" s="391"/>
      <c r="U418" s="391"/>
      <c r="V418" s="391"/>
      <c r="W418" s="391"/>
      <c r="X418" s="391"/>
      <c r="Y418" s="391"/>
      <c r="Z418" s="391"/>
      <c r="AB418" s="397"/>
      <c r="AC418" s="398"/>
      <c r="AD418" s="399"/>
    </row>
    <row r="419" spans="1:30" ht="13.5" customHeight="1">
      <c r="A419" s="417"/>
      <c r="B419" s="431"/>
      <c r="C419" s="409"/>
      <c r="D419" s="409"/>
      <c r="E419" s="805"/>
      <c r="F419" s="18"/>
      <c r="G419" s="391"/>
      <c r="H419" s="391"/>
      <c r="I419" s="391"/>
      <c r="J419" s="391"/>
      <c r="K419" s="391"/>
      <c r="L419" s="391"/>
      <c r="M419" s="391"/>
      <c r="N419" s="391"/>
      <c r="O419" s="391"/>
      <c r="P419" s="391"/>
      <c r="Q419" s="391"/>
      <c r="R419" s="391"/>
      <c r="S419" s="391"/>
      <c r="T419" s="391"/>
      <c r="U419" s="391"/>
      <c r="V419" s="391"/>
      <c r="W419" s="391"/>
      <c r="X419" s="391"/>
      <c r="Y419" s="391"/>
      <c r="Z419" s="391"/>
      <c r="AA419" s="128"/>
      <c r="AB419" s="176"/>
      <c r="AC419" s="177"/>
      <c r="AD419" s="178"/>
    </row>
    <row r="420" spans="1:30">
      <c r="A420" s="417"/>
      <c r="B420" s="431"/>
      <c r="C420" s="409"/>
      <c r="D420" s="409"/>
      <c r="E420" s="805"/>
      <c r="F420" s="18"/>
      <c r="G420" s="391"/>
      <c r="H420" s="391"/>
      <c r="I420" s="391"/>
      <c r="J420" s="391"/>
      <c r="K420" s="391"/>
      <c r="L420" s="391"/>
      <c r="M420" s="391"/>
      <c r="N420" s="391"/>
      <c r="O420" s="391"/>
      <c r="P420" s="391"/>
      <c r="Q420" s="391"/>
      <c r="R420" s="391"/>
      <c r="S420" s="391"/>
      <c r="T420" s="391"/>
      <c r="U420" s="391"/>
      <c r="V420" s="391"/>
      <c r="W420" s="391"/>
      <c r="X420" s="391"/>
      <c r="Y420" s="391"/>
      <c r="Z420" s="391"/>
      <c r="AA420" s="128"/>
      <c r="AB420" s="176"/>
      <c r="AC420" s="177"/>
      <c r="AD420" s="178"/>
    </row>
    <row r="421" spans="1:30">
      <c r="A421" s="417"/>
      <c r="B421" s="431"/>
      <c r="C421" s="409"/>
      <c r="D421" s="409"/>
      <c r="E421" s="805"/>
      <c r="F421" s="18"/>
      <c r="G421" s="391"/>
      <c r="H421" s="391"/>
      <c r="I421" s="391"/>
      <c r="J421" s="391"/>
      <c r="K421" s="391"/>
      <c r="L421" s="391"/>
      <c r="M421" s="391"/>
      <c r="N421" s="391"/>
      <c r="O421" s="391"/>
      <c r="P421" s="391"/>
      <c r="Q421" s="391"/>
      <c r="R421" s="391"/>
      <c r="S421" s="391"/>
      <c r="T421" s="391"/>
      <c r="U421" s="391"/>
      <c r="V421" s="391"/>
      <c r="W421" s="391"/>
      <c r="X421" s="391"/>
      <c r="Y421" s="391"/>
      <c r="Z421" s="391"/>
      <c r="AA421" s="128"/>
      <c r="AB421" s="176"/>
      <c r="AC421" s="177"/>
      <c r="AD421" s="178"/>
    </row>
    <row r="422" spans="1:30">
      <c r="A422" s="417"/>
      <c r="B422" s="431"/>
      <c r="C422" s="409"/>
      <c r="D422" s="409"/>
      <c r="E422" s="805"/>
      <c r="F422" s="18"/>
      <c r="G422" s="391"/>
      <c r="H422" s="391"/>
      <c r="I422" s="391"/>
      <c r="J422" s="391"/>
      <c r="K422" s="391"/>
      <c r="L422" s="391"/>
      <c r="M422" s="391"/>
      <c r="N422" s="391"/>
      <c r="O422" s="391"/>
      <c r="P422" s="391"/>
      <c r="Q422" s="391"/>
      <c r="R422" s="391"/>
      <c r="S422" s="391"/>
      <c r="T422" s="391"/>
      <c r="U422" s="391"/>
      <c r="V422" s="391"/>
      <c r="W422" s="391"/>
      <c r="X422" s="391"/>
      <c r="Y422" s="391"/>
      <c r="Z422" s="391"/>
      <c r="AA422" s="128"/>
      <c r="AB422" s="176"/>
      <c r="AC422" s="177"/>
      <c r="AD422" s="178"/>
    </row>
    <row r="423" spans="1:30">
      <c r="A423" s="417"/>
      <c r="B423" s="431"/>
      <c r="C423" s="409"/>
      <c r="D423" s="409"/>
      <c r="E423" s="805"/>
      <c r="F423" s="18"/>
      <c r="G423" s="391"/>
      <c r="H423" s="391"/>
      <c r="I423" s="391"/>
      <c r="J423" s="391"/>
      <c r="K423" s="391"/>
      <c r="L423" s="391"/>
      <c r="M423" s="391"/>
      <c r="N423" s="391"/>
      <c r="O423" s="391"/>
      <c r="P423" s="391"/>
      <c r="Q423" s="391"/>
      <c r="R423" s="391"/>
      <c r="S423" s="391"/>
      <c r="T423" s="391"/>
      <c r="U423" s="391"/>
      <c r="V423" s="391"/>
      <c r="W423" s="391"/>
      <c r="X423" s="391"/>
      <c r="Y423" s="391"/>
      <c r="Z423" s="391"/>
      <c r="AA423" s="128"/>
      <c r="AB423" s="176"/>
      <c r="AC423" s="177"/>
      <c r="AD423" s="178"/>
    </row>
    <row r="424" spans="1:30">
      <c r="A424" s="417"/>
      <c r="B424" s="431"/>
      <c r="C424" s="409"/>
      <c r="D424" s="409"/>
      <c r="E424" s="805"/>
      <c r="F424" s="18"/>
      <c r="G424" s="391"/>
      <c r="H424" s="391"/>
      <c r="I424" s="391"/>
      <c r="J424" s="391"/>
      <c r="K424" s="391"/>
      <c r="L424" s="391"/>
      <c r="M424" s="391"/>
      <c r="N424" s="391"/>
      <c r="O424" s="391"/>
      <c r="P424" s="391"/>
      <c r="Q424" s="391"/>
      <c r="R424" s="391"/>
      <c r="S424" s="391"/>
      <c r="T424" s="391"/>
      <c r="U424" s="391"/>
      <c r="V424" s="391"/>
      <c r="W424" s="391"/>
      <c r="X424" s="391"/>
      <c r="Y424" s="391"/>
      <c r="Z424" s="391"/>
      <c r="AA424" s="128"/>
      <c r="AB424" s="176"/>
      <c r="AC424" s="177"/>
      <c r="AD424" s="178"/>
    </row>
    <row r="425" spans="1:30">
      <c r="A425" s="417"/>
      <c r="B425" s="431"/>
      <c r="C425" s="409"/>
      <c r="D425" s="409"/>
      <c r="E425" s="805"/>
      <c r="G425" s="391"/>
      <c r="H425" s="391"/>
      <c r="I425" s="391"/>
      <c r="J425" s="391"/>
      <c r="K425" s="391"/>
      <c r="L425" s="391"/>
      <c r="M425" s="391"/>
      <c r="N425" s="391"/>
      <c r="O425" s="391"/>
      <c r="P425" s="391"/>
      <c r="Q425" s="391"/>
      <c r="R425" s="391"/>
      <c r="S425" s="391"/>
      <c r="T425" s="391"/>
      <c r="U425" s="391"/>
      <c r="V425" s="391"/>
      <c r="W425" s="391"/>
      <c r="X425" s="391"/>
      <c r="Y425" s="391"/>
      <c r="Z425" s="391"/>
      <c r="AB425" s="397"/>
      <c r="AC425" s="398"/>
      <c r="AD425" s="399"/>
    </row>
    <row r="426" spans="1:30">
      <c r="A426" s="417"/>
      <c r="B426" s="431"/>
      <c r="C426" s="409"/>
      <c r="D426" s="409"/>
      <c r="E426" s="805"/>
      <c r="G426" s="391"/>
      <c r="H426" s="391"/>
      <c r="I426" s="391"/>
      <c r="J426" s="391"/>
      <c r="K426" s="391"/>
      <c r="L426" s="391"/>
      <c r="M426" s="391"/>
      <c r="N426" s="391"/>
      <c r="O426" s="391"/>
      <c r="P426" s="391"/>
      <c r="Q426" s="391"/>
      <c r="R426" s="391"/>
      <c r="S426" s="391"/>
      <c r="T426" s="391"/>
      <c r="U426" s="391"/>
      <c r="V426" s="391"/>
      <c r="W426" s="391"/>
      <c r="X426" s="391"/>
      <c r="Y426" s="391"/>
      <c r="Z426" s="391"/>
      <c r="AB426" s="397"/>
      <c r="AC426" s="398"/>
      <c r="AD426" s="399"/>
    </row>
    <row r="427" spans="1:30">
      <c r="A427" s="417"/>
      <c r="B427" s="431"/>
      <c r="C427" s="409"/>
      <c r="D427" s="409"/>
      <c r="E427" s="805"/>
      <c r="G427" s="391"/>
      <c r="H427" s="391"/>
      <c r="I427" s="391"/>
      <c r="J427" s="391"/>
      <c r="K427" s="391"/>
      <c r="L427" s="391"/>
      <c r="M427" s="391"/>
      <c r="N427" s="391"/>
      <c r="O427" s="391"/>
      <c r="P427" s="391"/>
      <c r="Q427" s="391"/>
      <c r="R427" s="391"/>
      <c r="S427" s="391"/>
      <c r="T427" s="391"/>
      <c r="U427" s="391"/>
      <c r="V427" s="391"/>
      <c r="W427" s="391"/>
      <c r="X427" s="391"/>
      <c r="Y427" s="391"/>
      <c r="Z427" s="391"/>
      <c r="AB427" s="397"/>
      <c r="AC427" s="398"/>
      <c r="AD427" s="399"/>
    </row>
    <row r="428" spans="1:30">
      <c r="A428" s="417"/>
      <c r="B428" s="431"/>
      <c r="C428" s="409"/>
      <c r="D428" s="409"/>
      <c r="E428" s="805"/>
      <c r="G428" s="391"/>
      <c r="H428" s="391"/>
      <c r="I428" s="391"/>
      <c r="J428" s="391"/>
      <c r="K428" s="391"/>
      <c r="L428" s="391"/>
      <c r="M428" s="391"/>
      <c r="N428" s="391"/>
      <c r="O428" s="391"/>
      <c r="P428" s="391"/>
      <c r="Q428" s="391"/>
      <c r="R428" s="391"/>
      <c r="S428" s="391"/>
      <c r="T428" s="391"/>
      <c r="U428" s="391"/>
      <c r="V428" s="391"/>
      <c r="W428" s="391"/>
      <c r="X428" s="391"/>
      <c r="Y428" s="391"/>
      <c r="Z428" s="391"/>
      <c r="AB428" s="397"/>
      <c r="AC428" s="398"/>
      <c r="AD428" s="399"/>
    </row>
    <row r="429" spans="1:30" ht="31.8" customHeight="1">
      <c r="A429" s="262"/>
      <c r="B429" s="263"/>
      <c r="C429" s="264"/>
      <c r="D429" s="264"/>
      <c r="E429" s="1580"/>
      <c r="F429" s="59"/>
      <c r="G429" s="158"/>
      <c r="H429" s="158"/>
      <c r="I429" s="158"/>
      <c r="J429" s="158"/>
      <c r="K429" s="158"/>
      <c r="L429" s="158"/>
      <c r="M429" s="158"/>
      <c r="N429" s="158"/>
      <c r="O429" s="158"/>
      <c r="P429" s="158"/>
      <c r="Q429" s="158"/>
      <c r="R429" s="158"/>
      <c r="S429" s="158"/>
      <c r="T429" s="158"/>
      <c r="U429" s="158"/>
      <c r="V429" s="158"/>
      <c r="W429" s="158"/>
      <c r="X429" s="158"/>
      <c r="Y429" s="158"/>
      <c r="Z429" s="158"/>
      <c r="AA429" s="29"/>
      <c r="AB429" s="159"/>
      <c r="AC429" s="160"/>
      <c r="AD429" s="161"/>
    </row>
    <row r="430" spans="1:30" ht="6.75" customHeight="1">
      <c r="A430" s="429"/>
      <c r="B430" s="401"/>
      <c r="C430" s="402"/>
      <c r="D430" s="402"/>
      <c r="E430" s="429"/>
      <c r="F430" s="75"/>
      <c r="G430" s="162"/>
      <c r="H430" s="162"/>
      <c r="I430" s="162"/>
      <c r="J430" s="162"/>
      <c r="K430" s="162"/>
      <c r="L430" s="162"/>
      <c r="M430" s="162"/>
      <c r="N430" s="162"/>
      <c r="O430" s="162"/>
      <c r="P430" s="162"/>
      <c r="Q430" s="162"/>
      <c r="R430" s="162"/>
      <c r="S430" s="162"/>
      <c r="T430" s="162"/>
      <c r="U430" s="162"/>
      <c r="V430" s="162"/>
      <c r="W430" s="162"/>
      <c r="X430" s="162"/>
      <c r="Y430" s="162"/>
      <c r="Z430" s="162"/>
      <c r="AA430" s="26"/>
      <c r="AB430" s="163"/>
      <c r="AC430" s="164"/>
      <c r="AD430" s="165"/>
    </row>
    <row r="431" spans="1:30" ht="13.5" customHeight="1">
      <c r="A431" s="417"/>
      <c r="B431" s="251">
        <v>16</v>
      </c>
      <c r="C431" s="806" t="s">
        <v>1235</v>
      </c>
      <c r="D431" s="815" t="s">
        <v>1218</v>
      </c>
      <c r="E431" s="805" t="s">
        <v>1265</v>
      </c>
      <c r="F431" s="18"/>
      <c r="G431" s="737" t="s">
        <v>71</v>
      </c>
      <c r="H431" s="737"/>
      <c r="I431" s="737"/>
      <c r="J431" s="737"/>
      <c r="K431" s="737"/>
      <c r="L431" s="737"/>
      <c r="M431" s="817"/>
      <c r="N431" s="738" t="s">
        <v>1490</v>
      </c>
      <c r="O431" s="739"/>
      <c r="P431" s="739"/>
      <c r="Q431" s="739"/>
      <c r="R431" s="739"/>
      <c r="S431" s="739"/>
      <c r="T431" s="739"/>
      <c r="U431" s="739"/>
      <c r="V431" s="1517"/>
      <c r="W431" s="391"/>
      <c r="X431" s="391"/>
      <c r="Y431" s="391"/>
      <c r="Z431" s="391"/>
      <c r="AA431" s="128"/>
      <c r="AB431" s="1632" t="s">
        <v>824</v>
      </c>
      <c r="AC431" s="1633"/>
      <c r="AD431" s="1634"/>
    </row>
    <row r="432" spans="1:30" ht="13.5" customHeight="1">
      <c r="A432" s="417"/>
      <c r="B432" s="251"/>
      <c r="C432" s="806"/>
      <c r="D432" s="815"/>
      <c r="E432" s="805"/>
      <c r="F432" s="18"/>
      <c r="G432" s="737"/>
      <c r="H432" s="737"/>
      <c r="I432" s="737"/>
      <c r="J432" s="737"/>
      <c r="K432" s="737"/>
      <c r="L432" s="737"/>
      <c r="M432" s="817"/>
      <c r="N432" s="742"/>
      <c r="O432" s="743"/>
      <c r="P432" s="743"/>
      <c r="Q432" s="743"/>
      <c r="R432" s="743"/>
      <c r="S432" s="743"/>
      <c r="T432" s="743"/>
      <c r="U432" s="743"/>
      <c r="V432" s="1518"/>
      <c r="W432" s="391"/>
      <c r="X432" s="391"/>
      <c r="Y432" s="391"/>
      <c r="Z432" s="391"/>
      <c r="AA432" s="128"/>
      <c r="AB432" s="1632"/>
      <c r="AC432" s="1633"/>
      <c r="AD432" s="1634"/>
    </row>
    <row r="433" spans="1:30" ht="13.5" customHeight="1">
      <c r="A433" s="417"/>
      <c r="B433" s="251"/>
      <c r="C433" s="806"/>
      <c r="D433" s="815"/>
      <c r="E433" s="805"/>
      <c r="F433" s="18"/>
      <c r="G433" s="391"/>
      <c r="H433" s="391"/>
      <c r="I433" s="391"/>
      <c r="J433" s="391"/>
      <c r="K433" s="391"/>
      <c r="L433" s="391"/>
      <c r="M433" s="391"/>
      <c r="N433" s="444"/>
      <c r="O433" s="391"/>
      <c r="P433" s="391"/>
      <c r="Q433" s="391"/>
      <c r="R433" s="391"/>
      <c r="S433" s="391"/>
      <c r="T433" s="391"/>
      <c r="U433" s="391"/>
      <c r="V433" s="391"/>
      <c r="W433" s="391"/>
      <c r="X433" s="391"/>
      <c r="Y433" s="391"/>
      <c r="Z433" s="391"/>
      <c r="AA433" s="128"/>
      <c r="AB433" s="1632"/>
      <c r="AC433" s="1633"/>
      <c r="AD433" s="1634"/>
    </row>
    <row r="434" spans="1:30" ht="13.5" customHeight="1">
      <c r="A434" s="417"/>
      <c r="B434" s="251"/>
      <c r="C434" s="806"/>
      <c r="D434" s="815"/>
      <c r="E434" s="805"/>
      <c r="G434" s="391"/>
      <c r="H434" s="391"/>
      <c r="I434" s="391"/>
      <c r="J434" s="391"/>
      <c r="K434" s="391"/>
      <c r="L434" s="391"/>
      <c r="M434" s="391"/>
      <c r="N434" s="391"/>
      <c r="O434" s="391"/>
      <c r="P434" s="391"/>
      <c r="Q434" s="391"/>
      <c r="R434" s="391"/>
      <c r="S434" s="391"/>
      <c r="T434" s="391"/>
      <c r="U434" s="391"/>
      <c r="V434" s="391"/>
      <c r="W434" s="391"/>
      <c r="X434" s="391"/>
      <c r="Y434" s="391"/>
      <c r="Z434" s="391"/>
      <c r="AB434" s="397"/>
      <c r="AC434" s="398"/>
      <c r="AD434" s="399"/>
    </row>
    <row r="435" spans="1:30" ht="13.5" customHeight="1">
      <c r="A435" s="417"/>
      <c r="B435" s="251"/>
      <c r="C435" s="806"/>
      <c r="D435" s="815"/>
      <c r="E435" s="805"/>
      <c r="G435" s="391"/>
      <c r="H435" s="391"/>
      <c r="I435" s="391"/>
      <c r="J435" s="391"/>
      <c r="K435" s="391"/>
      <c r="L435" s="391"/>
      <c r="M435" s="391"/>
      <c r="N435" s="391"/>
      <c r="O435" s="391"/>
      <c r="P435" s="391"/>
      <c r="Q435" s="391"/>
      <c r="R435" s="391"/>
      <c r="S435" s="391"/>
      <c r="T435" s="391"/>
      <c r="U435" s="391"/>
      <c r="V435" s="391"/>
      <c r="W435" s="391"/>
      <c r="X435" s="391"/>
      <c r="Y435" s="391"/>
      <c r="Z435" s="391"/>
      <c r="AB435" s="397"/>
      <c r="AC435" s="398"/>
      <c r="AD435" s="399"/>
    </row>
    <row r="436" spans="1:30" ht="13.5" customHeight="1">
      <c r="A436" s="417"/>
      <c r="B436" s="251"/>
      <c r="C436" s="806"/>
      <c r="D436" s="815"/>
      <c r="E436" s="805"/>
      <c r="G436" s="391"/>
      <c r="H436" s="391"/>
      <c r="I436" s="391"/>
      <c r="J436" s="391"/>
      <c r="K436" s="391"/>
      <c r="L436" s="391"/>
      <c r="M436" s="391"/>
      <c r="N436" s="391"/>
      <c r="O436" s="391"/>
      <c r="P436" s="391"/>
      <c r="Q436" s="391"/>
      <c r="R436" s="391"/>
      <c r="S436" s="391"/>
      <c r="T436" s="391"/>
      <c r="U436" s="391"/>
      <c r="V436" s="391"/>
      <c r="W436" s="391"/>
      <c r="X436" s="391"/>
      <c r="Y436" s="391"/>
      <c r="Z436" s="391"/>
      <c r="AB436" s="397"/>
      <c r="AC436" s="398"/>
      <c r="AD436" s="399"/>
    </row>
    <row r="437" spans="1:30" ht="13.5" customHeight="1">
      <c r="A437" s="417"/>
      <c r="B437" s="251"/>
      <c r="C437" s="806"/>
      <c r="D437" s="815"/>
      <c r="E437" s="805"/>
      <c r="G437" s="391"/>
      <c r="H437" s="391"/>
      <c r="I437" s="391"/>
      <c r="J437" s="391"/>
      <c r="K437" s="391"/>
      <c r="L437" s="391"/>
      <c r="M437" s="391"/>
      <c r="N437" s="391"/>
      <c r="O437" s="391"/>
      <c r="P437" s="391"/>
      <c r="Q437" s="391"/>
      <c r="R437" s="391"/>
      <c r="S437" s="391"/>
      <c r="T437" s="391"/>
      <c r="U437" s="391"/>
      <c r="V437" s="391"/>
      <c r="W437" s="391"/>
      <c r="X437" s="391"/>
      <c r="Y437" s="391"/>
      <c r="Z437" s="391"/>
      <c r="AB437" s="397"/>
      <c r="AC437" s="398"/>
      <c r="AD437" s="399"/>
    </row>
    <row r="438" spans="1:30" ht="13.5" customHeight="1">
      <c r="A438" s="417"/>
      <c r="B438" s="251"/>
      <c r="C438" s="806"/>
      <c r="D438" s="815"/>
      <c r="E438" s="805"/>
      <c r="G438" s="391"/>
      <c r="H438" s="391"/>
      <c r="I438" s="391"/>
      <c r="J438" s="391"/>
      <c r="K438" s="391"/>
      <c r="L438" s="391"/>
      <c r="M438" s="391"/>
      <c r="N438" s="391"/>
      <c r="O438" s="391"/>
      <c r="P438" s="391"/>
      <c r="Q438" s="391"/>
      <c r="R438" s="391"/>
      <c r="S438" s="391"/>
      <c r="T438" s="391"/>
      <c r="U438" s="391"/>
      <c r="V438" s="391"/>
      <c r="W438" s="391"/>
      <c r="X438" s="391"/>
      <c r="Y438" s="391"/>
      <c r="Z438" s="391"/>
      <c r="AB438" s="397"/>
      <c r="AC438" s="398"/>
      <c r="AD438" s="399"/>
    </row>
    <row r="439" spans="1:30" ht="13.5" customHeight="1">
      <c r="A439" s="417"/>
      <c r="B439" s="431"/>
      <c r="C439" s="409"/>
      <c r="D439" s="474"/>
      <c r="E439" s="805" t="s">
        <v>1236</v>
      </c>
      <c r="G439" s="391"/>
      <c r="H439" s="391"/>
      <c r="I439" s="391"/>
      <c r="J439" s="391"/>
      <c r="K439" s="391"/>
      <c r="L439" s="391"/>
      <c r="M439" s="391"/>
      <c r="N439" s="391"/>
      <c r="O439" s="391"/>
      <c r="P439" s="391"/>
      <c r="Q439" s="391"/>
      <c r="R439" s="391"/>
      <c r="S439" s="391"/>
      <c r="T439" s="391"/>
      <c r="U439" s="391"/>
      <c r="V439" s="391"/>
      <c r="W439" s="391"/>
      <c r="X439" s="391"/>
      <c r="Y439" s="391"/>
      <c r="Z439" s="391"/>
      <c r="AB439" s="397"/>
      <c r="AC439" s="398"/>
      <c r="AD439" s="399"/>
    </row>
    <row r="440" spans="1:30" ht="13.5" customHeight="1">
      <c r="A440" s="417"/>
      <c r="B440" s="431"/>
      <c r="C440" s="409"/>
      <c r="D440" s="474"/>
      <c r="E440" s="805"/>
      <c r="G440" s="391"/>
      <c r="H440" s="391"/>
      <c r="I440" s="391"/>
      <c r="J440" s="391"/>
      <c r="K440" s="391"/>
      <c r="L440" s="391"/>
      <c r="M440" s="391"/>
      <c r="N440" s="391"/>
      <c r="O440" s="391"/>
      <c r="P440" s="391"/>
      <c r="Q440" s="391"/>
      <c r="R440" s="391"/>
      <c r="S440" s="391"/>
      <c r="T440" s="391"/>
      <c r="U440" s="391"/>
      <c r="V440" s="391"/>
      <c r="W440" s="391"/>
      <c r="X440" s="391"/>
      <c r="Y440" s="391"/>
      <c r="Z440" s="391"/>
      <c r="AB440" s="397"/>
      <c r="AC440" s="398"/>
      <c r="AD440" s="399"/>
    </row>
    <row r="441" spans="1:30" ht="13.5" customHeight="1">
      <c r="A441" s="417"/>
      <c r="B441" s="431"/>
      <c r="C441" s="409"/>
      <c r="D441" s="474"/>
      <c r="E441" s="805"/>
      <c r="G441" s="391"/>
      <c r="H441" s="391"/>
      <c r="I441" s="391"/>
      <c r="J441" s="391"/>
      <c r="K441" s="391"/>
      <c r="L441" s="391"/>
      <c r="M441" s="391"/>
      <c r="N441" s="391"/>
      <c r="O441" s="391"/>
      <c r="P441" s="391"/>
      <c r="Q441" s="391"/>
      <c r="R441" s="391"/>
      <c r="S441" s="391"/>
      <c r="T441" s="391"/>
      <c r="U441" s="391"/>
      <c r="V441" s="391"/>
      <c r="W441" s="391"/>
      <c r="X441" s="391"/>
      <c r="Y441" s="391"/>
      <c r="Z441" s="391"/>
      <c r="AB441" s="397"/>
      <c r="AC441" s="398"/>
      <c r="AD441" s="399"/>
    </row>
    <row r="442" spans="1:30" ht="13.5" customHeight="1">
      <c r="A442" s="417"/>
      <c r="B442" s="431"/>
      <c r="C442" s="409"/>
      <c r="D442" s="474"/>
      <c r="E442" s="805"/>
      <c r="G442" s="391"/>
      <c r="H442" s="391"/>
      <c r="I442" s="391"/>
      <c r="J442" s="391"/>
      <c r="K442" s="391"/>
      <c r="L442" s="391"/>
      <c r="M442" s="391"/>
      <c r="N442" s="391"/>
      <c r="O442" s="391"/>
      <c r="P442" s="391"/>
      <c r="Q442" s="391"/>
      <c r="R442" s="391"/>
      <c r="S442" s="391"/>
      <c r="T442" s="391"/>
      <c r="U442" s="391"/>
      <c r="V442" s="391"/>
      <c r="W442" s="391"/>
      <c r="X442" s="391"/>
      <c r="Y442" s="391"/>
      <c r="Z442" s="391"/>
      <c r="AB442" s="397"/>
      <c r="AC442" s="398"/>
      <c r="AD442" s="399"/>
    </row>
    <row r="443" spans="1:30" ht="13.5" customHeight="1">
      <c r="A443" s="417"/>
      <c r="B443" s="431"/>
      <c r="C443" s="409"/>
      <c r="D443" s="474"/>
      <c r="E443" s="805"/>
      <c r="G443" s="391"/>
      <c r="H443" s="391"/>
      <c r="I443" s="391"/>
      <c r="J443" s="391"/>
      <c r="K443" s="391"/>
      <c r="L443" s="391"/>
      <c r="M443" s="391"/>
      <c r="N443" s="391"/>
      <c r="O443" s="391"/>
      <c r="P443" s="391"/>
      <c r="Q443" s="391"/>
      <c r="R443" s="391"/>
      <c r="S443" s="391"/>
      <c r="T443" s="391"/>
      <c r="U443" s="391"/>
      <c r="V443" s="391"/>
      <c r="W443" s="391"/>
      <c r="X443" s="391"/>
      <c r="Y443" s="391"/>
      <c r="Z443" s="391"/>
      <c r="AB443" s="397"/>
      <c r="AC443" s="398"/>
      <c r="AD443" s="399"/>
    </row>
    <row r="444" spans="1:30" ht="13.5" customHeight="1">
      <c r="A444" s="417"/>
      <c r="B444" s="431"/>
      <c r="C444" s="409"/>
      <c r="D444" s="474"/>
      <c r="E444" s="805"/>
      <c r="G444" s="391"/>
      <c r="H444" s="391"/>
      <c r="I444" s="391"/>
      <c r="J444" s="391"/>
      <c r="K444" s="391"/>
      <c r="L444" s="391"/>
      <c r="M444" s="391"/>
      <c r="N444" s="391"/>
      <c r="O444" s="391"/>
      <c r="P444" s="391"/>
      <c r="Q444" s="391"/>
      <c r="R444" s="391"/>
      <c r="S444" s="391"/>
      <c r="T444" s="391"/>
      <c r="U444" s="391"/>
      <c r="V444" s="391"/>
      <c r="W444" s="391"/>
      <c r="X444" s="391"/>
      <c r="Y444" s="391"/>
      <c r="Z444" s="391"/>
      <c r="AB444" s="397"/>
      <c r="AC444" s="398"/>
      <c r="AD444" s="399"/>
    </row>
    <row r="445" spans="1:30" ht="13.5" customHeight="1">
      <c r="A445" s="417"/>
      <c r="B445" s="431"/>
      <c r="C445" s="409"/>
      <c r="D445" s="474"/>
      <c r="E445" s="805"/>
      <c r="G445" s="391"/>
      <c r="H445" s="391"/>
      <c r="I445" s="391"/>
      <c r="J445" s="391"/>
      <c r="K445" s="391"/>
      <c r="L445" s="391"/>
      <c r="M445" s="391"/>
      <c r="N445" s="391"/>
      <c r="O445" s="391"/>
      <c r="P445" s="391"/>
      <c r="Q445" s="391"/>
      <c r="R445" s="391"/>
      <c r="S445" s="391"/>
      <c r="T445" s="391"/>
      <c r="U445" s="391"/>
      <c r="V445" s="391"/>
      <c r="W445" s="391"/>
      <c r="X445" s="391"/>
      <c r="Y445" s="391"/>
      <c r="Z445" s="391"/>
      <c r="AB445" s="397"/>
      <c r="AC445" s="398"/>
      <c r="AD445" s="399"/>
    </row>
    <row r="446" spans="1:30" ht="13.5" customHeight="1">
      <c r="A446" s="417"/>
      <c r="B446" s="431"/>
      <c r="C446" s="409"/>
      <c r="D446" s="474"/>
      <c r="E446" s="805"/>
      <c r="G446" s="391"/>
      <c r="H446" s="391"/>
      <c r="I446" s="391"/>
      <c r="J446" s="391"/>
      <c r="K446" s="391"/>
      <c r="L446" s="391"/>
      <c r="M446" s="391"/>
      <c r="N446" s="391"/>
      <c r="O446" s="391"/>
      <c r="P446" s="391"/>
      <c r="Q446" s="391"/>
      <c r="R446" s="391"/>
      <c r="S446" s="391"/>
      <c r="T446" s="391"/>
      <c r="U446" s="391"/>
      <c r="V446" s="391"/>
      <c r="W446" s="391"/>
      <c r="X446" s="391"/>
      <c r="Y446" s="391"/>
      <c r="Z446" s="391"/>
      <c r="AB446" s="397"/>
      <c r="AC446" s="398"/>
      <c r="AD446" s="399"/>
    </row>
    <row r="447" spans="1:30" ht="13.8" customHeight="1">
      <c r="A447" s="417"/>
      <c r="B447" s="431">
        <v>16</v>
      </c>
      <c r="C447" s="806" t="s">
        <v>880</v>
      </c>
      <c r="D447" s="815" t="s">
        <v>1022</v>
      </c>
      <c r="E447" s="805" t="s">
        <v>1470</v>
      </c>
      <c r="F447" s="18"/>
      <c r="G447" s="737" t="s">
        <v>71</v>
      </c>
      <c r="H447" s="737"/>
      <c r="I447" s="737"/>
      <c r="J447" s="737"/>
      <c r="K447" s="737"/>
      <c r="L447" s="737"/>
      <c r="M447" s="817"/>
      <c r="N447" s="738" t="s">
        <v>626</v>
      </c>
      <c r="O447" s="739"/>
      <c r="P447" s="739"/>
      <c r="Q447" s="739"/>
      <c r="R447" s="739"/>
      <c r="S447" s="739"/>
      <c r="T447" s="739"/>
      <c r="U447" s="739"/>
      <c r="V447" s="1517"/>
      <c r="W447" s="306"/>
      <c r="X447" s="391"/>
      <c r="Y447" s="391"/>
      <c r="Z447" s="391"/>
      <c r="AA447" s="128"/>
      <c r="AB447" s="1632" t="s">
        <v>824</v>
      </c>
      <c r="AC447" s="1633"/>
      <c r="AD447" s="1634"/>
    </row>
    <row r="448" spans="1:30">
      <c r="A448" s="417"/>
      <c r="B448" s="431"/>
      <c r="C448" s="806"/>
      <c r="D448" s="815"/>
      <c r="E448" s="805"/>
      <c r="F448" s="18"/>
      <c r="G448" s="737"/>
      <c r="H448" s="737"/>
      <c r="I448" s="737"/>
      <c r="J448" s="737"/>
      <c r="K448" s="737"/>
      <c r="L448" s="737"/>
      <c r="M448" s="817"/>
      <c r="N448" s="742"/>
      <c r="O448" s="743"/>
      <c r="P448" s="743"/>
      <c r="Q448" s="743"/>
      <c r="R448" s="743"/>
      <c r="S448" s="743"/>
      <c r="T448" s="743"/>
      <c r="U448" s="743"/>
      <c r="V448" s="1518"/>
      <c r="W448" s="391"/>
      <c r="X448" s="391"/>
      <c r="Y448" s="391"/>
      <c r="Z448" s="391"/>
      <c r="AA448" s="128"/>
      <c r="AB448" s="1632"/>
      <c r="AC448" s="1633"/>
      <c r="AD448" s="1634"/>
    </row>
    <row r="449" spans="1:30" ht="13.5" customHeight="1" thickBot="1">
      <c r="A449" s="417"/>
      <c r="B449" s="431"/>
      <c r="C449" s="409"/>
      <c r="D449" s="815"/>
      <c r="E449" s="805"/>
      <c r="F449" s="18"/>
      <c r="G449" s="391"/>
      <c r="H449" s="391"/>
      <c r="I449" s="391"/>
      <c r="J449" s="391"/>
      <c r="K449" s="391"/>
      <c r="L449" s="391"/>
      <c r="M449" s="391"/>
      <c r="N449" s="391"/>
      <c r="O449" s="391"/>
      <c r="P449" s="391"/>
      <c r="Q449" s="391"/>
      <c r="R449" s="391"/>
      <c r="S449" s="391"/>
      <c r="T449" s="391"/>
      <c r="U449" s="391"/>
      <c r="V449" s="391"/>
      <c r="W449" s="391"/>
      <c r="X449" s="391"/>
      <c r="Y449" s="391"/>
      <c r="Z449" s="391"/>
      <c r="AA449" s="128"/>
      <c r="AB449" s="1632"/>
      <c r="AC449" s="1633"/>
      <c r="AD449" s="1634"/>
    </row>
    <row r="450" spans="1:30" ht="13.8" thickBot="1">
      <c r="A450" s="417"/>
      <c r="B450" s="431"/>
      <c r="C450" s="409"/>
      <c r="D450" s="409"/>
      <c r="E450" s="805"/>
      <c r="F450" s="18"/>
      <c r="G450" s="388" t="s">
        <v>881</v>
      </c>
      <c r="H450" s="818" t="s">
        <v>1116</v>
      </c>
      <c r="I450" s="818"/>
      <c r="J450" s="818"/>
      <c r="K450" s="818"/>
      <c r="L450" s="818"/>
      <c r="M450" s="818"/>
      <c r="N450" s="818"/>
      <c r="O450" s="818"/>
      <c r="P450" s="818"/>
      <c r="Q450" s="818"/>
      <c r="R450" s="818"/>
      <c r="S450" s="818"/>
      <c r="T450" s="818"/>
      <c r="U450" s="818"/>
      <c r="V450" s="818"/>
      <c r="X450" s="885"/>
      <c r="Y450" s="887"/>
      <c r="Z450" s="187" t="s">
        <v>5</v>
      </c>
      <c r="AA450" s="128"/>
      <c r="AB450" s="155"/>
      <c r="AC450" s="156"/>
      <c r="AD450" s="157"/>
    </row>
    <row r="451" spans="1:30" ht="13.8" thickBot="1">
      <c r="A451" s="417"/>
      <c r="B451" s="431"/>
      <c r="C451" s="409"/>
      <c r="D451" s="409"/>
      <c r="E451" s="805"/>
      <c r="F451" s="18"/>
      <c r="U451" s="391"/>
      <c r="V451" s="391"/>
      <c r="AA451" s="128"/>
      <c r="AB451" s="155"/>
      <c r="AC451" s="156"/>
      <c r="AD451" s="157"/>
    </row>
    <row r="452" spans="1:30" ht="13.8" thickBot="1">
      <c r="A452" s="417"/>
      <c r="B452" s="431"/>
      <c r="C452" s="409"/>
      <c r="D452" s="409"/>
      <c r="E452" s="805"/>
      <c r="F452" s="18"/>
      <c r="G452" s="23" t="s">
        <v>882</v>
      </c>
      <c r="H452" s="267" t="str">
        <f>IF(管理運営!I46="","",管理運営!I46)</f>
        <v/>
      </c>
      <c r="I452" s="1926" t="s">
        <v>1491</v>
      </c>
      <c r="J452" s="1927"/>
      <c r="K452" s="1927"/>
      <c r="L452" s="1927"/>
      <c r="M452" s="1927"/>
      <c r="N452" s="1927"/>
      <c r="O452" s="1927"/>
      <c r="P452" s="1927"/>
      <c r="Q452" s="1927"/>
      <c r="R452" s="1927"/>
      <c r="S452" s="1927"/>
      <c r="T452" s="1927"/>
      <c r="U452" s="1927"/>
      <c r="V452" s="1927"/>
      <c r="W452" s="391"/>
      <c r="X452" s="885"/>
      <c r="Y452" s="887"/>
      <c r="Z452" s="187" t="s">
        <v>309</v>
      </c>
      <c r="AA452" s="128"/>
      <c r="AB452" s="155"/>
      <c r="AC452" s="156"/>
      <c r="AD452" s="157"/>
    </row>
    <row r="453" spans="1:30" ht="13.8" thickBot="1">
      <c r="A453" s="417"/>
      <c r="B453" s="431"/>
      <c r="C453" s="409"/>
      <c r="D453" s="409"/>
      <c r="E453" s="805"/>
      <c r="F453" s="18"/>
      <c r="H453" s="391"/>
      <c r="I453" s="391"/>
      <c r="J453" s="391"/>
      <c r="K453" s="391"/>
      <c r="L453" s="391"/>
      <c r="M453" s="391"/>
      <c r="N453" s="391"/>
      <c r="O453" s="391"/>
      <c r="P453" s="391"/>
      <c r="Q453" s="391"/>
      <c r="R453" s="391"/>
      <c r="S453" s="391"/>
      <c r="T453" s="391"/>
      <c r="U453" s="391"/>
      <c r="V453" s="391"/>
      <c r="W453" s="391"/>
      <c r="X453" s="391"/>
      <c r="Y453" s="391"/>
      <c r="Z453" s="391"/>
      <c r="AA453" s="128"/>
      <c r="AB453" s="155"/>
      <c r="AC453" s="156"/>
      <c r="AD453" s="157"/>
    </row>
    <row r="454" spans="1:30" ht="13.8" thickBot="1">
      <c r="A454" s="417"/>
      <c r="B454" s="431"/>
      <c r="C454" s="409"/>
      <c r="D454" s="409"/>
      <c r="E454" s="805"/>
      <c r="F454" s="18"/>
      <c r="G454" s="23" t="s">
        <v>883</v>
      </c>
      <c r="H454" s="1944" t="s">
        <v>1492</v>
      </c>
      <c r="I454" s="1944"/>
      <c r="J454" s="1944"/>
      <c r="K454" s="1944"/>
      <c r="L454" s="1944"/>
      <c r="M454" s="1944"/>
      <c r="N454" s="1944"/>
      <c r="O454" s="1944"/>
      <c r="P454" s="1944"/>
      <c r="Q454" s="1944"/>
      <c r="R454" s="1944"/>
      <c r="S454" s="1944"/>
      <c r="T454" s="1944"/>
      <c r="U454" s="1944"/>
      <c r="V454" s="1944"/>
      <c r="W454" s="391"/>
      <c r="X454" s="885"/>
      <c r="Y454" s="887"/>
      <c r="Z454" s="187" t="s">
        <v>309</v>
      </c>
      <c r="AA454" s="128"/>
      <c r="AB454" s="155"/>
      <c r="AC454" s="156"/>
      <c r="AD454" s="157"/>
    </row>
    <row r="455" spans="1:30">
      <c r="A455" s="417"/>
      <c r="B455" s="431"/>
      <c r="C455" s="409"/>
      <c r="D455" s="409"/>
      <c r="E455" s="805"/>
      <c r="F455" s="18"/>
      <c r="V455" s="391"/>
      <c r="W455" s="391"/>
      <c r="X455" s="391"/>
      <c r="Y455" s="391"/>
      <c r="Z455" s="391"/>
      <c r="AA455" s="128"/>
      <c r="AB455" s="155"/>
      <c r="AC455" s="156"/>
      <c r="AD455" s="157"/>
    </row>
    <row r="456" spans="1:30">
      <c r="A456" s="417"/>
      <c r="B456" s="431"/>
      <c r="C456" s="409"/>
      <c r="D456" s="409"/>
      <c r="E456" s="805"/>
      <c r="F456" s="18"/>
      <c r="V456" s="391"/>
      <c r="W456" s="391"/>
      <c r="X456" s="391"/>
      <c r="Y456" s="391"/>
      <c r="Z456" s="391"/>
      <c r="AA456" s="128"/>
      <c r="AB456" s="155"/>
      <c r="AC456" s="156"/>
      <c r="AD456" s="157"/>
    </row>
    <row r="457" spans="1:30">
      <c r="A457" s="417"/>
      <c r="B457" s="431"/>
      <c r="C457" s="409"/>
      <c r="D457" s="409"/>
      <c r="E457" s="805"/>
      <c r="F457" s="18"/>
      <c r="V457" s="391"/>
      <c r="W457" s="391"/>
      <c r="X457" s="391"/>
      <c r="Y457" s="391"/>
      <c r="Z457" s="391"/>
      <c r="AA457" s="128"/>
      <c r="AB457" s="155"/>
      <c r="AC457" s="156"/>
      <c r="AD457" s="157"/>
    </row>
    <row r="458" spans="1:30">
      <c r="A458" s="417"/>
      <c r="B458" s="431"/>
      <c r="C458" s="409"/>
      <c r="D458" s="409"/>
      <c r="E458" s="805"/>
      <c r="F458" s="18"/>
      <c r="G458" s="391"/>
      <c r="H458" s="391"/>
      <c r="I458" s="391"/>
      <c r="J458" s="391"/>
      <c r="K458" s="391"/>
      <c r="L458" s="391"/>
      <c r="M458" s="391"/>
      <c r="N458" s="391"/>
      <c r="O458" s="391"/>
      <c r="P458" s="391"/>
      <c r="Q458" s="391"/>
      <c r="R458" s="391"/>
      <c r="S458" s="391"/>
      <c r="T458" s="391"/>
      <c r="U458" s="391"/>
      <c r="V458" s="391"/>
      <c r="W458" s="391"/>
      <c r="X458" s="391"/>
      <c r="Y458" s="391"/>
      <c r="Z458" s="391"/>
      <c r="AA458" s="128"/>
      <c r="AB458" s="155"/>
      <c r="AC458" s="156"/>
      <c r="AD458" s="157"/>
    </row>
    <row r="459" spans="1:30">
      <c r="A459" s="417"/>
      <c r="B459" s="431"/>
      <c r="C459" s="409"/>
      <c r="D459" s="409"/>
      <c r="E459" s="805"/>
      <c r="F459" s="18"/>
      <c r="G459" s="391"/>
      <c r="H459" s="391"/>
      <c r="I459" s="391"/>
      <c r="J459" s="391"/>
      <c r="K459" s="391"/>
      <c r="L459" s="391"/>
      <c r="M459" s="391"/>
      <c r="N459" s="391"/>
      <c r="O459" s="391"/>
      <c r="P459" s="391"/>
      <c r="Q459" s="391"/>
      <c r="R459" s="391"/>
      <c r="S459" s="391"/>
      <c r="T459" s="391"/>
      <c r="U459" s="391"/>
      <c r="V459" s="391"/>
      <c r="W459" s="391"/>
      <c r="X459" s="391"/>
      <c r="Y459" s="391"/>
      <c r="Z459" s="391"/>
      <c r="AA459" s="128"/>
      <c r="AB459" s="155"/>
      <c r="AC459" s="156"/>
      <c r="AD459" s="157"/>
    </row>
    <row r="460" spans="1:30">
      <c r="A460" s="417"/>
      <c r="B460" s="431"/>
      <c r="C460" s="409"/>
      <c r="D460" s="409"/>
      <c r="E460" s="805"/>
      <c r="F460" s="18"/>
      <c r="G460" s="391"/>
      <c r="H460" s="391"/>
      <c r="I460" s="391"/>
      <c r="J460" s="391"/>
      <c r="K460" s="391"/>
      <c r="L460" s="391"/>
      <c r="M460" s="391"/>
      <c r="N460" s="391"/>
      <c r="O460" s="391"/>
      <c r="P460" s="391"/>
      <c r="Q460" s="391"/>
      <c r="R460" s="391"/>
      <c r="S460" s="391"/>
      <c r="T460" s="391"/>
      <c r="U460" s="391"/>
      <c r="V460" s="391"/>
      <c r="W460" s="391"/>
      <c r="X460" s="391"/>
      <c r="Y460" s="391"/>
      <c r="Z460" s="391"/>
      <c r="AA460" s="128"/>
      <c r="AB460" s="155"/>
      <c r="AC460" s="156"/>
      <c r="AD460" s="157"/>
    </row>
    <row r="461" spans="1:30">
      <c r="A461" s="417"/>
      <c r="B461" s="431"/>
      <c r="C461" s="409"/>
      <c r="D461" s="409"/>
      <c r="E461" s="805"/>
      <c r="F461" s="18"/>
      <c r="G461" s="391"/>
      <c r="H461" s="391"/>
      <c r="I461" s="391"/>
      <c r="J461" s="391"/>
      <c r="K461" s="391"/>
      <c r="L461" s="391"/>
      <c r="M461" s="391"/>
      <c r="N461" s="391"/>
      <c r="O461" s="391"/>
      <c r="P461" s="391"/>
      <c r="Q461" s="391"/>
      <c r="R461" s="391"/>
      <c r="S461" s="391"/>
      <c r="T461" s="391"/>
      <c r="U461" s="391"/>
      <c r="V461" s="391"/>
      <c r="W461" s="391"/>
      <c r="X461" s="391"/>
      <c r="Y461" s="391"/>
      <c r="Z461" s="391"/>
      <c r="AA461" s="128"/>
      <c r="AB461" s="155"/>
      <c r="AC461" s="156"/>
      <c r="AD461" s="157"/>
    </row>
    <row r="462" spans="1:30">
      <c r="A462" s="417"/>
      <c r="B462" s="431"/>
      <c r="C462" s="409"/>
      <c r="D462" s="409"/>
      <c r="E462" s="805"/>
      <c r="F462" s="18"/>
      <c r="G462" s="391"/>
      <c r="H462" s="391"/>
      <c r="I462" s="391"/>
      <c r="J462" s="391"/>
      <c r="K462" s="391"/>
      <c r="L462" s="391"/>
      <c r="M462" s="391"/>
      <c r="N462" s="391"/>
      <c r="O462" s="391"/>
      <c r="P462" s="391"/>
      <c r="Q462" s="391"/>
      <c r="R462" s="391"/>
      <c r="S462" s="391"/>
      <c r="T462" s="391"/>
      <c r="U462" s="391"/>
      <c r="V462" s="391"/>
      <c r="W462" s="391"/>
      <c r="X462" s="391"/>
      <c r="Y462" s="391"/>
      <c r="Z462" s="391"/>
      <c r="AA462" s="128"/>
      <c r="AB462" s="155"/>
      <c r="AC462" s="156"/>
      <c r="AD462" s="157"/>
    </row>
    <row r="463" spans="1:30">
      <c r="A463" s="417"/>
      <c r="B463" s="431"/>
      <c r="C463" s="409"/>
      <c r="D463" s="409"/>
      <c r="E463" s="805"/>
      <c r="F463" s="18"/>
      <c r="G463" s="391"/>
      <c r="H463" s="391"/>
      <c r="I463" s="391"/>
      <c r="J463" s="391"/>
      <c r="K463" s="391"/>
      <c r="L463" s="391"/>
      <c r="M463" s="391"/>
      <c r="N463" s="391"/>
      <c r="O463" s="391"/>
      <c r="P463" s="391"/>
      <c r="Q463" s="391"/>
      <c r="R463" s="391"/>
      <c r="S463" s="391"/>
      <c r="T463" s="391"/>
      <c r="U463" s="391"/>
      <c r="V463" s="391"/>
      <c r="W463" s="391"/>
      <c r="X463" s="391"/>
      <c r="Y463" s="391"/>
      <c r="Z463" s="391"/>
      <c r="AA463" s="128"/>
      <c r="AB463" s="155"/>
      <c r="AC463" s="156"/>
      <c r="AD463" s="157"/>
    </row>
    <row r="464" spans="1:30">
      <c r="A464" s="417"/>
      <c r="B464" s="431"/>
      <c r="C464" s="409"/>
      <c r="D464" s="409"/>
      <c r="E464" s="805"/>
      <c r="F464" s="18"/>
      <c r="G464" s="391"/>
      <c r="H464" s="391"/>
      <c r="I464" s="391"/>
      <c r="J464" s="391"/>
      <c r="K464" s="391"/>
      <c r="L464" s="391"/>
      <c r="M464" s="391"/>
      <c r="N464" s="391"/>
      <c r="O464" s="391"/>
      <c r="P464" s="391"/>
      <c r="Q464" s="391"/>
      <c r="R464" s="391"/>
      <c r="S464" s="391"/>
      <c r="T464" s="391"/>
      <c r="U464" s="391"/>
      <c r="V464" s="391"/>
      <c r="W464" s="391"/>
      <c r="X464" s="391"/>
      <c r="Y464" s="391"/>
      <c r="Z464" s="391"/>
      <c r="AA464" s="128"/>
      <c r="AB464" s="155"/>
      <c r="AC464" s="156"/>
      <c r="AD464" s="157"/>
    </row>
    <row r="465" spans="1:30">
      <c r="A465" s="417"/>
      <c r="B465" s="431"/>
      <c r="C465" s="409"/>
      <c r="D465" s="409"/>
      <c r="E465" s="805"/>
      <c r="F465" s="18"/>
      <c r="G465" s="391"/>
      <c r="H465" s="391"/>
      <c r="I465" s="391"/>
      <c r="J465" s="391"/>
      <c r="K465" s="391"/>
      <c r="L465" s="391"/>
      <c r="M465" s="391"/>
      <c r="N465" s="391"/>
      <c r="O465" s="391"/>
      <c r="P465" s="391"/>
      <c r="Q465" s="391"/>
      <c r="R465" s="391"/>
      <c r="S465" s="391"/>
      <c r="T465" s="391"/>
      <c r="U465" s="391"/>
      <c r="V465" s="391"/>
      <c r="W465" s="391"/>
      <c r="X465" s="391"/>
      <c r="Y465" s="391"/>
      <c r="Z465" s="391"/>
      <c r="AA465" s="128"/>
      <c r="AB465" s="155"/>
      <c r="AC465" s="156"/>
      <c r="AD465" s="157"/>
    </row>
    <row r="466" spans="1:30">
      <c r="A466" s="417"/>
      <c r="B466" s="431"/>
      <c r="C466" s="409"/>
      <c r="D466" s="409"/>
      <c r="E466" s="805"/>
      <c r="F466" s="18"/>
      <c r="G466" s="391"/>
      <c r="H466" s="391"/>
      <c r="I466" s="391"/>
      <c r="J466" s="391"/>
      <c r="K466" s="391"/>
      <c r="L466" s="391"/>
      <c r="M466" s="391"/>
      <c r="N466" s="391"/>
      <c r="O466" s="391"/>
      <c r="P466" s="391"/>
      <c r="Q466" s="391"/>
      <c r="R466" s="391"/>
      <c r="S466" s="391"/>
      <c r="T466" s="391"/>
      <c r="U466" s="391"/>
      <c r="V466" s="391"/>
      <c r="W466" s="391"/>
      <c r="X466" s="391"/>
      <c r="Y466" s="391"/>
      <c r="Z466" s="391"/>
      <c r="AA466" s="128"/>
      <c r="AB466" s="155"/>
      <c r="AC466" s="156"/>
      <c r="AD466" s="157"/>
    </row>
    <row r="467" spans="1:30">
      <c r="A467" s="417"/>
      <c r="B467" s="431"/>
      <c r="C467" s="409"/>
      <c r="D467" s="409"/>
      <c r="E467" s="805"/>
      <c r="F467" s="18"/>
      <c r="G467" s="391"/>
      <c r="H467" s="391"/>
      <c r="I467" s="391"/>
      <c r="J467" s="391"/>
      <c r="K467" s="391"/>
      <c r="L467" s="391"/>
      <c r="M467" s="391"/>
      <c r="N467" s="391"/>
      <c r="O467" s="391"/>
      <c r="P467" s="391"/>
      <c r="Q467" s="391"/>
      <c r="R467" s="391"/>
      <c r="S467" s="391"/>
      <c r="T467" s="391"/>
      <c r="U467" s="391"/>
      <c r="V467" s="391"/>
      <c r="W467" s="391"/>
      <c r="X467" s="391"/>
      <c r="Y467" s="391"/>
      <c r="Z467" s="391"/>
      <c r="AA467" s="128"/>
      <c r="AB467" s="155"/>
      <c r="AC467" s="156"/>
      <c r="AD467" s="157"/>
    </row>
    <row r="468" spans="1:30">
      <c r="A468" s="417"/>
      <c r="B468" s="431"/>
      <c r="C468" s="409"/>
      <c r="D468" s="409"/>
      <c r="E468" s="805"/>
      <c r="F468" s="18"/>
      <c r="G468" s="391"/>
      <c r="H468" s="391"/>
      <c r="I468" s="391"/>
      <c r="J468" s="391"/>
      <c r="K468" s="391"/>
      <c r="L468" s="391"/>
      <c r="M468" s="391"/>
      <c r="N468" s="391"/>
      <c r="O468" s="391"/>
      <c r="P468" s="391"/>
      <c r="Q468" s="391"/>
      <c r="R468" s="391"/>
      <c r="S468" s="391"/>
      <c r="T468" s="391"/>
      <c r="U468" s="391"/>
      <c r="V468" s="391"/>
      <c r="W468" s="391"/>
      <c r="X468" s="391"/>
      <c r="Y468" s="391"/>
      <c r="Z468" s="391"/>
      <c r="AA468" s="128"/>
      <c r="AB468" s="155"/>
      <c r="AC468" s="156"/>
      <c r="AD468" s="157"/>
    </row>
    <row r="469" spans="1:30">
      <c r="A469" s="417"/>
      <c r="B469" s="431"/>
      <c r="C469" s="409"/>
      <c r="D469" s="409"/>
      <c r="E469" s="805"/>
      <c r="F469" s="18"/>
      <c r="G469" s="391"/>
      <c r="H469" s="391"/>
      <c r="I469" s="391"/>
      <c r="J469" s="391"/>
      <c r="K469" s="391"/>
      <c r="L469" s="391"/>
      <c r="M469" s="391"/>
      <c r="N469" s="391"/>
      <c r="O469" s="391"/>
      <c r="P469" s="391"/>
      <c r="Q469" s="391"/>
      <c r="R469" s="391"/>
      <c r="S469" s="391"/>
      <c r="T469" s="391"/>
      <c r="U469" s="391"/>
      <c r="V469" s="391"/>
      <c r="W469" s="391"/>
      <c r="X469" s="391"/>
      <c r="Y469" s="391"/>
      <c r="Z469" s="391"/>
      <c r="AA469" s="128"/>
      <c r="AB469" s="155"/>
      <c r="AC469" s="156"/>
      <c r="AD469" s="157"/>
    </row>
    <row r="470" spans="1:30" ht="12.6" customHeight="1">
      <c r="A470" s="417"/>
      <c r="B470" s="431"/>
      <c r="C470" s="409"/>
      <c r="D470" s="409"/>
      <c r="E470" s="805"/>
      <c r="F470" s="18"/>
      <c r="G470" s="391"/>
      <c r="H470" s="391"/>
      <c r="I470" s="391"/>
      <c r="J470" s="391"/>
      <c r="K470" s="391"/>
      <c r="L470" s="391"/>
      <c r="M470" s="391"/>
      <c r="N470" s="391"/>
      <c r="O470" s="391"/>
      <c r="P470" s="391"/>
      <c r="Q470" s="391"/>
      <c r="R470" s="391"/>
      <c r="S470" s="391"/>
      <c r="T470" s="391"/>
      <c r="U470" s="391"/>
      <c r="V470" s="391"/>
      <c r="W470" s="391"/>
      <c r="X470" s="391"/>
      <c r="Y470" s="391"/>
      <c r="Z470" s="391"/>
      <c r="AA470" s="128"/>
      <c r="AB470" s="155"/>
      <c r="AC470" s="156"/>
      <c r="AD470" s="157"/>
    </row>
    <row r="471" spans="1:30" ht="7.2" hidden="1" customHeight="1">
      <c r="A471" s="262"/>
      <c r="B471" s="263"/>
      <c r="C471" s="264"/>
      <c r="D471" s="264"/>
      <c r="E471" s="1580"/>
      <c r="F471" s="59"/>
      <c r="G471" s="158"/>
      <c r="H471" s="158"/>
      <c r="I471" s="158"/>
      <c r="J471" s="158"/>
      <c r="K471" s="158"/>
      <c r="L471" s="158"/>
      <c r="M471" s="158"/>
      <c r="N471" s="158"/>
      <c r="O471" s="158"/>
      <c r="P471" s="158"/>
      <c r="Q471" s="158"/>
      <c r="R471" s="158"/>
      <c r="S471" s="158"/>
      <c r="T471" s="158"/>
      <c r="U471" s="158"/>
      <c r="V471" s="158"/>
      <c r="W471" s="158"/>
      <c r="X471" s="158"/>
      <c r="Y471" s="158"/>
      <c r="Z471" s="158"/>
      <c r="AA471" s="29"/>
      <c r="AB471" s="159"/>
      <c r="AC471" s="160"/>
      <c r="AD471" s="161"/>
    </row>
    <row r="472" spans="1:30" ht="7.95" customHeight="1">
      <c r="A472" s="262"/>
      <c r="B472" s="263"/>
      <c r="C472" s="264"/>
      <c r="D472" s="264"/>
      <c r="E472" s="262"/>
      <c r="F472" s="59"/>
      <c r="G472" s="158"/>
      <c r="H472" s="158"/>
      <c r="I472" s="158"/>
      <c r="J472" s="158"/>
      <c r="K472" s="158"/>
      <c r="L472" s="158"/>
      <c r="M472" s="158"/>
      <c r="N472" s="158"/>
      <c r="O472" s="158"/>
      <c r="P472" s="158"/>
      <c r="Q472" s="158"/>
      <c r="R472" s="158"/>
      <c r="S472" s="158"/>
      <c r="T472" s="158"/>
      <c r="U472" s="158"/>
      <c r="V472" s="158"/>
      <c r="W472" s="158"/>
      <c r="X472" s="158"/>
      <c r="Y472" s="158"/>
      <c r="Z472" s="158"/>
      <c r="AA472" s="29"/>
      <c r="AB472" s="159"/>
      <c r="AC472" s="160"/>
      <c r="AD472" s="161"/>
    </row>
    <row r="473" spans="1:30" ht="7.95" customHeight="1">
      <c r="A473" s="417"/>
      <c r="B473" s="431"/>
      <c r="C473" s="409"/>
      <c r="D473" s="409"/>
      <c r="E473" s="417"/>
      <c r="F473" s="18"/>
      <c r="G473" s="391"/>
      <c r="H473" s="391"/>
      <c r="I473" s="391"/>
      <c r="J473" s="391"/>
      <c r="K473" s="391"/>
      <c r="L473" s="391"/>
      <c r="M473" s="391"/>
      <c r="N473" s="391"/>
      <c r="O473" s="391"/>
      <c r="P473" s="391"/>
      <c r="Q473" s="391"/>
      <c r="R473" s="391"/>
      <c r="S473" s="391"/>
      <c r="T473" s="391"/>
      <c r="U473" s="391"/>
      <c r="V473" s="391"/>
      <c r="W473" s="391"/>
      <c r="X473" s="391"/>
      <c r="Y473" s="391"/>
      <c r="Z473" s="391"/>
      <c r="AA473" s="128"/>
      <c r="AB473" s="155"/>
      <c r="AC473" s="156"/>
      <c r="AD473" s="157"/>
    </row>
    <row r="474" spans="1:30" ht="13.2" customHeight="1">
      <c r="A474" s="805" t="s">
        <v>884</v>
      </c>
      <c r="B474" s="1789">
        <v>18</v>
      </c>
      <c r="C474" s="806" t="s">
        <v>885</v>
      </c>
      <c r="D474" s="1763" t="s">
        <v>818</v>
      </c>
      <c r="E474" s="805" t="s">
        <v>1471</v>
      </c>
      <c r="F474" s="18"/>
      <c r="G474" s="737" t="s">
        <v>71</v>
      </c>
      <c r="H474" s="737"/>
      <c r="I474" s="737"/>
      <c r="J474" s="737"/>
      <c r="K474" s="737"/>
      <c r="L474" s="737"/>
      <c r="M474" s="817"/>
      <c r="N474" s="738" t="s">
        <v>653</v>
      </c>
      <c r="O474" s="739"/>
      <c r="P474" s="739"/>
      <c r="Q474" s="739"/>
      <c r="R474" s="739"/>
      <c r="S474" s="739"/>
      <c r="T474" s="739"/>
      <c r="U474" s="739"/>
      <c r="V474" s="1517"/>
      <c r="W474" s="391"/>
      <c r="X474" s="391"/>
      <c r="Y474" s="391"/>
      <c r="Z474" s="391"/>
      <c r="AA474" s="128"/>
      <c r="AB474" s="1632" t="s">
        <v>824</v>
      </c>
      <c r="AC474" s="1633"/>
      <c r="AD474" s="1634"/>
    </row>
    <row r="475" spans="1:30">
      <c r="A475" s="805"/>
      <c r="B475" s="1789"/>
      <c r="C475" s="806"/>
      <c r="D475" s="1763"/>
      <c r="E475" s="805"/>
      <c r="F475" s="18"/>
      <c r="G475" s="737"/>
      <c r="H475" s="737"/>
      <c r="I475" s="737"/>
      <c r="J475" s="737"/>
      <c r="K475" s="737"/>
      <c r="L475" s="737"/>
      <c r="M475" s="817"/>
      <c r="N475" s="742"/>
      <c r="O475" s="743"/>
      <c r="P475" s="743"/>
      <c r="Q475" s="743"/>
      <c r="R475" s="743"/>
      <c r="S475" s="743"/>
      <c r="T475" s="743"/>
      <c r="U475" s="743"/>
      <c r="V475" s="1518"/>
      <c r="W475" s="391"/>
      <c r="X475" s="391"/>
      <c r="Y475" s="391"/>
      <c r="Z475" s="391"/>
      <c r="AA475" s="128"/>
      <c r="AB475" s="1632"/>
      <c r="AC475" s="1633"/>
      <c r="AD475" s="1634"/>
    </row>
    <row r="476" spans="1:30">
      <c r="A476" s="805"/>
      <c r="B476" s="1789"/>
      <c r="C476" s="806"/>
      <c r="D476" s="1763"/>
      <c r="E476" s="805"/>
      <c r="F476" s="18"/>
      <c r="G476" s="391"/>
      <c r="H476" s="391"/>
      <c r="I476" s="391"/>
      <c r="J476" s="391"/>
      <c r="K476" s="391"/>
      <c r="L476" s="391"/>
      <c r="M476" s="391"/>
      <c r="N476" s="1937" t="s">
        <v>654</v>
      </c>
      <c r="O476" s="1937"/>
      <c r="P476" s="1937"/>
      <c r="Q476" s="1937"/>
      <c r="R476" s="1937"/>
      <c r="S476" s="1937"/>
      <c r="T476" s="1937"/>
      <c r="U476" s="1937"/>
      <c r="V476" s="1937"/>
      <c r="W476" s="1937"/>
      <c r="X476" s="1937"/>
      <c r="Y476" s="1937"/>
      <c r="Z476" s="1937"/>
      <c r="AA476" s="128"/>
      <c r="AB476" s="1632"/>
      <c r="AC476" s="1633"/>
      <c r="AD476" s="1634"/>
    </row>
    <row r="477" spans="1:30">
      <c r="A477" s="805"/>
      <c r="B477" s="1789"/>
      <c r="C477" s="806"/>
      <c r="D477" s="1763"/>
      <c r="E477" s="805"/>
      <c r="F477" s="18"/>
      <c r="N477" s="1937"/>
      <c r="O477" s="1937"/>
      <c r="P477" s="1937"/>
      <c r="Q477" s="1937"/>
      <c r="R477" s="1937"/>
      <c r="S477" s="1937"/>
      <c r="T477" s="1937"/>
      <c r="U477" s="1937"/>
      <c r="V477" s="1937"/>
      <c r="W477" s="1937"/>
      <c r="X477" s="1937"/>
      <c r="Y477" s="1937"/>
      <c r="Z477" s="1937"/>
      <c r="AA477" s="128"/>
      <c r="AB477" s="176"/>
      <c r="AC477" s="177"/>
      <c r="AD477" s="178"/>
    </row>
    <row r="478" spans="1:30">
      <c r="A478" s="805"/>
      <c r="B478" s="1789"/>
      <c r="C478" s="806"/>
      <c r="D478" s="1763"/>
      <c r="E478" s="805"/>
      <c r="F478" s="18"/>
      <c r="G478" s="890" t="s">
        <v>655</v>
      </c>
      <c r="H478" s="890"/>
      <c r="I478" s="890"/>
      <c r="J478" s="890"/>
      <c r="K478" s="890"/>
      <c r="L478" s="890"/>
      <c r="M478" s="890"/>
      <c r="N478" s="890"/>
      <c r="O478" s="786" t="str">
        <f>IF(管理運営!I46="","",管理運営!I46)</f>
        <v/>
      </c>
      <c r="P478" s="786"/>
      <c r="Q478" s="23" t="s">
        <v>656</v>
      </c>
      <c r="AA478" s="128"/>
      <c r="AB478" s="176"/>
      <c r="AC478" s="177"/>
      <c r="AD478" s="178"/>
    </row>
    <row r="479" spans="1:30" ht="6" customHeight="1">
      <c r="A479" s="805"/>
      <c r="B479" s="1789"/>
      <c r="C479" s="806"/>
      <c r="D479" s="1763"/>
      <c r="E479" s="805"/>
      <c r="F479" s="18"/>
      <c r="AA479" s="128"/>
      <c r="AB479" s="176"/>
      <c r="AC479" s="177"/>
      <c r="AD479" s="178"/>
    </row>
    <row r="480" spans="1:30">
      <c r="A480" s="805"/>
      <c r="B480" s="1789"/>
      <c r="C480" s="806"/>
      <c r="D480" s="1763"/>
      <c r="E480" s="805"/>
      <c r="F480" s="18"/>
      <c r="J480" s="1032" t="s">
        <v>735</v>
      </c>
      <c r="K480" s="799"/>
      <c r="L480" s="799"/>
      <c r="M480" s="1941" t="s">
        <v>1115</v>
      </c>
      <c r="N480" s="1941"/>
      <c r="O480" s="1941"/>
      <c r="P480" s="1941"/>
      <c r="Q480" s="1941"/>
      <c r="R480" s="1941"/>
      <c r="S480" s="1941"/>
      <c r="T480" s="1941"/>
      <c r="U480" s="1941"/>
      <c r="V480" s="1941"/>
      <c r="W480" s="1941"/>
      <c r="X480" s="1941"/>
      <c r="Y480" s="1941"/>
      <c r="Z480" s="1941"/>
      <c r="AA480" s="1942"/>
      <c r="AB480" s="176"/>
      <c r="AC480" s="177"/>
      <c r="AD480" s="178"/>
    </row>
    <row r="481" spans="1:30" ht="13.8" thickBot="1">
      <c r="A481" s="805"/>
      <c r="B481" s="1789"/>
      <c r="C481" s="806"/>
      <c r="D481" s="1763"/>
      <c r="E481" s="805"/>
      <c r="F481" s="18"/>
      <c r="G481" s="799" t="s">
        <v>657</v>
      </c>
      <c r="H481" s="799"/>
      <c r="I481" s="799"/>
      <c r="J481" s="799"/>
      <c r="K481" s="799"/>
      <c r="L481" s="799"/>
      <c r="M481" s="1943"/>
      <c r="N481" s="1943"/>
      <c r="O481" s="1943"/>
      <c r="P481" s="1943"/>
      <c r="Q481" s="1943"/>
      <c r="R481" s="1943"/>
      <c r="S481" s="1943"/>
      <c r="T481" s="1943"/>
      <c r="U481" s="1943"/>
      <c r="V481" s="1943"/>
      <c r="W481" s="1943"/>
      <c r="X481" s="1943"/>
      <c r="Y481" s="1943"/>
      <c r="Z481" s="1943"/>
      <c r="AA481" s="1942"/>
      <c r="AB481" s="176"/>
      <c r="AC481" s="177"/>
      <c r="AD481" s="178"/>
    </row>
    <row r="482" spans="1:30" ht="13.8" thickBot="1">
      <c r="A482" s="805"/>
      <c r="B482" s="1789"/>
      <c r="C482" s="806"/>
      <c r="D482" s="1763"/>
      <c r="E482" s="805"/>
      <c r="F482" s="18"/>
      <c r="G482" s="1928"/>
      <c r="H482" s="1929"/>
      <c r="I482" s="682" t="s">
        <v>309</v>
      </c>
      <c r="J482" s="1928"/>
      <c r="K482" s="1929"/>
      <c r="L482" s="682" t="s">
        <v>89</v>
      </c>
      <c r="M482" s="1764" t="s">
        <v>658</v>
      </c>
      <c r="N482" s="1932"/>
      <c r="O482" s="1932"/>
      <c r="P482" s="1932"/>
      <c r="Q482" s="1932"/>
      <c r="R482" s="1932"/>
      <c r="S482" s="1932"/>
      <c r="T482" s="1932"/>
      <c r="U482" s="1932"/>
      <c r="V482" s="1932"/>
      <c r="W482" s="1932"/>
      <c r="X482" s="1932"/>
      <c r="Y482" s="1932"/>
      <c r="Z482" s="1765"/>
      <c r="AA482" s="147"/>
      <c r="AB482" s="176"/>
      <c r="AC482" s="177"/>
      <c r="AD482" s="178"/>
    </row>
    <row r="483" spans="1:30" ht="13.8" thickBot="1">
      <c r="A483" s="805"/>
      <c r="B483" s="1789"/>
      <c r="C483" s="806"/>
      <c r="D483" s="1763"/>
      <c r="E483" s="805"/>
      <c r="F483" s="18"/>
      <c r="G483" s="1930"/>
      <c r="H483" s="1931"/>
      <c r="I483" s="682"/>
      <c r="J483" s="1930"/>
      <c r="K483" s="1931"/>
      <c r="L483" s="682"/>
      <c r="M483" s="1762" t="s">
        <v>659</v>
      </c>
      <c r="N483" s="1762"/>
      <c r="O483" s="1762"/>
      <c r="P483" s="1762"/>
      <c r="Q483" s="1762"/>
      <c r="R483" s="1933"/>
      <c r="S483" s="1934"/>
      <c r="T483" s="1935"/>
      <c r="U483" s="1935"/>
      <c r="V483" s="1935"/>
      <c r="W483" s="1935"/>
      <c r="X483" s="1935"/>
      <c r="Y483" s="1935"/>
      <c r="Z483" s="1936"/>
      <c r="AA483" s="128"/>
      <c r="AB483" s="176"/>
      <c r="AC483" s="177"/>
      <c r="AD483" s="178"/>
    </row>
    <row r="484" spans="1:30" ht="13.5" customHeight="1" thickBot="1">
      <c r="A484" s="805"/>
      <c r="B484" s="1789"/>
      <c r="C484" s="806"/>
      <c r="D484" s="1763"/>
      <c r="E484" s="805"/>
      <c r="F484" s="18"/>
      <c r="G484" s="1928"/>
      <c r="H484" s="1929"/>
      <c r="I484" s="682" t="s">
        <v>309</v>
      </c>
      <c r="J484" s="1928"/>
      <c r="K484" s="1929"/>
      <c r="L484" s="682" t="s">
        <v>89</v>
      </c>
      <c r="M484" s="1764" t="s">
        <v>658</v>
      </c>
      <c r="N484" s="1932"/>
      <c r="O484" s="1932"/>
      <c r="P484" s="1932"/>
      <c r="Q484" s="1932"/>
      <c r="R484" s="1932"/>
      <c r="S484" s="1932"/>
      <c r="T484" s="1932"/>
      <c r="U484" s="1932"/>
      <c r="V484" s="1932"/>
      <c r="W484" s="1932"/>
      <c r="X484" s="1932"/>
      <c r="Y484" s="1932"/>
      <c r="Z484" s="1765"/>
      <c r="AA484" s="128"/>
      <c r="AB484" s="176"/>
      <c r="AC484" s="177"/>
      <c r="AD484" s="178"/>
    </row>
    <row r="485" spans="1:30" ht="13.8" thickBot="1">
      <c r="A485" s="805"/>
      <c r="B485" s="1789"/>
      <c r="C485" s="806"/>
      <c r="D485" s="1763"/>
      <c r="E485" s="805"/>
      <c r="F485" s="18"/>
      <c r="G485" s="1930"/>
      <c r="H485" s="1931"/>
      <c r="I485" s="682"/>
      <c r="J485" s="1930"/>
      <c r="K485" s="1931"/>
      <c r="L485" s="682"/>
      <c r="M485" s="1762" t="s">
        <v>659</v>
      </c>
      <c r="N485" s="1762"/>
      <c r="O485" s="1762"/>
      <c r="P485" s="1762"/>
      <c r="Q485" s="1762"/>
      <c r="R485" s="1933"/>
      <c r="S485" s="1934"/>
      <c r="T485" s="1935"/>
      <c r="U485" s="1935"/>
      <c r="V485" s="1935"/>
      <c r="W485" s="1935"/>
      <c r="X485" s="1935"/>
      <c r="Y485" s="1935"/>
      <c r="Z485" s="1936"/>
      <c r="AA485" s="128"/>
      <c r="AB485" s="176"/>
      <c r="AC485" s="177"/>
      <c r="AD485" s="178"/>
    </row>
    <row r="486" spans="1:30" ht="13.8" thickBot="1">
      <c r="A486" s="805"/>
      <c r="B486" s="1789"/>
      <c r="C486" s="806"/>
      <c r="D486" s="1763"/>
      <c r="E486" s="805"/>
      <c r="F486" s="18"/>
      <c r="G486" s="1928"/>
      <c r="H486" s="1929"/>
      <c r="I486" s="682" t="s">
        <v>309</v>
      </c>
      <c r="J486" s="1928"/>
      <c r="K486" s="1929"/>
      <c r="L486" s="682" t="s">
        <v>89</v>
      </c>
      <c r="M486" s="1764" t="s">
        <v>658</v>
      </c>
      <c r="N486" s="1932"/>
      <c r="O486" s="1932"/>
      <c r="P486" s="1932"/>
      <c r="Q486" s="1932"/>
      <c r="R486" s="1932"/>
      <c r="S486" s="1932"/>
      <c r="T486" s="1932"/>
      <c r="U486" s="1932"/>
      <c r="V486" s="1932"/>
      <c r="W486" s="1932"/>
      <c r="X486" s="1932"/>
      <c r="Y486" s="1932"/>
      <c r="Z486" s="1765"/>
      <c r="AA486" s="128"/>
      <c r="AB486" s="176"/>
      <c r="AC486" s="177"/>
      <c r="AD486" s="178"/>
    </row>
    <row r="487" spans="1:30" ht="15.6" customHeight="1" thickBot="1">
      <c r="A487" s="805"/>
      <c r="B487" s="1789"/>
      <c r="C487" s="806"/>
      <c r="D487" s="1763"/>
      <c r="E487" s="805"/>
      <c r="F487" s="18"/>
      <c r="G487" s="1930"/>
      <c r="H487" s="1931"/>
      <c r="I487" s="682"/>
      <c r="J487" s="1930"/>
      <c r="K487" s="1931"/>
      <c r="L487" s="682"/>
      <c r="M487" s="1762" t="s">
        <v>659</v>
      </c>
      <c r="N487" s="1762"/>
      <c r="O487" s="1762"/>
      <c r="P487" s="1762"/>
      <c r="Q487" s="1762"/>
      <c r="R487" s="1933"/>
      <c r="S487" s="1934"/>
      <c r="T487" s="1935"/>
      <c r="U487" s="1935"/>
      <c r="V487" s="1935"/>
      <c r="W487" s="1935"/>
      <c r="X487" s="1935"/>
      <c r="Y487" s="1935"/>
      <c r="Z487" s="1936"/>
      <c r="AA487" s="128"/>
      <c r="AB487" s="176"/>
      <c r="AC487" s="177"/>
      <c r="AD487" s="178"/>
    </row>
    <row r="488" spans="1:30" ht="13.8" thickBot="1">
      <c r="A488" s="417"/>
      <c r="B488" s="431"/>
      <c r="C488" s="409"/>
      <c r="D488" s="409"/>
      <c r="E488" s="805"/>
      <c r="F488" s="18"/>
      <c r="G488" s="1928"/>
      <c r="H488" s="1929"/>
      <c r="I488" s="682" t="s">
        <v>309</v>
      </c>
      <c r="J488" s="1928"/>
      <c r="K488" s="1929"/>
      <c r="L488" s="682" t="s">
        <v>89</v>
      </c>
      <c r="M488" s="1764" t="s">
        <v>658</v>
      </c>
      <c r="N488" s="1932"/>
      <c r="O488" s="1932"/>
      <c r="P488" s="1932"/>
      <c r="Q488" s="1932"/>
      <c r="R488" s="1932"/>
      <c r="S488" s="1932"/>
      <c r="T488" s="1932"/>
      <c r="U488" s="1932"/>
      <c r="V488" s="1932"/>
      <c r="W488" s="1932"/>
      <c r="X488" s="1932"/>
      <c r="Y488" s="1932"/>
      <c r="Z488" s="1765"/>
      <c r="AA488" s="128"/>
      <c r="AB488" s="176"/>
      <c r="AC488" s="177"/>
      <c r="AD488" s="178"/>
    </row>
    <row r="489" spans="1:30" ht="13.8" thickBot="1">
      <c r="A489" s="417"/>
      <c r="B489" s="431"/>
      <c r="C489" s="409"/>
      <c r="D489" s="409"/>
      <c r="E489" s="805"/>
      <c r="F489" s="18"/>
      <c r="G489" s="1930"/>
      <c r="H489" s="1931"/>
      <c r="I489" s="682"/>
      <c r="J489" s="1930"/>
      <c r="K489" s="1931"/>
      <c r="L489" s="682"/>
      <c r="M489" s="1762" t="s">
        <v>659</v>
      </c>
      <c r="N489" s="1762"/>
      <c r="O489" s="1762"/>
      <c r="P489" s="1762"/>
      <c r="Q489" s="1762"/>
      <c r="R489" s="1933"/>
      <c r="S489" s="1934"/>
      <c r="T489" s="1935"/>
      <c r="U489" s="1935"/>
      <c r="V489" s="1935"/>
      <c r="W489" s="1935"/>
      <c r="X489" s="1935"/>
      <c r="Y489" s="1935"/>
      <c r="Z489" s="1936"/>
      <c r="AA489" s="128"/>
      <c r="AB489" s="176"/>
      <c r="AC489" s="177"/>
      <c r="AD489" s="178"/>
    </row>
    <row r="490" spans="1:30" ht="13.8" thickBot="1">
      <c r="A490" s="417"/>
      <c r="B490" s="431"/>
      <c r="C490" s="409"/>
      <c r="D490" s="409"/>
      <c r="E490" s="417"/>
      <c r="F490" s="18"/>
      <c r="G490" s="1928"/>
      <c r="H490" s="1929"/>
      <c r="I490" s="1938" t="s">
        <v>309</v>
      </c>
      <c r="J490" s="1928"/>
      <c r="K490" s="1929"/>
      <c r="L490" s="1939" t="s">
        <v>89</v>
      </c>
      <c r="M490" s="1764" t="s">
        <v>658</v>
      </c>
      <c r="N490" s="1932"/>
      <c r="O490" s="1932"/>
      <c r="P490" s="1932"/>
      <c r="Q490" s="1932"/>
      <c r="R490" s="1932"/>
      <c r="S490" s="1932"/>
      <c r="T490" s="1932"/>
      <c r="U490" s="1932"/>
      <c r="V490" s="1932"/>
      <c r="W490" s="1932"/>
      <c r="X490" s="1932"/>
      <c r="Y490" s="1932"/>
      <c r="Z490" s="1765"/>
      <c r="AA490" s="128"/>
      <c r="AB490" s="176"/>
      <c r="AC490" s="177"/>
      <c r="AD490" s="178"/>
    </row>
    <row r="491" spans="1:30" ht="13.8" thickBot="1">
      <c r="A491" s="417"/>
      <c r="B491" s="431"/>
      <c r="C491" s="409"/>
      <c r="D491" s="417"/>
      <c r="E491" s="417"/>
      <c r="F491" s="307"/>
      <c r="G491" s="1930"/>
      <c r="H491" s="1931"/>
      <c r="I491" s="1938"/>
      <c r="J491" s="1930"/>
      <c r="K491" s="1931"/>
      <c r="L491" s="1939"/>
      <c r="M491" s="1762" t="s">
        <v>659</v>
      </c>
      <c r="N491" s="1762"/>
      <c r="O491" s="1762"/>
      <c r="P491" s="1762"/>
      <c r="Q491" s="1762"/>
      <c r="R491" s="1940"/>
      <c r="S491" s="1934"/>
      <c r="T491" s="1935"/>
      <c r="U491" s="1935"/>
      <c r="V491" s="1935"/>
      <c r="W491" s="1935"/>
      <c r="X491" s="1935"/>
      <c r="Y491" s="1935"/>
      <c r="Z491" s="1936"/>
      <c r="AB491" s="176"/>
      <c r="AC491" s="177"/>
      <c r="AD491" s="178"/>
    </row>
    <row r="492" spans="1:30">
      <c r="A492" s="417"/>
      <c r="B492" s="431"/>
      <c r="C492" s="409"/>
      <c r="D492" s="409"/>
      <c r="E492" s="417"/>
      <c r="F492" s="18"/>
      <c r="G492" s="71"/>
      <c r="H492" s="71"/>
      <c r="I492" s="380"/>
      <c r="J492" s="71"/>
      <c r="K492" s="71"/>
      <c r="L492" s="380"/>
      <c r="M492" s="454"/>
      <c r="N492" s="454"/>
      <c r="O492" s="454"/>
      <c r="P492" s="454"/>
      <c r="Q492" s="454"/>
      <c r="R492" s="454"/>
      <c r="S492" s="452"/>
      <c r="T492" s="452"/>
      <c r="U492" s="452"/>
      <c r="V492" s="452"/>
      <c r="W492" s="452"/>
      <c r="X492" s="452"/>
      <c r="Y492" s="452"/>
      <c r="Z492" s="452"/>
      <c r="AB492" s="176"/>
      <c r="AC492" s="177"/>
      <c r="AD492" s="178"/>
    </row>
    <row r="493" spans="1:30">
      <c r="A493" s="417"/>
      <c r="B493" s="431"/>
      <c r="C493" s="409"/>
      <c r="D493" s="409"/>
      <c r="E493" s="417"/>
      <c r="F493" s="18"/>
      <c r="G493" s="71"/>
      <c r="H493" s="71"/>
      <c r="I493" s="99"/>
      <c r="J493" s="71"/>
      <c r="K493" s="71"/>
      <c r="L493" s="99"/>
      <c r="M493" s="455"/>
      <c r="N493" s="455"/>
      <c r="O493" s="455"/>
      <c r="P493" s="455"/>
      <c r="Q493" s="455"/>
      <c r="R493" s="455"/>
      <c r="S493" s="452"/>
      <c r="T493" s="452"/>
      <c r="U493" s="452"/>
      <c r="V493" s="452"/>
      <c r="W493" s="452"/>
      <c r="X493" s="452"/>
      <c r="Y493" s="452"/>
      <c r="Z493" s="452"/>
      <c r="AB493" s="176"/>
      <c r="AC493" s="177"/>
      <c r="AD493" s="178"/>
    </row>
    <row r="494" spans="1:30">
      <c r="A494" s="417"/>
      <c r="B494" s="431"/>
      <c r="C494" s="409"/>
      <c r="D494" s="409"/>
      <c r="E494" s="417"/>
      <c r="F494" s="18"/>
      <c r="G494" s="71"/>
      <c r="H494" s="71"/>
      <c r="I494" s="99"/>
      <c r="J494" s="71"/>
      <c r="K494" s="71"/>
      <c r="L494" s="99"/>
      <c r="M494" s="455"/>
      <c r="N494" s="455"/>
      <c r="O494" s="455"/>
      <c r="P494" s="455"/>
      <c r="Q494" s="455"/>
      <c r="R494" s="455"/>
      <c r="S494" s="452"/>
      <c r="T494" s="452"/>
      <c r="U494" s="452"/>
      <c r="V494" s="452"/>
      <c r="W494" s="452"/>
      <c r="X494" s="452"/>
      <c r="Y494" s="452"/>
      <c r="Z494" s="452"/>
      <c r="AB494" s="176"/>
      <c r="AC494" s="177"/>
      <c r="AD494" s="178"/>
    </row>
    <row r="495" spans="1:30">
      <c r="A495" s="417"/>
      <c r="B495" s="431"/>
      <c r="C495" s="409"/>
      <c r="D495" s="409"/>
      <c r="E495" s="417"/>
      <c r="F495" s="18"/>
      <c r="G495" s="71"/>
      <c r="H495" s="71"/>
      <c r="I495" s="99"/>
      <c r="J495" s="71"/>
      <c r="K495" s="71"/>
      <c r="L495" s="99"/>
      <c r="M495" s="455"/>
      <c r="N495" s="455"/>
      <c r="O495" s="455"/>
      <c r="P495" s="455"/>
      <c r="Q495" s="455"/>
      <c r="R495" s="455"/>
      <c r="S495" s="452"/>
      <c r="T495" s="452"/>
      <c r="U495" s="452"/>
      <c r="V495" s="452"/>
      <c r="W495" s="452"/>
      <c r="X495" s="452"/>
      <c r="Y495" s="452"/>
      <c r="Z495" s="452"/>
      <c r="AB495" s="176"/>
      <c r="AC495" s="177"/>
      <c r="AD495" s="178"/>
    </row>
    <row r="496" spans="1:30">
      <c r="A496" s="417"/>
      <c r="B496" s="431"/>
      <c r="C496" s="409"/>
      <c r="D496" s="409"/>
      <c r="E496" s="417"/>
      <c r="F496" s="18"/>
      <c r="G496" s="71"/>
      <c r="H496" s="71"/>
      <c r="I496" s="99"/>
      <c r="J496" s="71"/>
      <c r="K496" s="71"/>
      <c r="L496" s="99"/>
      <c r="M496" s="455"/>
      <c r="N496" s="455"/>
      <c r="O496" s="455"/>
      <c r="P496" s="455"/>
      <c r="Q496" s="455"/>
      <c r="R496" s="455"/>
      <c r="S496" s="452"/>
      <c r="T496" s="452"/>
      <c r="U496" s="452"/>
      <c r="V496" s="452"/>
      <c r="W496" s="452"/>
      <c r="X496" s="452"/>
      <c r="Y496" s="452"/>
      <c r="Z496" s="452"/>
      <c r="AB496" s="176"/>
      <c r="AC496" s="177"/>
      <c r="AD496" s="178"/>
    </row>
    <row r="497" spans="1:30">
      <c r="A497" s="417"/>
      <c r="B497" s="431"/>
      <c r="C497" s="409"/>
      <c r="D497" s="409"/>
      <c r="E497" s="417"/>
      <c r="F497" s="18"/>
      <c r="G497" s="71"/>
      <c r="H497" s="71"/>
      <c r="I497" s="99"/>
      <c r="J497" s="71"/>
      <c r="K497" s="71"/>
      <c r="L497" s="99"/>
      <c r="M497" s="455"/>
      <c r="N497" s="455"/>
      <c r="O497" s="455"/>
      <c r="P497" s="455"/>
      <c r="Q497" s="455"/>
      <c r="R497" s="455"/>
      <c r="S497" s="452"/>
      <c r="T497" s="452"/>
      <c r="U497" s="452"/>
      <c r="V497" s="452"/>
      <c r="W497" s="452"/>
      <c r="X497" s="452"/>
      <c r="Y497" s="452"/>
      <c r="Z497" s="452"/>
      <c r="AB497" s="176"/>
      <c r="AC497" s="177"/>
      <c r="AD497" s="178"/>
    </row>
    <row r="498" spans="1:30">
      <c r="A498" s="417"/>
      <c r="B498" s="431"/>
      <c r="C498" s="409"/>
      <c r="D498" s="409"/>
      <c r="E498" s="417"/>
      <c r="F498" s="18"/>
      <c r="G498" s="71"/>
      <c r="H498" s="71"/>
      <c r="I498" s="99"/>
      <c r="J498" s="71"/>
      <c r="K498" s="71"/>
      <c r="L498" s="99"/>
      <c r="M498" s="455"/>
      <c r="N498" s="455"/>
      <c r="O498" s="455"/>
      <c r="P498" s="455"/>
      <c r="Q498" s="455"/>
      <c r="R498" s="455"/>
      <c r="S498" s="452"/>
      <c r="T498" s="452"/>
      <c r="U498" s="452"/>
      <c r="V498" s="452"/>
      <c r="W498" s="452"/>
      <c r="X498" s="452"/>
      <c r="Y498" s="452"/>
      <c r="Z498" s="452"/>
      <c r="AB498" s="176"/>
      <c r="AC498" s="177"/>
      <c r="AD498" s="178"/>
    </row>
    <row r="499" spans="1:30">
      <c r="A499" s="417"/>
      <c r="B499" s="431"/>
      <c r="C499" s="409"/>
      <c r="D499" s="409"/>
      <c r="E499" s="417"/>
      <c r="F499" s="18"/>
      <c r="G499" s="71"/>
      <c r="H499" s="71"/>
      <c r="I499" s="99"/>
      <c r="J499" s="71"/>
      <c r="K499" s="71"/>
      <c r="L499" s="99"/>
      <c r="M499" s="455"/>
      <c r="N499" s="455"/>
      <c r="O499" s="455"/>
      <c r="P499" s="455"/>
      <c r="Q499" s="455"/>
      <c r="R499" s="455"/>
      <c r="S499" s="452"/>
      <c r="T499" s="452"/>
      <c r="U499" s="452"/>
      <c r="V499" s="452"/>
      <c r="W499" s="452"/>
      <c r="X499" s="452"/>
      <c r="Y499" s="452"/>
      <c r="Z499" s="452"/>
      <c r="AB499" s="176"/>
      <c r="AC499" s="177"/>
      <c r="AD499" s="178"/>
    </row>
    <row r="500" spans="1:30">
      <c r="A500" s="417"/>
      <c r="B500" s="431"/>
      <c r="C500" s="409"/>
      <c r="D500" s="409"/>
      <c r="E500" s="417"/>
      <c r="F500" s="18"/>
      <c r="G500" s="71"/>
      <c r="H500" s="71"/>
      <c r="I500" s="99"/>
      <c r="J500" s="71"/>
      <c r="K500" s="71"/>
      <c r="L500" s="99"/>
      <c r="M500" s="455"/>
      <c r="N500" s="455"/>
      <c r="O500" s="455"/>
      <c r="P500" s="455"/>
      <c r="Q500" s="455"/>
      <c r="R500" s="455"/>
      <c r="S500" s="452"/>
      <c r="T500" s="452"/>
      <c r="U500" s="452"/>
      <c r="V500" s="452"/>
      <c r="W500" s="452"/>
      <c r="X500" s="452"/>
      <c r="Y500" s="452"/>
      <c r="Z500" s="452"/>
      <c r="AB500" s="176"/>
      <c r="AC500" s="177"/>
      <c r="AD500" s="178"/>
    </row>
    <row r="501" spans="1:30">
      <c r="A501" s="417"/>
      <c r="B501" s="431"/>
      <c r="C501" s="409"/>
      <c r="D501" s="409"/>
      <c r="E501" s="417"/>
      <c r="F501" s="18"/>
      <c r="G501" s="71"/>
      <c r="H501" s="71"/>
      <c r="I501" s="99"/>
      <c r="J501" s="71"/>
      <c r="K501" s="71"/>
      <c r="L501" s="99"/>
      <c r="M501" s="455"/>
      <c r="N501" s="455"/>
      <c r="O501" s="455"/>
      <c r="P501" s="455"/>
      <c r="Q501" s="455"/>
      <c r="R501" s="455"/>
      <c r="S501" s="452"/>
      <c r="T501" s="452"/>
      <c r="U501" s="452"/>
      <c r="V501" s="452"/>
      <c r="W501" s="452"/>
      <c r="X501" s="452"/>
      <c r="Y501" s="452"/>
      <c r="Z501" s="452"/>
      <c r="AB501" s="176"/>
      <c r="AC501" s="177"/>
      <c r="AD501" s="178"/>
    </row>
    <row r="502" spans="1:30">
      <c r="A502" s="417"/>
      <c r="B502" s="431"/>
      <c r="C502" s="409"/>
      <c r="D502" s="409"/>
      <c r="E502" s="417"/>
      <c r="F502" s="18"/>
      <c r="G502" s="71"/>
      <c r="H502" s="71"/>
      <c r="I502" s="99"/>
      <c r="J502" s="71"/>
      <c r="K502" s="71"/>
      <c r="L502" s="99"/>
      <c r="M502" s="455"/>
      <c r="N502" s="455"/>
      <c r="O502" s="455"/>
      <c r="P502" s="507"/>
      <c r="Q502" s="455"/>
      <c r="R502" s="455"/>
      <c r="S502" s="452"/>
      <c r="T502" s="452"/>
      <c r="U502" s="452"/>
      <c r="V502" s="452"/>
      <c r="W502" s="452"/>
      <c r="X502" s="452"/>
      <c r="Y502" s="452"/>
      <c r="Z502" s="452"/>
      <c r="AB502" s="176"/>
      <c r="AC502" s="177"/>
      <c r="AD502" s="178"/>
    </row>
    <row r="503" spans="1:30">
      <c r="A503" s="417"/>
      <c r="B503" s="431"/>
      <c r="C503" s="409"/>
      <c r="D503" s="409"/>
      <c r="E503" s="417"/>
      <c r="F503" s="18"/>
      <c r="G503" s="71"/>
      <c r="H503" s="71"/>
      <c r="I503" s="99"/>
      <c r="J503" s="71"/>
      <c r="K503" s="71"/>
      <c r="L503" s="99"/>
      <c r="M503" s="455"/>
      <c r="N503" s="455"/>
      <c r="O503" s="455"/>
      <c r="P503" s="455"/>
      <c r="Q503" s="455"/>
      <c r="R503" s="455"/>
      <c r="S503" s="452"/>
      <c r="T503" s="452"/>
      <c r="U503" s="452"/>
      <c r="V503" s="452"/>
      <c r="W503" s="452"/>
      <c r="X503" s="452"/>
      <c r="Y503" s="452"/>
      <c r="Z503" s="452"/>
      <c r="AB503" s="176"/>
      <c r="AC503" s="177"/>
      <c r="AD503" s="178"/>
    </row>
    <row r="504" spans="1:30">
      <c r="A504" s="417"/>
      <c r="B504" s="431"/>
      <c r="C504" s="409"/>
      <c r="D504" s="409"/>
      <c r="E504" s="417"/>
      <c r="F504" s="18"/>
      <c r="G504" s="71"/>
      <c r="H504" s="71"/>
      <c r="I504" s="99"/>
      <c r="J504" s="71"/>
      <c r="K504" s="71"/>
      <c r="L504" s="99"/>
      <c r="M504" s="455"/>
      <c r="N504" s="455"/>
      <c r="O504" s="455"/>
      <c r="P504" s="455"/>
      <c r="Q504" s="455"/>
      <c r="R504" s="455"/>
      <c r="S504" s="452"/>
      <c r="T504" s="452"/>
      <c r="U504" s="452"/>
      <c r="V504" s="452"/>
      <c r="W504" s="452"/>
      <c r="X504" s="452"/>
      <c r="Y504" s="452"/>
      <c r="Z504" s="452"/>
      <c r="AB504" s="176"/>
      <c r="AC504" s="177"/>
      <c r="AD504" s="178"/>
    </row>
    <row r="505" spans="1:30">
      <c r="A505" s="417"/>
      <c r="B505" s="431"/>
      <c r="C505" s="409"/>
      <c r="D505" s="409"/>
      <c r="E505" s="417"/>
      <c r="F505" s="18"/>
      <c r="G505" s="71"/>
      <c r="H505" s="71"/>
      <c r="I505" s="99"/>
      <c r="J505" s="71"/>
      <c r="K505" s="71"/>
      <c r="L505" s="99"/>
      <c r="M505" s="455"/>
      <c r="N505" s="455"/>
      <c r="O505" s="455"/>
      <c r="P505" s="455"/>
      <c r="Q505" s="455"/>
      <c r="R505" s="455"/>
      <c r="S505" s="452"/>
      <c r="T505" s="452"/>
      <c r="U505" s="452"/>
      <c r="V505" s="452"/>
      <c r="W505" s="452"/>
      <c r="X505" s="452"/>
      <c r="Y505" s="452"/>
      <c r="Z505" s="452"/>
      <c r="AB505" s="176"/>
      <c r="AC505" s="177"/>
      <c r="AD505" s="178"/>
    </row>
    <row r="506" spans="1:30">
      <c r="A506" s="417"/>
      <c r="B506" s="431"/>
      <c r="C506" s="409"/>
      <c r="D506" s="409"/>
      <c r="E506" s="417"/>
      <c r="F506" s="18"/>
      <c r="G506" s="71"/>
      <c r="H506" s="71"/>
      <c r="I506" s="99"/>
      <c r="J506" s="71"/>
      <c r="K506" s="71"/>
      <c r="L506" s="99"/>
      <c r="M506" s="455"/>
      <c r="N506" s="455"/>
      <c r="O506" s="455"/>
      <c r="P506" s="455"/>
      <c r="Q506" s="455"/>
      <c r="R506" s="455"/>
      <c r="S506" s="452"/>
      <c r="T506" s="452"/>
      <c r="U506" s="452"/>
      <c r="V506" s="452"/>
      <c r="W506" s="452"/>
      <c r="X506" s="452"/>
      <c r="Y506" s="452"/>
      <c r="Z506" s="452"/>
      <c r="AB506" s="176"/>
      <c r="AC506" s="177"/>
      <c r="AD506" s="178"/>
    </row>
    <row r="507" spans="1:30">
      <c r="A507" s="417"/>
      <c r="B507" s="431"/>
      <c r="C507" s="409"/>
      <c r="D507" s="409"/>
      <c r="E507" s="417"/>
      <c r="F507" s="18"/>
      <c r="G507" s="71"/>
      <c r="H507" s="71"/>
      <c r="I507" s="99"/>
      <c r="J507" s="71"/>
      <c r="K507" s="71"/>
      <c r="L507" s="99"/>
      <c r="M507" s="455"/>
      <c r="N507" s="455"/>
      <c r="O507" s="455"/>
      <c r="P507" s="455"/>
      <c r="Q507" s="455"/>
      <c r="R507" s="455"/>
      <c r="S507" s="452"/>
      <c r="T507" s="452"/>
      <c r="U507" s="452"/>
      <c r="V507" s="452"/>
      <c r="W507" s="452"/>
      <c r="X507" s="452"/>
      <c r="Y507" s="452"/>
      <c r="Z507" s="452"/>
      <c r="AB507" s="176"/>
      <c r="AC507" s="177"/>
      <c r="AD507" s="178"/>
    </row>
    <row r="508" spans="1:30">
      <c r="A508" s="417"/>
      <c r="B508" s="431"/>
      <c r="C508" s="409"/>
      <c r="D508" s="409"/>
      <c r="E508" s="417"/>
      <c r="F508" s="18"/>
      <c r="G508" s="71"/>
      <c r="H508" s="71"/>
      <c r="I508" s="99"/>
      <c r="J508" s="71"/>
      <c r="K508" s="71"/>
      <c r="L508" s="99"/>
      <c r="M508" s="455"/>
      <c r="N508" s="455"/>
      <c r="O508" s="455"/>
      <c r="P508" s="455"/>
      <c r="Q508" s="455"/>
      <c r="R508" s="455"/>
      <c r="S508" s="452"/>
      <c r="T508" s="452"/>
      <c r="U508" s="452"/>
      <c r="V508" s="452"/>
      <c r="W508" s="452"/>
      <c r="X508" s="452"/>
      <c r="Y508" s="452"/>
      <c r="Z508" s="452"/>
      <c r="AB508" s="176"/>
      <c r="AC508" s="177"/>
      <c r="AD508" s="178"/>
    </row>
    <row r="509" spans="1:30">
      <c r="A509" s="417"/>
      <c r="B509" s="431"/>
      <c r="C509" s="409"/>
      <c r="D509" s="409"/>
      <c r="E509" s="417"/>
      <c r="F509" s="18"/>
      <c r="G509" s="71"/>
      <c r="H509" s="71"/>
      <c r="I509" s="99"/>
      <c r="J509" s="71"/>
      <c r="K509" s="71"/>
      <c r="L509" s="99"/>
      <c r="M509" s="455"/>
      <c r="N509" s="455"/>
      <c r="O509" s="455"/>
      <c r="P509" s="455"/>
      <c r="Q509" s="455"/>
      <c r="R509" s="455"/>
      <c r="S509" s="452"/>
      <c r="T509" s="452"/>
      <c r="U509" s="452"/>
      <c r="V509" s="452"/>
      <c r="W509" s="452"/>
      <c r="X509" s="452"/>
      <c r="Y509" s="452"/>
      <c r="Z509" s="452"/>
      <c r="AB509" s="176"/>
      <c r="AC509" s="177"/>
      <c r="AD509" s="178"/>
    </row>
    <row r="510" spans="1:30">
      <c r="A510" s="417"/>
      <c r="B510" s="431"/>
      <c r="C510" s="409"/>
      <c r="D510" s="409"/>
      <c r="E510" s="417"/>
      <c r="F510" s="18"/>
      <c r="G510" s="71"/>
      <c r="H510" s="71"/>
      <c r="I510" s="99"/>
      <c r="J510" s="71"/>
      <c r="K510" s="71"/>
      <c r="L510" s="99"/>
      <c r="M510" s="455"/>
      <c r="N510" s="455"/>
      <c r="O510" s="455"/>
      <c r="P510" s="455"/>
      <c r="Q510" s="455"/>
      <c r="R510" s="455"/>
      <c r="S510" s="452"/>
      <c r="T510" s="452"/>
      <c r="U510" s="452"/>
      <c r="V510" s="452"/>
      <c r="W510" s="452"/>
      <c r="X510" s="452"/>
      <c r="Y510" s="452"/>
      <c r="Z510" s="452"/>
      <c r="AB510" s="176"/>
      <c r="AC510" s="177"/>
      <c r="AD510" s="178"/>
    </row>
    <row r="511" spans="1:30">
      <c r="A511" s="417"/>
      <c r="B511" s="431"/>
      <c r="C511" s="409"/>
      <c r="D511" s="409"/>
      <c r="E511" s="417"/>
      <c r="F511" s="18"/>
      <c r="G511" s="71"/>
      <c r="H511" s="71"/>
      <c r="I511" s="99"/>
      <c r="J511" s="71"/>
      <c r="K511" s="71"/>
      <c r="L511" s="99"/>
      <c r="M511" s="455"/>
      <c r="N511" s="455"/>
      <c r="O511" s="455"/>
      <c r="P511" s="455"/>
      <c r="Q511" s="455"/>
      <c r="R511" s="455"/>
      <c r="S511" s="452"/>
      <c r="T511" s="452"/>
      <c r="U511" s="452"/>
      <c r="V511" s="452"/>
      <c r="W511" s="452"/>
      <c r="X511" s="452"/>
      <c r="Y511" s="452"/>
      <c r="Z511" s="452"/>
      <c r="AB511" s="176"/>
      <c r="AC511" s="177"/>
      <c r="AD511" s="178"/>
    </row>
    <row r="512" spans="1:30">
      <c r="A512" s="417"/>
      <c r="B512" s="431"/>
      <c r="C512" s="409"/>
      <c r="D512" s="409"/>
      <c r="E512" s="417"/>
      <c r="F512" s="18"/>
      <c r="G512" s="71"/>
      <c r="H512" s="71"/>
      <c r="I512" s="99"/>
      <c r="J512" s="71"/>
      <c r="K512" s="71"/>
      <c r="L512" s="99"/>
      <c r="M512" s="455"/>
      <c r="N512" s="455"/>
      <c r="O512" s="455"/>
      <c r="P512" s="455"/>
      <c r="Q512" s="455"/>
      <c r="R512" s="455"/>
      <c r="S512" s="452"/>
      <c r="T512" s="452"/>
      <c r="U512" s="452"/>
      <c r="V512" s="452"/>
      <c r="W512" s="452"/>
      <c r="X512" s="452"/>
      <c r="Y512" s="452"/>
      <c r="Z512" s="452"/>
      <c r="AB512" s="176"/>
      <c r="AC512" s="177"/>
      <c r="AD512" s="178"/>
    </row>
    <row r="513" spans="1:30">
      <c r="A513" s="417"/>
      <c r="B513" s="431"/>
      <c r="C513" s="409"/>
      <c r="D513" s="409"/>
      <c r="E513" s="417"/>
      <c r="F513" s="18"/>
      <c r="G513" s="71"/>
      <c r="H513" s="71"/>
      <c r="I513" s="99"/>
      <c r="J513" s="71"/>
      <c r="K513" s="71"/>
      <c r="L513" s="99"/>
      <c r="M513" s="455"/>
      <c r="N513" s="455"/>
      <c r="O513" s="455"/>
      <c r="P513" s="455"/>
      <c r="Q513" s="455"/>
      <c r="R513" s="455"/>
      <c r="S513" s="452"/>
      <c r="T513" s="452"/>
      <c r="U513" s="452"/>
      <c r="V513" s="452"/>
      <c r="W513" s="452"/>
      <c r="X513" s="452"/>
      <c r="Y513" s="452"/>
      <c r="Z513" s="452"/>
      <c r="AB513" s="176"/>
      <c r="AC513" s="177"/>
      <c r="AD513" s="178"/>
    </row>
    <row r="514" spans="1:30" ht="16.5" customHeight="1">
      <c r="A514" s="262"/>
      <c r="B514" s="263"/>
      <c r="C514" s="264"/>
      <c r="D514" s="264"/>
      <c r="E514" s="262"/>
      <c r="F514" s="59"/>
      <c r="G514" s="258"/>
      <c r="H514" s="258"/>
      <c r="I514" s="258"/>
      <c r="J514" s="258"/>
      <c r="K514" s="258"/>
      <c r="L514" s="258"/>
      <c r="M514" s="453"/>
      <c r="N514" s="453"/>
      <c r="O514" s="453"/>
      <c r="P514" s="453"/>
      <c r="Q514" s="453"/>
      <c r="R514" s="453"/>
      <c r="S514" s="388"/>
      <c r="T514" s="388"/>
      <c r="U514" s="388"/>
      <c r="V514" s="388"/>
      <c r="W514" s="388"/>
      <c r="X514" s="388"/>
      <c r="Y514" s="388"/>
      <c r="Z514" s="388"/>
      <c r="AA514" s="388"/>
      <c r="AB514" s="183"/>
      <c r="AC514" s="184"/>
      <c r="AD514" s="185"/>
    </row>
    <row r="515" spans="1:30">
      <c r="A515" s="429"/>
      <c r="B515" s="401"/>
      <c r="C515" s="402"/>
      <c r="D515" s="402"/>
      <c r="E515" s="429"/>
      <c r="F515" s="75"/>
      <c r="G515" s="380"/>
      <c r="H515" s="380"/>
      <c r="I515" s="380"/>
      <c r="J515" s="380"/>
      <c r="K515" s="380"/>
      <c r="L515" s="380"/>
      <c r="M515" s="381"/>
      <c r="N515" s="381"/>
      <c r="O515" s="381"/>
      <c r="P515" s="381"/>
      <c r="Q515" s="381"/>
      <c r="R515" s="381"/>
      <c r="S515" s="382"/>
      <c r="T515" s="382"/>
      <c r="U515" s="382"/>
      <c r="V515" s="382"/>
      <c r="W515" s="382"/>
      <c r="X515" s="382"/>
      <c r="Y515" s="382"/>
      <c r="Z515" s="382"/>
      <c r="AA515" s="383"/>
      <c r="AB515" s="384"/>
      <c r="AC515" s="384"/>
      <c r="AD515" s="385"/>
    </row>
    <row r="516" spans="1:30" ht="13.2" customHeight="1">
      <c r="A516" s="417"/>
      <c r="B516" s="431">
        <v>19</v>
      </c>
      <c r="C516" s="806" t="s">
        <v>1521</v>
      </c>
      <c r="D516" s="414"/>
      <c r="E516" s="805" t="s">
        <v>886</v>
      </c>
      <c r="F516" s="18"/>
      <c r="AB516" s="176"/>
      <c r="AC516" s="177"/>
      <c r="AD516" s="178"/>
    </row>
    <row r="517" spans="1:30" ht="13.5" customHeight="1">
      <c r="A517" s="417"/>
      <c r="B517" s="431"/>
      <c r="C517" s="806"/>
      <c r="D517" s="414"/>
      <c r="E517" s="805"/>
      <c r="F517" s="18"/>
      <c r="AB517" s="176"/>
      <c r="AC517" s="177"/>
      <c r="AD517" s="178"/>
    </row>
    <row r="518" spans="1:30">
      <c r="A518" s="417"/>
      <c r="B518" s="431"/>
      <c r="C518" s="806"/>
      <c r="D518" s="414"/>
      <c r="E518" s="417"/>
      <c r="F518" s="18"/>
      <c r="AB518" s="176"/>
      <c r="AC518" s="177"/>
      <c r="AD518" s="178"/>
    </row>
    <row r="519" spans="1:30" ht="13.5" customHeight="1">
      <c r="A519" s="417"/>
      <c r="B519" s="431"/>
      <c r="C519" s="806"/>
      <c r="D519" s="815" t="s">
        <v>1084</v>
      </c>
      <c r="E519" s="805" t="s">
        <v>1472</v>
      </c>
      <c r="F519" s="18"/>
      <c r="G519" s="737" t="s">
        <v>71</v>
      </c>
      <c r="H519" s="737"/>
      <c r="I519" s="737"/>
      <c r="J519" s="737"/>
      <c r="K519" s="737"/>
      <c r="L519" s="737"/>
      <c r="M519" s="817"/>
      <c r="N519" s="738" t="s">
        <v>653</v>
      </c>
      <c r="O519" s="739"/>
      <c r="P519" s="739"/>
      <c r="Q519" s="739"/>
      <c r="R519" s="739"/>
      <c r="S519" s="739"/>
      <c r="T519" s="739"/>
      <c r="U519" s="739"/>
      <c r="V519" s="1517"/>
      <c r="W519" s="391"/>
      <c r="X519" s="391"/>
      <c r="Y519" s="391"/>
      <c r="Z519" s="391"/>
      <c r="AA519" s="128"/>
      <c r="AB519" s="1632" t="s">
        <v>824</v>
      </c>
      <c r="AC519" s="1633"/>
      <c r="AD519" s="1634"/>
    </row>
    <row r="520" spans="1:30">
      <c r="A520" s="417"/>
      <c r="B520" s="431"/>
      <c r="C520" s="806"/>
      <c r="D520" s="815"/>
      <c r="E520" s="805"/>
      <c r="F520" s="18"/>
      <c r="G520" s="737"/>
      <c r="H520" s="737"/>
      <c r="I520" s="737"/>
      <c r="J520" s="737"/>
      <c r="K520" s="737"/>
      <c r="L520" s="737"/>
      <c r="M520" s="817"/>
      <c r="N520" s="742"/>
      <c r="O520" s="743"/>
      <c r="P520" s="743"/>
      <c r="Q520" s="743"/>
      <c r="R520" s="743"/>
      <c r="S520" s="743"/>
      <c r="T520" s="743"/>
      <c r="U520" s="743"/>
      <c r="V520" s="1518"/>
      <c r="W520" s="391"/>
      <c r="X520" s="391"/>
      <c r="Y520" s="391"/>
      <c r="Z520" s="391"/>
      <c r="AA520" s="128"/>
      <c r="AB520" s="1632"/>
      <c r="AC520" s="1633"/>
      <c r="AD520" s="1634"/>
    </row>
    <row r="521" spans="1:30">
      <c r="A521" s="417"/>
      <c r="B521" s="431"/>
      <c r="C521" s="409"/>
      <c r="D521" s="815"/>
      <c r="E521" s="805"/>
      <c r="F521" s="18"/>
      <c r="G521" s="391"/>
      <c r="H521" s="391"/>
      <c r="I521" s="391"/>
      <c r="J521" s="391"/>
      <c r="K521" s="391"/>
      <c r="L521" s="391"/>
      <c r="M521" s="391"/>
      <c r="N521" s="1937" t="s">
        <v>654</v>
      </c>
      <c r="O521" s="1937"/>
      <c r="P521" s="1937"/>
      <c r="Q521" s="1937"/>
      <c r="R521" s="1937"/>
      <c r="S521" s="1937"/>
      <c r="T521" s="1937"/>
      <c r="U521" s="1937"/>
      <c r="V521" s="1937"/>
      <c r="W521" s="1937"/>
      <c r="X521" s="1937"/>
      <c r="Y521" s="1937"/>
      <c r="Z521" s="1937"/>
      <c r="AA521" s="128"/>
      <c r="AB521" s="1632"/>
      <c r="AC521" s="1633"/>
      <c r="AD521" s="1634"/>
    </row>
    <row r="522" spans="1:30">
      <c r="A522" s="417"/>
      <c r="B522" s="431"/>
      <c r="C522" s="409"/>
      <c r="D522" s="815"/>
      <c r="E522" s="805"/>
      <c r="F522" s="18"/>
      <c r="N522" s="1937"/>
      <c r="O522" s="1937"/>
      <c r="P522" s="1937"/>
      <c r="Q522" s="1937"/>
      <c r="R522" s="1937"/>
      <c r="S522" s="1937"/>
      <c r="T522" s="1937"/>
      <c r="U522" s="1937"/>
      <c r="V522" s="1937"/>
      <c r="W522" s="1937"/>
      <c r="X522" s="1937"/>
      <c r="Y522" s="1937"/>
      <c r="Z522" s="1937"/>
      <c r="AA522" s="128"/>
      <c r="AB522" s="176"/>
      <c r="AC522" s="177"/>
      <c r="AD522" s="178"/>
    </row>
    <row r="523" spans="1:30" ht="7.5" customHeight="1">
      <c r="A523" s="417"/>
      <c r="B523" s="431"/>
      <c r="C523" s="409"/>
      <c r="D523" s="815"/>
      <c r="E523" s="805"/>
      <c r="F523" s="18"/>
      <c r="AA523" s="128"/>
      <c r="AB523" s="176"/>
      <c r="AC523" s="177"/>
      <c r="AD523" s="178"/>
    </row>
    <row r="524" spans="1:30">
      <c r="A524" s="417"/>
      <c r="B524" s="431"/>
      <c r="C524" s="409"/>
      <c r="D524" s="815"/>
      <c r="E524" s="805"/>
      <c r="F524" s="18"/>
      <c r="G524" s="1118" t="s">
        <v>660</v>
      </c>
      <c r="H524" s="1118"/>
      <c r="I524" s="1118"/>
      <c r="J524" s="1118"/>
      <c r="K524" s="1118"/>
      <c r="L524" s="1118"/>
      <c r="M524" s="1118"/>
      <c r="N524" s="1118"/>
      <c r="O524" s="1118"/>
      <c r="P524" s="1118"/>
      <c r="Q524" s="1118"/>
      <c r="R524" s="1118"/>
      <c r="S524" s="1118"/>
      <c r="T524" s="1118"/>
      <c r="U524" s="1118"/>
      <c r="V524" s="1118"/>
      <c r="W524" s="1118"/>
      <c r="X524" s="1118"/>
      <c r="Y524" s="1118"/>
      <c r="Z524" s="1118"/>
      <c r="AB524" s="171"/>
      <c r="AC524" s="172"/>
      <c r="AD524" s="173"/>
    </row>
    <row r="525" spans="1:30">
      <c r="A525" s="417"/>
      <c r="B525" s="431"/>
      <c r="C525" s="409"/>
      <c r="D525" s="815"/>
      <c r="E525" s="805"/>
      <c r="F525" s="18"/>
      <c r="G525" s="1945"/>
      <c r="H525" s="1945"/>
      <c r="I525" s="1550" t="s">
        <v>661</v>
      </c>
      <c r="J525" s="1550"/>
      <c r="K525" s="1550"/>
      <c r="L525" s="1550"/>
      <c r="M525" s="1550"/>
      <c r="N525" s="1550"/>
      <c r="O525" s="1550"/>
      <c r="P525" s="1550"/>
      <c r="Q525" s="1550"/>
      <c r="R525" s="1550"/>
      <c r="S525" s="1550"/>
      <c r="T525" s="1550"/>
      <c r="U525" s="1550"/>
      <c r="V525" s="1550"/>
      <c r="W525" s="1550"/>
      <c r="X525" s="1550"/>
      <c r="Y525" s="1550"/>
      <c r="Z525" s="1550"/>
      <c r="AB525" s="171"/>
      <c r="AC525" s="172"/>
      <c r="AD525" s="173"/>
    </row>
    <row r="526" spans="1:30">
      <c r="A526" s="417"/>
      <c r="B526" s="431"/>
      <c r="C526" s="409"/>
      <c r="D526" s="252"/>
      <c r="E526" s="805"/>
      <c r="F526" s="18"/>
      <c r="G526" s="1945"/>
      <c r="H526" s="1945"/>
      <c r="I526" s="1550"/>
      <c r="J526" s="1550"/>
      <c r="K526" s="1550"/>
      <c r="L526" s="1550"/>
      <c r="M526" s="1550"/>
      <c r="N526" s="1550"/>
      <c r="O526" s="1550"/>
      <c r="P526" s="1550"/>
      <c r="Q526" s="1550"/>
      <c r="R526" s="1550"/>
      <c r="S526" s="1550"/>
      <c r="T526" s="1550"/>
      <c r="U526" s="1550"/>
      <c r="V526" s="1550"/>
      <c r="W526" s="1550"/>
      <c r="X526" s="1550"/>
      <c r="Y526" s="1550"/>
      <c r="Z526" s="1550"/>
      <c r="AB526" s="171"/>
      <c r="AC526" s="172"/>
      <c r="AD526" s="173"/>
    </row>
    <row r="527" spans="1:30" ht="13.5" customHeight="1">
      <c r="A527" s="417"/>
      <c r="B527" s="431"/>
      <c r="C527" s="409"/>
      <c r="D527" s="252"/>
      <c r="E527" s="805"/>
      <c r="F527" s="18"/>
      <c r="G527" s="1945"/>
      <c r="H527" s="1945"/>
      <c r="I527" s="1550" t="s">
        <v>662</v>
      </c>
      <c r="J527" s="1550"/>
      <c r="K527" s="1550"/>
      <c r="L527" s="1550"/>
      <c r="M527" s="1550"/>
      <c r="N527" s="1550"/>
      <c r="O527" s="1550"/>
      <c r="P527" s="1550"/>
      <c r="Q527" s="1550"/>
      <c r="R527" s="1550"/>
      <c r="S527" s="1550"/>
      <c r="T527" s="1550"/>
      <c r="U527" s="1550"/>
      <c r="V527" s="1550"/>
      <c r="W527" s="1550"/>
      <c r="X527" s="1550"/>
      <c r="Y527" s="1550"/>
      <c r="Z527" s="1550"/>
      <c r="AB527" s="171"/>
      <c r="AC527" s="172"/>
      <c r="AD527" s="173"/>
    </row>
    <row r="528" spans="1:30" ht="13.5" customHeight="1">
      <c r="A528" s="417"/>
      <c r="B528" s="431"/>
      <c r="C528" s="409"/>
      <c r="D528" s="252"/>
      <c r="E528" s="805"/>
      <c r="F528" s="18"/>
      <c r="G528" s="1945"/>
      <c r="H528" s="1945"/>
      <c r="I528" s="1550"/>
      <c r="J528" s="1550"/>
      <c r="K528" s="1550"/>
      <c r="L528" s="1550"/>
      <c r="M528" s="1550"/>
      <c r="N528" s="1550"/>
      <c r="O528" s="1550"/>
      <c r="P528" s="1550"/>
      <c r="Q528" s="1550"/>
      <c r="R528" s="1550"/>
      <c r="S528" s="1550"/>
      <c r="T528" s="1550"/>
      <c r="U528" s="1550"/>
      <c r="V528" s="1550"/>
      <c r="W528" s="1550"/>
      <c r="X528" s="1550"/>
      <c r="Y528" s="1550"/>
      <c r="Z528" s="1550"/>
      <c r="AA528" s="128"/>
      <c r="AB528" s="171"/>
      <c r="AC528" s="172"/>
      <c r="AD528" s="173"/>
    </row>
    <row r="529" spans="1:30">
      <c r="A529" s="417"/>
      <c r="B529" s="431"/>
      <c r="C529" s="409"/>
      <c r="D529" s="252"/>
      <c r="E529" s="805"/>
      <c r="F529" s="18"/>
      <c r="G529" s="1945"/>
      <c r="H529" s="1945"/>
      <c r="I529" s="1550" t="s">
        <v>663</v>
      </c>
      <c r="J529" s="1550"/>
      <c r="K529" s="1550"/>
      <c r="L529" s="1550"/>
      <c r="M529" s="1550"/>
      <c r="N529" s="1550"/>
      <c r="O529" s="1550"/>
      <c r="P529" s="1550"/>
      <c r="Q529" s="1550"/>
      <c r="R529" s="1550"/>
      <c r="S529" s="1550"/>
      <c r="T529" s="1550"/>
      <c r="U529" s="1550"/>
      <c r="V529" s="1550"/>
      <c r="W529" s="1550"/>
      <c r="X529" s="1550"/>
      <c r="Y529" s="1550"/>
      <c r="Z529" s="1550"/>
      <c r="AA529" s="128"/>
      <c r="AB529" s="171"/>
      <c r="AC529" s="172"/>
      <c r="AD529" s="173"/>
    </row>
    <row r="530" spans="1:30">
      <c r="A530" s="417"/>
      <c r="B530" s="431"/>
      <c r="C530" s="409"/>
      <c r="D530" s="252"/>
      <c r="E530" s="805"/>
      <c r="F530" s="18"/>
      <c r="G530" s="1945"/>
      <c r="H530" s="1945"/>
      <c r="I530" s="1550"/>
      <c r="J530" s="1550"/>
      <c r="K530" s="1550"/>
      <c r="L530" s="1550"/>
      <c r="M530" s="1550"/>
      <c r="N530" s="1550"/>
      <c r="O530" s="1550"/>
      <c r="P530" s="1550"/>
      <c r="Q530" s="1550"/>
      <c r="R530" s="1550"/>
      <c r="S530" s="1550"/>
      <c r="T530" s="1550"/>
      <c r="U530" s="1550"/>
      <c r="V530" s="1550"/>
      <c r="W530" s="1550"/>
      <c r="X530" s="1550"/>
      <c r="Y530" s="1550"/>
      <c r="Z530" s="1550"/>
      <c r="AA530" s="128"/>
      <c r="AB530" s="171"/>
      <c r="AC530" s="172"/>
      <c r="AD530" s="173"/>
    </row>
    <row r="531" spans="1:30">
      <c r="A531" s="417"/>
      <c r="B531" s="431"/>
      <c r="C531" s="409"/>
      <c r="D531" s="252"/>
      <c r="E531" s="805"/>
      <c r="F531" s="18"/>
      <c r="G531" s="1945"/>
      <c r="H531" s="1945"/>
      <c r="I531" s="1550" t="s">
        <v>664</v>
      </c>
      <c r="J531" s="1550"/>
      <c r="K531" s="1550"/>
      <c r="L531" s="1550"/>
      <c r="M531" s="1550"/>
      <c r="N531" s="1550"/>
      <c r="O531" s="1550"/>
      <c r="P531" s="1550"/>
      <c r="Q531" s="1550"/>
      <c r="R531" s="1550"/>
      <c r="S531" s="1550"/>
      <c r="T531" s="1550"/>
      <c r="U531" s="1550"/>
      <c r="V531" s="1550"/>
      <c r="W531" s="1550"/>
      <c r="X531" s="1550"/>
      <c r="Y531" s="1550"/>
      <c r="Z531" s="1550"/>
      <c r="AA531" s="128"/>
      <c r="AB531" s="171"/>
      <c r="AC531" s="172"/>
      <c r="AD531" s="173"/>
    </row>
    <row r="532" spans="1:30">
      <c r="A532" s="417"/>
      <c r="B532" s="431"/>
      <c r="C532" s="409"/>
      <c r="D532" s="252"/>
      <c r="E532" s="805"/>
      <c r="F532" s="18"/>
      <c r="G532" s="1945"/>
      <c r="H532" s="1945"/>
      <c r="I532" s="1550"/>
      <c r="J532" s="1550"/>
      <c r="K532" s="1550"/>
      <c r="L532" s="1550"/>
      <c r="M532" s="1550"/>
      <c r="N532" s="1550"/>
      <c r="O532" s="1550"/>
      <c r="P532" s="1550"/>
      <c r="Q532" s="1550"/>
      <c r="R532" s="1550"/>
      <c r="S532" s="1550"/>
      <c r="T532" s="1550"/>
      <c r="U532" s="1550"/>
      <c r="V532" s="1550"/>
      <c r="W532" s="1550"/>
      <c r="X532" s="1550"/>
      <c r="Y532" s="1550"/>
      <c r="Z532" s="1550"/>
      <c r="AA532" s="128"/>
      <c r="AB532" s="176"/>
      <c r="AC532" s="177"/>
      <c r="AD532" s="178"/>
    </row>
    <row r="533" spans="1:30">
      <c r="A533" s="417"/>
      <c r="B533" s="431"/>
      <c r="C533" s="409"/>
      <c r="D533" s="252"/>
      <c r="E533" s="805"/>
      <c r="F533" s="18"/>
      <c r="G533" s="1945"/>
      <c r="H533" s="1945"/>
      <c r="I533" s="1550" t="s">
        <v>887</v>
      </c>
      <c r="J533" s="1550"/>
      <c r="K533" s="1550"/>
      <c r="L533" s="1550"/>
      <c r="M533" s="1550"/>
      <c r="N533" s="1550"/>
      <c r="O533" s="1550"/>
      <c r="P533" s="1550"/>
      <c r="Q533" s="1550"/>
      <c r="R533" s="1550"/>
      <c r="S533" s="1550"/>
      <c r="T533" s="1550"/>
      <c r="U533" s="1550"/>
      <c r="V533" s="1550"/>
      <c r="W533" s="1550"/>
      <c r="X533" s="1550"/>
      <c r="Y533" s="1550"/>
      <c r="Z533" s="1550"/>
      <c r="AA533" s="128"/>
      <c r="AB533" s="176"/>
      <c r="AC533" s="177"/>
      <c r="AD533" s="178"/>
    </row>
    <row r="534" spans="1:30">
      <c r="A534" s="417"/>
      <c r="B534" s="431"/>
      <c r="C534" s="409"/>
      <c r="D534" s="252"/>
      <c r="E534" s="805"/>
      <c r="F534" s="18"/>
      <c r="G534" s="1945"/>
      <c r="H534" s="1945"/>
      <c r="I534" s="1550"/>
      <c r="J534" s="1550"/>
      <c r="K534" s="1550"/>
      <c r="L534" s="1550"/>
      <c r="M534" s="1550"/>
      <c r="N534" s="1550"/>
      <c r="O534" s="1550"/>
      <c r="P534" s="1550"/>
      <c r="Q534" s="1550"/>
      <c r="R534" s="1550"/>
      <c r="S534" s="1550"/>
      <c r="T534" s="1550"/>
      <c r="U534" s="1550"/>
      <c r="V534" s="1550"/>
      <c r="W534" s="1550"/>
      <c r="X534" s="1550"/>
      <c r="Y534" s="1550"/>
      <c r="Z534" s="1550"/>
      <c r="AA534" s="128"/>
      <c r="AB534" s="176"/>
      <c r="AC534" s="177"/>
      <c r="AD534" s="178"/>
    </row>
    <row r="535" spans="1:30">
      <c r="A535" s="417"/>
      <c r="B535" s="431"/>
      <c r="C535" s="409"/>
      <c r="D535" s="252"/>
      <c r="E535" s="805"/>
      <c r="F535" s="18"/>
      <c r="G535" s="1953"/>
      <c r="H535" s="1953"/>
      <c r="I535" s="1897"/>
      <c r="J535" s="1897"/>
      <c r="K535" s="1954" t="s">
        <v>665</v>
      </c>
      <c r="L535" s="1954"/>
      <c r="M535" s="1954"/>
      <c r="N535" s="1954"/>
      <c r="O535" s="1954"/>
      <c r="P535" s="1954"/>
      <c r="Q535" s="1954"/>
      <c r="R535" s="1954"/>
      <c r="S535" s="1954"/>
      <c r="T535" s="1954"/>
      <c r="U535" s="1954"/>
      <c r="V535" s="1954"/>
      <c r="W535" s="1954"/>
      <c r="X535" s="1954"/>
      <c r="Y535" s="1954"/>
      <c r="Z535" s="1954"/>
      <c r="AA535" s="128"/>
      <c r="AB535" s="176"/>
      <c r="AC535" s="177"/>
      <c r="AD535" s="178"/>
    </row>
    <row r="536" spans="1:30" ht="13.2" customHeight="1">
      <c r="A536" s="417"/>
      <c r="B536" s="431"/>
      <c r="C536" s="409"/>
      <c r="D536" s="252"/>
      <c r="E536" s="805"/>
      <c r="F536" s="18"/>
      <c r="G536" s="1953"/>
      <c r="H536" s="1953"/>
      <c r="I536" s="1897"/>
      <c r="J536" s="1897"/>
      <c r="K536" s="1954" t="s">
        <v>888</v>
      </c>
      <c r="L536" s="1954"/>
      <c r="M536" s="1954"/>
      <c r="N536" s="1954"/>
      <c r="O536" s="1954"/>
      <c r="P536" s="1954"/>
      <c r="Q536" s="1954"/>
      <c r="R536" s="1954"/>
      <c r="S536" s="1954"/>
      <c r="T536" s="1954"/>
      <c r="U536" s="1954"/>
      <c r="V536" s="1954"/>
      <c r="W536" s="1954"/>
      <c r="X536" s="1954"/>
      <c r="Y536" s="1954"/>
      <c r="Z536" s="1954"/>
      <c r="AA536" s="128"/>
      <c r="AB536" s="171"/>
      <c r="AC536" s="172"/>
      <c r="AD536" s="173"/>
    </row>
    <row r="537" spans="1:30" ht="27" customHeight="1">
      <c r="A537" s="417"/>
      <c r="B537" s="431"/>
      <c r="C537" s="409"/>
      <c r="D537" s="252"/>
      <c r="E537" s="805" t="s">
        <v>1473</v>
      </c>
      <c r="F537" s="18"/>
      <c r="G537" s="1953"/>
      <c r="H537" s="1953"/>
      <c r="I537" s="1897"/>
      <c r="J537" s="1897"/>
      <c r="K537" s="1955" t="s">
        <v>1332</v>
      </c>
      <c r="L537" s="1955"/>
      <c r="M537" s="1955"/>
      <c r="N537" s="1955"/>
      <c r="O537" s="1955"/>
      <c r="P537" s="1955"/>
      <c r="Q537" s="1955"/>
      <c r="R537" s="1955"/>
      <c r="S537" s="1955"/>
      <c r="T537" s="1955"/>
      <c r="U537" s="1955"/>
      <c r="V537" s="1955"/>
      <c r="W537" s="1955"/>
      <c r="X537" s="1955"/>
      <c r="Y537" s="1955"/>
      <c r="Z537" s="1955"/>
      <c r="AA537" s="128"/>
      <c r="AB537" s="171"/>
      <c r="AC537" s="172"/>
      <c r="AD537" s="173"/>
    </row>
    <row r="538" spans="1:30">
      <c r="A538" s="417"/>
      <c r="B538" s="431"/>
      <c r="C538" s="409"/>
      <c r="D538" s="252"/>
      <c r="E538" s="1878"/>
      <c r="F538" s="18"/>
      <c r="G538" s="1947"/>
      <c r="H538" s="1948"/>
      <c r="I538" s="1436" t="s">
        <v>1219</v>
      </c>
      <c r="J538" s="1437"/>
      <c r="K538" s="1437"/>
      <c r="L538" s="1437"/>
      <c r="M538" s="1437"/>
      <c r="N538" s="1437"/>
      <c r="O538" s="1437"/>
      <c r="P538" s="1437"/>
      <c r="Q538" s="1437"/>
      <c r="R538" s="1437"/>
      <c r="S538" s="1437"/>
      <c r="T538" s="1437"/>
      <c r="U538" s="1437"/>
      <c r="V538" s="1437"/>
      <c r="W538" s="1437"/>
      <c r="X538" s="1437"/>
      <c r="Y538" s="1437"/>
      <c r="Z538" s="1438"/>
      <c r="AA538" s="128"/>
      <c r="AB538" s="171"/>
      <c r="AC538" s="172"/>
      <c r="AD538" s="173"/>
    </row>
    <row r="539" spans="1:30">
      <c r="A539" s="417"/>
      <c r="B539" s="431"/>
      <c r="C539" s="409"/>
      <c r="D539" s="252"/>
      <c r="E539" s="1878"/>
      <c r="F539" s="18"/>
      <c r="G539" s="1949"/>
      <c r="H539" s="1950"/>
      <c r="I539" s="1895"/>
      <c r="J539" s="1144"/>
      <c r="K539" s="1144"/>
      <c r="L539" s="1144"/>
      <c r="M539" s="1144"/>
      <c r="N539" s="1144"/>
      <c r="O539" s="1144"/>
      <c r="P539" s="1144"/>
      <c r="Q539" s="1144"/>
      <c r="R539" s="1144"/>
      <c r="S539" s="1144"/>
      <c r="T539" s="1144"/>
      <c r="U539" s="1144"/>
      <c r="V539" s="1144"/>
      <c r="W539" s="1144"/>
      <c r="X539" s="1144"/>
      <c r="Y539" s="1144"/>
      <c r="Z539" s="1896"/>
      <c r="AA539" s="128"/>
      <c r="AB539" s="171"/>
      <c r="AC539" s="172"/>
      <c r="AD539" s="173"/>
    </row>
    <row r="540" spans="1:30">
      <c r="A540" s="417"/>
      <c r="B540" s="431"/>
      <c r="C540" s="409"/>
      <c r="D540" s="252"/>
      <c r="E540" s="1878"/>
      <c r="F540" s="18"/>
      <c r="G540" s="1949"/>
      <c r="H540" s="1950"/>
      <c r="I540" s="1895"/>
      <c r="J540" s="1144"/>
      <c r="K540" s="1144"/>
      <c r="L540" s="1144"/>
      <c r="M540" s="1144"/>
      <c r="N540" s="1144"/>
      <c r="O540" s="1144"/>
      <c r="P540" s="1144"/>
      <c r="Q540" s="1144"/>
      <c r="R540" s="1144"/>
      <c r="S540" s="1144"/>
      <c r="T540" s="1144"/>
      <c r="U540" s="1144"/>
      <c r="V540" s="1144"/>
      <c r="W540" s="1144"/>
      <c r="X540" s="1144"/>
      <c r="Y540" s="1144"/>
      <c r="Z540" s="1896"/>
      <c r="AA540" s="128"/>
      <c r="AB540" s="171"/>
      <c r="AC540" s="172"/>
      <c r="AD540" s="173"/>
    </row>
    <row r="541" spans="1:30">
      <c r="A541" s="417"/>
      <c r="B541" s="431"/>
      <c r="C541" s="409"/>
      <c r="D541" s="252"/>
      <c r="E541" s="1878"/>
      <c r="F541" s="18"/>
      <c r="G541" s="1951"/>
      <c r="H541" s="1952"/>
      <c r="I541" s="1448"/>
      <c r="J541" s="1449"/>
      <c r="K541" s="1449"/>
      <c r="L541" s="1449"/>
      <c r="M541" s="1449"/>
      <c r="N541" s="1449"/>
      <c r="O541" s="1449"/>
      <c r="P541" s="1449"/>
      <c r="Q541" s="1449"/>
      <c r="R541" s="1449"/>
      <c r="S541" s="1449"/>
      <c r="T541" s="1449"/>
      <c r="U541" s="1449"/>
      <c r="V541" s="1449"/>
      <c r="W541" s="1449"/>
      <c r="X541" s="1449"/>
      <c r="Y541" s="1449"/>
      <c r="Z541" s="1450"/>
      <c r="AA541" s="128"/>
      <c r="AB541" s="171"/>
      <c r="AC541" s="172"/>
      <c r="AD541" s="173"/>
    </row>
    <row r="542" spans="1:30">
      <c r="A542" s="417"/>
      <c r="B542" s="431"/>
      <c r="C542" s="409"/>
      <c r="D542" s="252"/>
      <c r="E542" s="1878"/>
      <c r="F542" s="18"/>
      <c r="G542" s="1945"/>
      <c r="H542" s="1945"/>
      <c r="I542" s="1436" t="s">
        <v>1493</v>
      </c>
      <c r="J542" s="1437"/>
      <c r="K542" s="1437"/>
      <c r="L542" s="1437"/>
      <c r="M542" s="1437"/>
      <c r="N542" s="1437"/>
      <c r="O542" s="1437"/>
      <c r="P542" s="1437"/>
      <c r="Q542" s="1437"/>
      <c r="R542" s="1437"/>
      <c r="S542" s="1437"/>
      <c r="T542" s="1437"/>
      <c r="U542" s="1437"/>
      <c r="V542" s="1437"/>
      <c r="W542" s="1437"/>
      <c r="X542" s="1437"/>
      <c r="Y542" s="1437"/>
      <c r="Z542" s="1438"/>
      <c r="AA542" s="128"/>
      <c r="AB542" s="171"/>
      <c r="AC542" s="172"/>
      <c r="AD542" s="173"/>
    </row>
    <row r="543" spans="1:30">
      <c r="A543" s="417"/>
      <c r="B543" s="431"/>
      <c r="C543" s="409"/>
      <c r="D543" s="252"/>
      <c r="E543" s="1878"/>
      <c r="F543" s="18"/>
      <c r="G543" s="1945"/>
      <c r="H543" s="1945"/>
      <c r="I543" s="1895"/>
      <c r="J543" s="1144"/>
      <c r="K543" s="1144"/>
      <c r="L543" s="1144"/>
      <c r="M543" s="1144"/>
      <c r="N543" s="1144"/>
      <c r="O543" s="1144"/>
      <c r="P543" s="1144"/>
      <c r="Q543" s="1144"/>
      <c r="R543" s="1144"/>
      <c r="S543" s="1144"/>
      <c r="T543" s="1144"/>
      <c r="U543" s="1144"/>
      <c r="V543" s="1144"/>
      <c r="W543" s="1144"/>
      <c r="X543" s="1144"/>
      <c r="Y543" s="1144"/>
      <c r="Z543" s="1896"/>
      <c r="AA543" s="128"/>
      <c r="AB543" s="171"/>
      <c r="AC543" s="172"/>
      <c r="AD543" s="173"/>
    </row>
    <row r="544" spans="1:30">
      <c r="A544" s="417"/>
      <c r="B544" s="431"/>
      <c r="C544" s="409"/>
      <c r="D544" s="252"/>
      <c r="E544" s="1878"/>
      <c r="F544" s="18"/>
      <c r="G544" s="1945"/>
      <c r="H544" s="1945"/>
      <c r="I544" s="1895"/>
      <c r="J544" s="1144"/>
      <c r="K544" s="1144"/>
      <c r="L544" s="1144"/>
      <c r="M544" s="1144"/>
      <c r="N544" s="1144"/>
      <c r="O544" s="1144"/>
      <c r="P544" s="1144"/>
      <c r="Q544" s="1144"/>
      <c r="R544" s="1144"/>
      <c r="S544" s="1144"/>
      <c r="T544" s="1144"/>
      <c r="U544" s="1144"/>
      <c r="V544" s="1144"/>
      <c r="W544" s="1144"/>
      <c r="X544" s="1144"/>
      <c r="Y544" s="1144"/>
      <c r="Z544" s="1896"/>
      <c r="AA544" s="128"/>
      <c r="AB544" s="176"/>
      <c r="AC544" s="177"/>
      <c r="AD544" s="178"/>
    </row>
    <row r="545" spans="1:30">
      <c r="A545" s="417"/>
      <c r="B545" s="431"/>
      <c r="C545" s="409"/>
      <c r="D545" s="252"/>
      <c r="E545" s="1878"/>
      <c r="F545" s="18"/>
      <c r="G545" s="1945"/>
      <c r="H545" s="1945"/>
      <c r="I545" s="1895"/>
      <c r="J545" s="1144"/>
      <c r="K545" s="1144"/>
      <c r="L545" s="1144"/>
      <c r="M545" s="1144"/>
      <c r="N545" s="1144"/>
      <c r="O545" s="1144"/>
      <c r="P545" s="1144"/>
      <c r="Q545" s="1144"/>
      <c r="R545" s="1144"/>
      <c r="S545" s="1144"/>
      <c r="T545" s="1144"/>
      <c r="U545" s="1144"/>
      <c r="V545" s="1144"/>
      <c r="W545" s="1144"/>
      <c r="X545" s="1144"/>
      <c r="Y545" s="1144"/>
      <c r="Z545" s="1896"/>
      <c r="AA545" s="128"/>
      <c r="AB545" s="176"/>
      <c r="AC545" s="177"/>
      <c r="AD545" s="178"/>
    </row>
    <row r="546" spans="1:30">
      <c r="A546" s="417"/>
      <c r="B546" s="431"/>
      <c r="C546" s="409"/>
      <c r="D546" s="252"/>
      <c r="E546" s="1878"/>
      <c r="F546" s="18"/>
      <c r="G546" s="1945"/>
      <c r="H546" s="1945"/>
      <c r="I546" s="1895"/>
      <c r="J546" s="1144"/>
      <c r="K546" s="1144"/>
      <c r="L546" s="1144"/>
      <c r="M546" s="1144"/>
      <c r="N546" s="1144"/>
      <c r="O546" s="1144"/>
      <c r="P546" s="1144"/>
      <c r="Q546" s="1144"/>
      <c r="R546" s="1144"/>
      <c r="S546" s="1144"/>
      <c r="T546" s="1144"/>
      <c r="U546" s="1144"/>
      <c r="V546" s="1144"/>
      <c r="W546" s="1144"/>
      <c r="X546" s="1144"/>
      <c r="Y546" s="1144"/>
      <c r="Z546" s="1896"/>
      <c r="AA546" s="128"/>
      <c r="AB546" s="176"/>
      <c r="AC546" s="177"/>
      <c r="AD546" s="178"/>
    </row>
    <row r="547" spans="1:30" ht="13.5" customHeight="1">
      <c r="A547" s="417"/>
      <c r="B547" s="431"/>
      <c r="C547" s="409"/>
      <c r="D547" s="252"/>
      <c r="E547" s="1878"/>
      <c r="F547" s="18"/>
      <c r="G547" s="1945"/>
      <c r="H547" s="1945"/>
      <c r="I547" s="1895"/>
      <c r="J547" s="1144"/>
      <c r="K547" s="1144"/>
      <c r="L547" s="1144"/>
      <c r="M547" s="1144"/>
      <c r="N547" s="1144"/>
      <c r="O547" s="1144"/>
      <c r="P547" s="1144"/>
      <c r="Q547" s="1144"/>
      <c r="R547" s="1144"/>
      <c r="S547" s="1144"/>
      <c r="T547" s="1144"/>
      <c r="U547" s="1144"/>
      <c r="V547" s="1144"/>
      <c r="W547" s="1144"/>
      <c r="X547" s="1144"/>
      <c r="Y547" s="1144"/>
      <c r="Z547" s="1896"/>
      <c r="AA547" s="128"/>
      <c r="AB547" s="176"/>
      <c r="AC547" s="177"/>
      <c r="AD547" s="178"/>
    </row>
    <row r="548" spans="1:30">
      <c r="A548" s="417"/>
      <c r="B548" s="431"/>
      <c r="C548" s="409"/>
      <c r="D548" s="252"/>
      <c r="E548" s="1878"/>
      <c r="F548" s="18"/>
      <c r="G548" s="1945"/>
      <c r="H548" s="1945"/>
      <c r="I548" s="1448"/>
      <c r="J548" s="1449"/>
      <c r="K548" s="1449"/>
      <c r="L548" s="1449"/>
      <c r="M548" s="1449"/>
      <c r="N548" s="1449"/>
      <c r="O548" s="1449"/>
      <c r="P548" s="1449"/>
      <c r="Q548" s="1449"/>
      <c r="R548" s="1449"/>
      <c r="S548" s="1449"/>
      <c r="T548" s="1449"/>
      <c r="U548" s="1449"/>
      <c r="V548" s="1449"/>
      <c r="W548" s="1449"/>
      <c r="X548" s="1449"/>
      <c r="Y548" s="1449"/>
      <c r="Z548" s="1450"/>
      <c r="AA548" s="128"/>
      <c r="AB548" s="176"/>
      <c r="AC548" s="177"/>
      <c r="AD548" s="178"/>
    </row>
    <row r="549" spans="1:30">
      <c r="A549" s="417"/>
      <c r="B549" s="431"/>
      <c r="C549" s="409"/>
      <c r="D549" s="252"/>
      <c r="E549" s="1878"/>
      <c r="F549" s="18"/>
      <c r="G549" s="1953"/>
      <c r="H549" s="1953"/>
      <c r="I549" s="1764"/>
      <c r="J549" s="1765"/>
      <c r="K549" s="1958" t="s">
        <v>1494</v>
      </c>
      <c r="L549" s="1959"/>
      <c r="M549" s="1959"/>
      <c r="N549" s="1959"/>
      <c r="O549" s="1959"/>
      <c r="P549" s="1959"/>
      <c r="Q549" s="1959"/>
      <c r="R549" s="1959"/>
      <c r="S549" s="1959"/>
      <c r="T549" s="1959"/>
      <c r="U549" s="1959"/>
      <c r="V549" s="1959"/>
      <c r="W549" s="1959"/>
      <c r="X549" s="1959"/>
      <c r="Y549" s="1959"/>
      <c r="Z549" s="1960"/>
      <c r="AA549" s="128"/>
      <c r="AB549" s="176"/>
      <c r="AC549" s="177"/>
      <c r="AD549" s="178"/>
    </row>
    <row r="550" spans="1:30">
      <c r="A550" s="417"/>
      <c r="B550" s="431"/>
      <c r="C550" s="409"/>
      <c r="D550" s="252"/>
      <c r="E550" s="1878"/>
      <c r="F550" s="18"/>
      <c r="G550" s="1953"/>
      <c r="H550" s="1953"/>
      <c r="I550" s="1766"/>
      <c r="J550" s="1767"/>
      <c r="K550" s="1961"/>
      <c r="L550" s="1962"/>
      <c r="M550" s="1962"/>
      <c r="N550" s="1962"/>
      <c r="O550" s="1962"/>
      <c r="P550" s="1962"/>
      <c r="Q550" s="1962"/>
      <c r="R550" s="1962"/>
      <c r="S550" s="1962"/>
      <c r="T550" s="1962"/>
      <c r="U550" s="1962"/>
      <c r="V550" s="1962"/>
      <c r="W550" s="1962"/>
      <c r="X550" s="1962"/>
      <c r="Y550" s="1962"/>
      <c r="Z550" s="1963"/>
      <c r="AA550" s="128"/>
      <c r="AB550" s="176"/>
      <c r="AC550" s="177"/>
      <c r="AD550" s="178"/>
    </row>
    <row r="551" spans="1:30">
      <c r="A551" s="417"/>
      <c r="B551" s="431"/>
      <c r="C551" s="409"/>
      <c r="D551" s="252"/>
      <c r="E551" s="414"/>
      <c r="F551" s="18"/>
      <c r="G551" s="1953"/>
      <c r="H551" s="1953"/>
      <c r="I551" s="1756"/>
      <c r="J551" s="1757"/>
      <c r="K551" s="1964"/>
      <c r="L551" s="1965"/>
      <c r="M551" s="1965"/>
      <c r="N551" s="1965"/>
      <c r="O551" s="1965"/>
      <c r="P551" s="1965"/>
      <c r="Q551" s="1965"/>
      <c r="R551" s="1965"/>
      <c r="S551" s="1965"/>
      <c r="T551" s="1965"/>
      <c r="U551" s="1965"/>
      <c r="V551" s="1965"/>
      <c r="W551" s="1965"/>
      <c r="X551" s="1965"/>
      <c r="Y551" s="1965"/>
      <c r="Z551" s="1966"/>
      <c r="AA551" s="128"/>
      <c r="AB551" s="176"/>
      <c r="AC551" s="177"/>
      <c r="AD551" s="178"/>
    </row>
    <row r="552" spans="1:30">
      <c r="A552" s="417"/>
      <c r="B552" s="431"/>
      <c r="C552" s="409"/>
      <c r="D552" s="252"/>
      <c r="E552" s="414"/>
      <c r="F552" s="18"/>
      <c r="G552" s="1953"/>
      <c r="H552" s="1953"/>
      <c r="I552" s="1897"/>
      <c r="J552" s="1897"/>
      <c r="K552" s="1986" t="s">
        <v>1495</v>
      </c>
      <c r="L552" s="1987"/>
      <c r="M552" s="1987"/>
      <c r="N552" s="1987"/>
      <c r="O552" s="1987"/>
      <c r="P552" s="1987"/>
      <c r="Q552" s="1987"/>
      <c r="R552" s="1987"/>
      <c r="S552" s="1987"/>
      <c r="T552" s="1987"/>
      <c r="U552" s="1987"/>
      <c r="V552" s="1987"/>
      <c r="W552" s="1987"/>
      <c r="X552" s="1987"/>
      <c r="Y552" s="1987"/>
      <c r="Z552" s="1988"/>
      <c r="AA552" s="128"/>
      <c r="AB552" s="176"/>
      <c r="AC552" s="177"/>
      <c r="AD552" s="178"/>
    </row>
    <row r="553" spans="1:30">
      <c r="A553" s="417"/>
      <c r="B553" s="431"/>
      <c r="C553" s="409"/>
      <c r="D553" s="252"/>
      <c r="E553" s="414"/>
      <c r="F553" s="18"/>
      <c r="G553" s="391"/>
      <c r="H553" s="391"/>
      <c r="I553" s="391"/>
      <c r="J553" s="391"/>
      <c r="K553" s="391"/>
      <c r="L553" s="391"/>
      <c r="M553" s="391"/>
      <c r="N553" s="391"/>
      <c r="O553" s="391"/>
      <c r="P553" s="391"/>
      <c r="Q553" s="391"/>
      <c r="R553" s="391"/>
      <c r="S553" s="391"/>
      <c r="T553" s="391"/>
      <c r="U553" s="391"/>
      <c r="V553" s="391"/>
      <c r="W553" s="391"/>
      <c r="X553" s="391"/>
      <c r="Y553" s="391"/>
      <c r="Z553" s="391"/>
      <c r="AA553" s="128"/>
      <c r="AB553" s="176"/>
      <c r="AC553" s="177"/>
      <c r="AD553" s="178"/>
    </row>
    <row r="554" spans="1:30">
      <c r="A554" s="417"/>
      <c r="B554" s="431"/>
      <c r="C554" s="409"/>
      <c r="D554" s="252"/>
      <c r="E554" s="414"/>
      <c r="F554" s="18"/>
      <c r="G554" s="391"/>
      <c r="H554" s="391"/>
      <c r="I554" s="391"/>
      <c r="J554" s="391"/>
      <c r="K554" s="391"/>
      <c r="L554" s="391"/>
      <c r="M554" s="391"/>
      <c r="N554" s="391"/>
      <c r="O554" s="391"/>
      <c r="P554" s="391"/>
      <c r="Q554" s="391"/>
      <c r="R554" s="391"/>
      <c r="S554" s="391"/>
      <c r="T554" s="391"/>
      <c r="U554" s="391"/>
      <c r="V554" s="391"/>
      <c r="W554" s="391"/>
      <c r="X554" s="391"/>
      <c r="Y554" s="391"/>
      <c r="Z554" s="391"/>
      <c r="AA554" s="128"/>
      <c r="AB554" s="176"/>
      <c r="AC554" s="177"/>
      <c r="AD554" s="178"/>
    </row>
    <row r="555" spans="1:30">
      <c r="A555" s="262"/>
      <c r="B555" s="263"/>
      <c r="C555" s="264"/>
      <c r="D555" s="264"/>
      <c r="E555" s="262"/>
      <c r="F555" s="59"/>
      <c r="G555" s="158"/>
      <c r="H555" s="158"/>
      <c r="I555" s="158"/>
      <c r="J555" s="158"/>
      <c r="K555" s="158"/>
      <c r="L555" s="158"/>
      <c r="M555" s="158"/>
      <c r="N555" s="158"/>
      <c r="O555" s="158"/>
      <c r="P555" s="158"/>
      <c r="Q555" s="158"/>
      <c r="R555" s="158"/>
      <c r="S555" s="158"/>
      <c r="T555" s="158"/>
      <c r="U555" s="158"/>
      <c r="V555" s="158"/>
      <c r="W555" s="158"/>
      <c r="X555" s="158"/>
      <c r="Y555" s="158"/>
      <c r="Z555" s="158"/>
      <c r="AA555" s="29"/>
      <c r="AB555" s="159"/>
      <c r="AC555" s="160"/>
      <c r="AD555" s="161"/>
    </row>
    <row r="556" spans="1:30" ht="7.2" customHeight="1">
      <c r="A556" s="417"/>
      <c r="B556" s="431"/>
      <c r="C556" s="409"/>
      <c r="D556" s="409"/>
      <c r="E556" s="417"/>
      <c r="F556" s="18"/>
      <c r="G556" s="391"/>
      <c r="H556" s="391"/>
      <c r="I556" s="391"/>
      <c r="J556" s="391"/>
      <c r="K556" s="391"/>
      <c r="L556" s="391"/>
      <c r="M556" s="391"/>
      <c r="N556" s="391"/>
      <c r="O556" s="391"/>
      <c r="P556" s="391"/>
      <c r="Q556" s="391"/>
      <c r="R556" s="391"/>
      <c r="S556" s="391"/>
      <c r="T556" s="391"/>
      <c r="U556" s="391"/>
      <c r="V556" s="391"/>
      <c r="W556" s="391"/>
      <c r="X556" s="391"/>
      <c r="Y556" s="391"/>
      <c r="Z556" s="391"/>
      <c r="AA556" s="128"/>
      <c r="AB556" s="155"/>
      <c r="AC556" s="156"/>
      <c r="AD556" s="157"/>
    </row>
    <row r="557" spans="1:30">
      <c r="A557" s="417"/>
      <c r="B557" s="431"/>
      <c r="C557" s="409"/>
      <c r="D557" s="409"/>
      <c r="E557" s="805" t="s">
        <v>1474</v>
      </c>
      <c r="F557" s="18"/>
      <c r="AA557" s="128"/>
      <c r="AB557" s="155"/>
      <c r="AC557" s="156"/>
      <c r="AD557" s="157"/>
    </row>
    <row r="558" spans="1:30">
      <c r="A558" s="417"/>
      <c r="B558" s="431"/>
      <c r="C558" s="409"/>
      <c r="D558" s="409"/>
      <c r="E558" s="805"/>
      <c r="F558" s="18"/>
      <c r="G558" s="814" t="s">
        <v>666</v>
      </c>
      <c r="H558" s="1815"/>
      <c r="I558" s="1815"/>
      <c r="J558" s="1815"/>
      <c r="K558" s="1815"/>
      <c r="L558" s="1815"/>
      <c r="M558" s="1815"/>
      <c r="N558" s="1815"/>
      <c r="O558" s="1815"/>
      <c r="P558" s="1815"/>
      <c r="Q558" s="1815"/>
      <c r="R558" s="1815"/>
      <c r="S558" s="1815"/>
      <c r="T558" s="1815"/>
      <c r="U558" s="1815"/>
      <c r="V558" s="1815"/>
      <c r="W558" s="1815"/>
      <c r="X558" s="1815"/>
      <c r="Y558" s="1815"/>
      <c r="Z558" s="1815"/>
      <c r="AA558" s="128"/>
      <c r="AB558" s="155"/>
      <c r="AC558" s="156"/>
      <c r="AD558" s="157"/>
    </row>
    <row r="559" spans="1:30">
      <c r="A559" s="417"/>
      <c r="B559" s="431"/>
      <c r="C559" s="409"/>
      <c r="D559" s="409"/>
      <c r="E559" s="805"/>
      <c r="F559" s="18"/>
      <c r="G559" s="1815"/>
      <c r="H559" s="1815"/>
      <c r="I559" s="1815"/>
      <c r="J559" s="1815"/>
      <c r="K559" s="1815"/>
      <c r="L559" s="1815"/>
      <c r="M559" s="1815"/>
      <c r="N559" s="1815"/>
      <c r="O559" s="1815"/>
      <c r="P559" s="1815"/>
      <c r="Q559" s="1815"/>
      <c r="R559" s="1815"/>
      <c r="S559" s="1815"/>
      <c r="T559" s="1815"/>
      <c r="U559" s="1815"/>
      <c r="V559" s="1815"/>
      <c r="W559" s="1815"/>
      <c r="X559" s="1815"/>
      <c r="Y559" s="1815"/>
      <c r="Z559" s="1815"/>
      <c r="AA559" s="128"/>
      <c r="AB559" s="155"/>
      <c r="AC559" s="156"/>
      <c r="AD559" s="157"/>
    </row>
    <row r="560" spans="1:30">
      <c r="A560" s="417"/>
      <c r="B560" s="431"/>
      <c r="C560" s="409"/>
      <c r="D560" s="409"/>
      <c r="E560" s="805"/>
      <c r="F560" s="18"/>
      <c r="G560" s="1817"/>
      <c r="H560" s="1818"/>
      <c r="I560" s="1818"/>
      <c r="J560" s="1818"/>
      <c r="K560" s="1818"/>
      <c r="L560" s="1818"/>
      <c r="M560" s="1818"/>
      <c r="N560" s="1818"/>
      <c r="O560" s="1818"/>
      <c r="P560" s="1818"/>
      <c r="Q560" s="1818"/>
      <c r="R560" s="1818"/>
      <c r="S560" s="1818"/>
      <c r="T560" s="1818"/>
      <c r="U560" s="1818"/>
      <c r="V560" s="1818"/>
      <c r="W560" s="1818"/>
      <c r="X560" s="1818"/>
      <c r="Y560" s="1818"/>
      <c r="Z560" s="1819"/>
      <c r="AA560" s="128"/>
      <c r="AB560" s="155"/>
      <c r="AC560" s="156"/>
      <c r="AD560" s="157"/>
    </row>
    <row r="561" spans="1:30">
      <c r="A561" s="417"/>
      <c r="B561" s="431"/>
      <c r="C561" s="409"/>
      <c r="D561" s="409"/>
      <c r="E561" s="805"/>
      <c r="F561" s="18"/>
      <c r="G561" s="1820"/>
      <c r="H561" s="1821"/>
      <c r="I561" s="1821"/>
      <c r="J561" s="1821"/>
      <c r="K561" s="1821"/>
      <c r="L561" s="1821"/>
      <c r="M561" s="1821"/>
      <c r="N561" s="1821"/>
      <c r="O561" s="1821"/>
      <c r="P561" s="1821"/>
      <c r="Q561" s="1821"/>
      <c r="R561" s="1821"/>
      <c r="S561" s="1821"/>
      <c r="T561" s="1821"/>
      <c r="U561" s="1821"/>
      <c r="V561" s="1821"/>
      <c r="W561" s="1821"/>
      <c r="X561" s="1821"/>
      <c r="Y561" s="1821"/>
      <c r="Z561" s="1822"/>
      <c r="AA561" s="128"/>
      <c r="AB561" s="155"/>
      <c r="AC561" s="156"/>
      <c r="AD561" s="157"/>
    </row>
    <row r="562" spans="1:30">
      <c r="A562" s="417"/>
      <c r="B562" s="431"/>
      <c r="C562" s="409"/>
      <c r="D562" s="409"/>
      <c r="E562" s="805"/>
      <c r="F562" s="18"/>
      <c r="G562" s="1820"/>
      <c r="H562" s="1821"/>
      <c r="I562" s="1821"/>
      <c r="J562" s="1821"/>
      <c r="K562" s="1821"/>
      <c r="L562" s="1821"/>
      <c r="M562" s="1821"/>
      <c r="N562" s="1821"/>
      <c r="O562" s="1821"/>
      <c r="P562" s="1821"/>
      <c r="Q562" s="1821"/>
      <c r="R562" s="1821"/>
      <c r="S562" s="1821"/>
      <c r="T562" s="1821"/>
      <c r="U562" s="1821"/>
      <c r="V562" s="1821"/>
      <c r="W562" s="1821"/>
      <c r="X562" s="1821"/>
      <c r="Y562" s="1821"/>
      <c r="Z562" s="1822"/>
      <c r="AA562" s="128"/>
      <c r="AB562" s="155"/>
      <c r="AC562" s="156"/>
      <c r="AD562" s="157"/>
    </row>
    <row r="563" spans="1:30">
      <c r="A563" s="417"/>
      <c r="B563" s="431"/>
      <c r="C563" s="409"/>
      <c r="D563" s="409"/>
      <c r="E563" s="805"/>
      <c r="F563" s="18"/>
      <c r="G563" s="1820"/>
      <c r="H563" s="1821"/>
      <c r="I563" s="1821"/>
      <c r="J563" s="1821"/>
      <c r="K563" s="1821"/>
      <c r="L563" s="1821"/>
      <c r="M563" s="1821"/>
      <c r="N563" s="1821"/>
      <c r="O563" s="1821"/>
      <c r="P563" s="1821"/>
      <c r="Q563" s="1821"/>
      <c r="R563" s="1821"/>
      <c r="S563" s="1821"/>
      <c r="T563" s="1821"/>
      <c r="U563" s="1821"/>
      <c r="V563" s="1821"/>
      <c r="W563" s="1821"/>
      <c r="X563" s="1821"/>
      <c r="Y563" s="1821"/>
      <c r="Z563" s="1822"/>
      <c r="AA563" s="128"/>
      <c r="AB563" s="155"/>
      <c r="AC563" s="156"/>
      <c r="AD563" s="157"/>
    </row>
    <row r="564" spans="1:30">
      <c r="A564" s="417"/>
      <c r="B564" s="431"/>
      <c r="C564" s="409"/>
      <c r="D564" s="409"/>
      <c r="E564" s="805"/>
      <c r="F564" s="18"/>
      <c r="G564" s="1820"/>
      <c r="H564" s="1821"/>
      <c r="I564" s="1821"/>
      <c r="J564" s="1821"/>
      <c r="K564" s="1821"/>
      <c r="L564" s="1821"/>
      <c r="M564" s="1821"/>
      <c r="N564" s="1821"/>
      <c r="O564" s="1821"/>
      <c r="P564" s="1821"/>
      <c r="Q564" s="1821"/>
      <c r="R564" s="1821"/>
      <c r="S564" s="1821"/>
      <c r="T564" s="1821"/>
      <c r="U564" s="1821"/>
      <c r="V564" s="1821"/>
      <c r="W564" s="1821"/>
      <c r="X564" s="1821"/>
      <c r="Y564" s="1821"/>
      <c r="Z564" s="1822"/>
      <c r="AA564" s="128"/>
      <c r="AB564" s="155"/>
      <c r="AC564" s="156"/>
      <c r="AD564" s="157"/>
    </row>
    <row r="565" spans="1:30">
      <c r="A565" s="417"/>
      <c r="B565" s="431"/>
      <c r="C565" s="409"/>
      <c r="D565" s="409"/>
      <c r="E565" s="805"/>
      <c r="F565" s="18"/>
      <c r="G565" s="1823"/>
      <c r="H565" s="1824"/>
      <c r="I565" s="1824"/>
      <c r="J565" s="1824"/>
      <c r="K565" s="1824"/>
      <c r="L565" s="1824"/>
      <c r="M565" s="1824"/>
      <c r="N565" s="1824"/>
      <c r="O565" s="1824"/>
      <c r="P565" s="1824"/>
      <c r="Q565" s="1824"/>
      <c r="R565" s="1824"/>
      <c r="S565" s="1824"/>
      <c r="T565" s="1824"/>
      <c r="U565" s="1824"/>
      <c r="V565" s="1824"/>
      <c r="W565" s="1824"/>
      <c r="X565" s="1824"/>
      <c r="Y565" s="1824"/>
      <c r="Z565" s="1825"/>
      <c r="AA565" s="128"/>
      <c r="AB565" s="155"/>
      <c r="AC565" s="156"/>
      <c r="AD565" s="157"/>
    </row>
    <row r="566" spans="1:30">
      <c r="A566" s="417"/>
      <c r="B566" s="431"/>
      <c r="C566" s="409"/>
      <c r="D566" s="409"/>
      <c r="E566" s="805"/>
      <c r="F566" s="18"/>
      <c r="AA566" s="128"/>
      <c r="AB566" s="155"/>
      <c r="AC566" s="156"/>
      <c r="AD566" s="157"/>
    </row>
    <row r="567" spans="1:30">
      <c r="A567" s="417"/>
      <c r="B567" s="431"/>
      <c r="C567" s="409"/>
      <c r="D567" s="409"/>
      <c r="E567" s="805"/>
      <c r="F567" s="18"/>
      <c r="G567" s="391"/>
      <c r="H567" s="391"/>
      <c r="I567" s="391"/>
      <c r="J567" s="391"/>
      <c r="K567" s="391"/>
      <c r="L567" s="391"/>
      <c r="M567" s="391"/>
      <c r="N567" s="391"/>
      <c r="O567" s="391"/>
      <c r="P567" s="391"/>
      <c r="Q567" s="391"/>
      <c r="R567" s="391"/>
      <c r="S567" s="391"/>
      <c r="T567" s="391"/>
      <c r="U567" s="391"/>
      <c r="V567" s="391"/>
      <c r="W567" s="391"/>
      <c r="X567" s="391"/>
      <c r="Y567" s="391"/>
      <c r="Z567" s="391"/>
      <c r="AA567" s="128"/>
      <c r="AB567" s="155"/>
      <c r="AC567" s="156"/>
      <c r="AD567" s="157"/>
    </row>
    <row r="568" spans="1:30">
      <c r="A568" s="417"/>
      <c r="B568" s="431"/>
      <c r="C568" s="409"/>
      <c r="D568" s="409"/>
      <c r="E568" s="805"/>
      <c r="F568" s="18"/>
      <c r="G568" s="391"/>
      <c r="H568" s="391"/>
      <c r="I568" s="391"/>
      <c r="J568" s="391"/>
      <c r="K568" s="391"/>
      <c r="L568" s="391"/>
      <c r="M568" s="391"/>
      <c r="N568" s="391"/>
      <c r="O568" s="391"/>
      <c r="P568" s="391"/>
      <c r="Q568" s="391"/>
      <c r="R568" s="391"/>
      <c r="S568" s="391"/>
      <c r="T568" s="391"/>
      <c r="U568" s="391"/>
      <c r="V568" s="391"/>
      <c r="W568" s="391"/>
      <c r="X568" s="391"/>
      <c r="Y568" s="391"/>
      <c r="Z568" s="391"/>
      <c r="AA568" s="128"/>
      <c r="AB568" s="155"/>
      <c r="AC568" s="156"/>
      <c r="AD568" s="157"/>
    </row>
    <row r="569" spans="1:30" ht="16.8" customHeight="1">
      <c r="A569" s="417"/>
      <c r="B569" s="431"/>
      <c r="C569" s="409"/>
      <c r="D569" s="409"/>
      <c r="E569" s="805"/>
      <c r="F569" s="18"/>
      <c r="G569" s="391"/>
      <c r="H569" s="391"/>
      <c r="I569" s="391"/>
      <c r="J569" s="391"/>
      <c r="K569" s="391"/>
      <c r="L569" s="391"/>
      <c r="M569" s="391"/>
      <c r="N569" s="391"/>
      <c r="O569" s="391"/>
      <c r="P569" s="391"/>
      <c r="Q569" s="391"/>
      <c r="R569" s="391"/>
      <c r="S569" s="391"/>
      <c r="T569" s="391"/>
      <c r="U569" s="391"/>
      <c r="V569" s="391"/>
      <c r="W569" s="391"/>
      <c r="X569" s="391"/>
      <c r="Y569" s="391"/>
      <c r="Z569" s="391"/>
      <c r="AA569" s="128"/>
      <c r="AB569" s="155"/>
      <c r="AC569" s="156"/>
      <c r="AD569" s="157"/>
    </row>
    <row r="570" spans="1:30">
      <c r="A570" s="417"/>
      <c r="B570" s="431"/>
      <c r="C570" s="409"/>
      <c r="D570" s="252"/>
      <c r="E570" s="805" t="s">
        <v>1475</v>
      </c>
      <c r="F570" s="18"/>
      <c r="AA570" s="128"/>
      <c r="AB570" s="176"/>
      <c r="AC570" s="177"/>
      <c r="AD570" s="178"/>
    </row>
    <row r="571" spans="1:30">
      <c r="A571" s="417"/>
      <c r="B571" s="431"/>
      <c r="C571" s="409"/>
      <c r="D571" s="252"/>
      <c r="E571" s="805"/>
      <c r="F571" s="18"/>
      <c r="AA571" s="128"/>
      <c r="AB571" s="176"/>
      <c r="AC571" s="177"/>
      <c r="AD571" s="178"/>
    </row>
    <row r="572" spans="1:30">
      <c r="A572" s="417"/>
      <c r="B572" s="431"/>
      <c r="C572" s="409"/>
      <c r="D572" s="252"/>
      <c r="E572" s="805"/>
      <c r="F572" s="18"/>
      <c r="AA572" s="128"/>
      <c r="AB572" s="176"/>
      <c r="AC572" s="177"/>
      <c r="AD572" s="178"/>
    </row>
    <row r="573" spans="1:30">
      <c r="A573" s="417"/>
      <c r="B573" s="431"/>
      <c r="C573" s="409"/>
      <c r="D573" s="252"/>
      <c r="E573" s="805"/>
      <c r="F573" s="18"/>
      <c r="AA573" s="128"/>
      <c r="AB573" s="176"/>
      <c r="AC573" s="177"/>
      <c r="AD573" s="178"/>
    </row>
    <row r="574" spans="1:30" ht="13.5" customHeight="1">
      <c r="A574" s="417"/>
      <c r="B574" s="431"/>
      <c r="C574" s="409"/>
      <c r="D574" s="252"/>
      <c r="E574" s="805" t="s">
        <v>1476</v>
      </c>
      <c r="F574" s="18"/>
      <c r="AA574" s="128"/>
      <c r="AB574" s="176"/>
      <c r="AC574" s="177"/>
      <c r="AD574" s="178"/>
    </row>
    <row r="575" spans="1:30">
      <c r="A575" s="417"/>
      <c r="B575" s="431"/>
      <c r="C575" s="409"/>
      <c r="D575" s="252"/>
      <c r="E575" s="805"/>
      <c r="F575" s="18"/>
      <c r="AA575" s="128"/>
      <c r="AB575" s="176"/>
      <c r="AC575" s="177"/>
      <c r="AD575" s="178"/>
    </row>
    <row r="576" spans="1:30">
      <c r="A576" s="417"/>
      <c r="B576" s="431"/>
      <c r="C576" s="409"/>
      <c r="D576" s="252"/>
      <c r="E576" s="805"/>
      <c r="F576" s="18"/>
      <c r="G576" s="391"/>
      <c r="H576" s="391"/>
      <c r="I576" s="391"/>
      <c r="Y576" s="391"/>
      <c r="Z576" s="391"/>
      <c r="AA576" s="128"/>
      <c r="AB576" s="176"/>
      <c r="AC576" s="177"/>
      <c r="AD576" s="178"/>
    </row>
    <row r="577" spans="1:30">
      <c r="A577" s="417"/>
      <c r="B577" s="431"/>
      <c r="C577" s="409"/>
      <c r="D577" s="252"/>
      <c r="E577" s="805"/>
      <c r="F577" s="18"/>
      <c r="G577" s="391"/>
      <c r="H577" s="391"/>
      <c r="I577" s="391"/>
      <c r="Y577" s="391"/>
      <c r="Z577" s="391"/>
      <c r="AA577" s="128"/>
      <c r="AB577" s="176"/>
      <c r="AC577" s="177"/>
      <c r="AD577" s="178"/>
    </row>
    <row r="578" spans="1:30">
      <c r="A578" s="417"/>
      <c r="B578" s="431"/>
      <c r="C578" s="409"/>
      <c r="D578" s="252"/>
      <c r="E578" s="805"/>
      <c r="F578" s="18"/>
      <c r="G578" s="391"/>
      <c r="H578" s="391"/>
      <c r="I578" s="391"/>
      <c r="Y578" s="391"/>
      <c r="Z578" s="391"/>
      <c r="AA578" s="128"/>
      <c r="AB578" s="176"/>
      <c r="AC578" s="177"/>
      <c r="AD578" s="178"/>
    </row>
    <row r="579" spans="1:30">
      <c r="A579" s="417"/>
      <c r="B579" s="431"/>
      <c r="C579" s="409"/>
      <c r="D579" s="252"/>
      <c r="E579" s="805"/>
      <c r="F579" s="18"/>
      <c r="G579" s="391"/>
      <c r="H579" s="391"/>
      <c r="I579" s="391"/>
      <c r="Y579" s="391"/>
      <c r="Z579" s="391"/>
      <c r="AA579" s="128"/>
      <c r="AB579" s="176"/>
      <c r="AC579" s="177"/>
      <c r="AD579" s="178"/>
    </row>
    <row r="580" spans="1:30">
      <c r="A580" s="417"/>
      <c r="B580" s="431"/>
      <c r="C580" s="409"/>
      <c r="D580" s="252"/>
      <c r="E580" s="805"/>
      <c r="F580" s="18"/>
      <c r="AA580" s="128"/>
      <c r="AB580" s="176"/>
      <c r="AC580" s="177"/>
      <c r="AD580" s="178"/>
    </row>
    <row r="581" spans="1:30">
      <c r="A581" s="417"/>
      <c r="B581" s="431"/>
      <c r="C581" s="409"/>
      <c r="D581" s="252"/>
      <c r="E581" s="805"/>
      <c r="F581" s="18"/>
      <c r="AA581" s="128"/>
      <c r="AB581" s="176"/>
      <c r="AC581" s="177"/>
      <c r="AD581" s="178"/>
    </row>
    <row r="582" spans="1:30">
      <c r="A582" s="417"/>
      <c r="B582" s="431"/>
      <c r="C582" s="409"/>
      <c r="D582" s="252"/>
      <c r="E582" s="805"/>
      <c r="F582" s="18"/>
      <c r="AA582" s="128"/>
      <c r="AB582" s="176"/>
      <c r="AC582" s="177"/>
      <c r="AD582" s="178"/>
    </row>
    <row r="583" spans="1:30">
      <c r="A583" s="417"/>
      <c r="B583" s="431"/>
      <c r="C583" s="409"/>
      <c r="D583" s="252"/>
      <c r="E583" s="805"/>
      <c r="F583" s="18"/>
      <c r="AA583" s="128"/>
      <c r="AB583" s="176"/>
      <c r="AC583" s="177"/>
      <c r="AD583" s="178"/>
    </row>
    <row r="584" spans="1:30" ht="189.6" customHeight="1">
      <c r="A584" s="262"/>
      <c r="B584" s="263"/>
      <c r="C584" s="264"/>
      <c r="D584" s="257"/>
      <c r="E584" s="262" t="s">
        <v>1477</v>
      </c>
      <c r="F584" s="59"/>
      <c r="G584" s="23"/>
      <c r="H584" s="23"/>
      <c r="I584" s="23"/>
      <c r="J584" s="23"/>
      <c r="K584" s="23"/>
      <c r="L584" s="23"/>
      <c r="M584" s="23"/>
      <c r="N584" s="23"/>
      <c r="O584" s="23"/>
      <c r="P584" s="23"/>
      <c r="Q584" s="23"/>
      <c r="R584" s="23"/>
      <c r="S584" s="23"/>
      <c r="T584" s="23"/>
      <c r="U584" s="23"/>
      <c r="V584" s="23"/>
      <c r="W584" s="23"/>
      <c r="X584" s="23"/>
      <c r="Y584" s="23"/>
      <c r="Z584" s="23"/>
      <c r="AA584" s="29"/>
      <c r="AB584" s="183"/>
      <c r="AC584" s="184"/>
      <c r="AD584" s="178"/>
    </row>
    <row r="585" spans="1:30" ht="7.95" customHeight="1">
      <c r="A585" s="417"/>
      <c r="B585" s="431"/>
      <c r="C585" s="409"/>
      <c r="D585" s="252"/>
      <c r="E585" s="417"/>
      <c r="F585" s="18"/>
      <c r="AA585" s="128"/>
      <c r="AB585" s="176"/>
      <c r="AC585" s="177"/>
      <c r="AD585" s="178"/>
    </row>
    <row r="586" spans="1:30">
      <c r="A586" s="417"/>
      <c r="B586" s="431"/>
      <c r="C586" s="409"/>
      <c r="D586" s="252"/>
      <c r="E586" s="805" t="s">
        <v>1237</v>
      </c>
      <c r="F586" s="18"/>
      <c r="G586" s="391"/>
      <c r="H586" s="391"/>
      <c r="I586" s="391"/>
      <c r="J586" s="391"/>
      <c r="K586" s="391"/>
      <c r="L586" s="391"/>
      <c r="M586" s="391"/>
      <c r="N586" s="391"/>
      <c r="O586" s="391"/>
      <c r="P586" s="391"/>
      <c r="Q586" s="391"/>
      <c r="R586" s="391"/>
      <c r="S586" s="391"/>
      <c r="T586" s="391"/>
      <c r="U586" s="391"/>
      <c r="V586" s="391"/>
      <c r="W586" s="391"/>
      <c r="X586" s="391"/>
      <c r="Y586" s="391"/>
      <c r="Z586" s="391"/>
      <c r="AA586" s="128"/>
      <c r="AB586" s="176"/>
      <c r="AC586" s="177"/>
      <c r="AD586" s="178"/>
    </row>
    <row r="587" spans="1:30">
      <c r="A587" s="417"/>
      <c r="B587" s="431"/>
      <c r="C587" s="409"/>
      <c r="D587" s="252"/>
      <c r="E587" s="805"/>
      <c r="F587" s="18"/>
      <c r="G587" s="391"/>
      <c r="H587" s="391"/>
      <c r="I587" s="391"/>
      <c r="J587" s="391"/>
      <c r="K587" s="391"/>
      <c r="L587" s="391"/>
      <c r="M587" s="391"/>
      <c r="N587" s="391"/>
      <c r="O587" s="391"/>
      <c r="P587" s="391"/>
      <c r="Q587" s="391"/>
      <c r="R587" s="391"/>
      <c r="S587" s="391"/>
      <c r="T587" s="391"/>
      <c r="U587" s="391"/>
      <c r="V587" s="391"/>
      <c r="W587" s="391"/>
      <c r="X587" s="391"/>
      <c r="Y587" s="391"/>
      <c r="Z587" s="391"/>
      <c r="AA587" s="128"/>
      <c r="AB587" s="176"/>
      <c r="AC587" s="177"/>
      <c r="AD587" s="178"/>
    </row>
    <row r="588" spans="1:30">
      <c r="A588" s="417"/>
      <c r="B588" s="431"/>
      <c r="C588" s="409"/>
      <c r="D588" s="252"/>
      <c r="E588" s="805"/>
      <c r="F588" s="18"/>
      <c r="G588" s="391"/>
      <c r="H588" s="391"/>
      <c r="I588" s="391"/>
      <c r="J588" s="391"/>
      <c r="K588" s="391"/>
      <c r="L588" s="391"/>
      <c r="M588" s="391"/>
      <c r="N588" s="391"/>
      <c r="O588" s="391"/>
      <c r="P588" s="391"/>
      <c r="Q588" s="391"/>
      <c r="R588" s="391"/>
      <c r="S588" s="391"/>
      <c r="T588" s="391"/>
      <c r="U588" s="391"/>
      <c r="V588" s="391"/>
      <c r="W588" s="391"/>
      <c r="X588" s="391"/>
      <c r="Y588" s="391"/>
      <c r="Z588" s="391"/>
      <c r="AA588" s="128"/>
      <c r="AB588" s="176"/>
      <c r="AC588" s="177"/>
      <c r="AD588" s="178"/>
    </row>
    <row r="589" spans="1:30">
      <c r="A589" s="417"/>
      <c r="B589" s="431"/>
      <c r="C589" s="409"/>
      <c r="D589" s="252"/>
      <c r="E589" s="805"/>
      <c r="F589" s="18"/>
      <c r="G589" s="391"/>
      <c r="H589" s="391"/>
      <c r="I589" s="391"/>
      <c r="J589" s="391"/>
      <c r="K589" s="391"/>
      <c r="L589" s="391"/>
      <c r="M589" s="391"/>
      <c r="N589" s="391"/>
      <c r="O589" s="391"/>
      <c r="P589" s="391"/>
      <c r="Q589" s="391"/>
      <c r="R589" s="391"/>
      <c r="S589" s="391"/>
      <c r="T589" s="391"/>
      <c r="U589" s="391"/>
      <c r="V589" s="391"/>
      <c r="W589" s="391"/>
      <c r="X589" s="391"/>
      <c r="Y589" s="391"/>
      <c r="Z589" s="391"/>
      <c r="AA589" s="128"/>
      <c r="AB589" s="176"/>
      <c r="AC589" s="177"/>
      <c r="AD589" s="178"/>
    </row>
    <row r="590" spans="1:30">
      <c r="A590" s="417"/>
      <c r="B590" s="431"/>
      <c r="C590" s="409"/>
      <c r="D590" s="252"/>
      <c r="E590" s="805"/>
      <c r="F590" s="18"/>
      <c r="G590" s="391"/>
      <c r="H590" s="391"/>
      <c r="I590" s="391"/>
      <c r="J590" s="391"/>
      <c r="K590" s="391"/>
      <c r="L590" s="391"/>
      <c r="M590" s="391"/>
      <c r="N590" s="391"/>
      <c r="O590" s="391"/>
      <c r="P590" s="391"/>
      <c r="Q590" s="391"/>
      <c r="R590" s="391"/>
      <c r="S590" s="391"/>
      <c r="T590" s="391"/>
      <c r="U590" s="391"/>
      <c r="V590" s="391"/>
      <c r="W590" s="391"/>
      <c r="X590" s="391"/>
      <c r="Y590" s="391"/>
      <c r="Z590" s="391"/>
      <c r="AA590" s="128"/>
      <c r="AB590" s="176"/>
      <c r="AC590" s="177"/>
      <c r="AD590" s="178"/>
    </row>
    <row r="591" spans="1:30">
      <c r="A591" s="417"/>
      <c r="B591" s="431"/>
      <c r="C591" s="409"/>
      <c r="D591" s="252"/>
      <c r="E591" s="805"/>
      <c r="F591" s="18"/>
      <c r="G591" s="391"/>
      <c r="H591" s="391"/>
      <c r="I591" s="391"/>
      <c r="J591" s="391"/>
      <c r="K591" s="391"/>
      <c r="L591" s="391"/>
      <c r="M591" s="391"/>
      <c r="N591" s="391"/>
      <c r="O591" s="391"/>
      <c r="P591" s="391"/>
      <c r="Q591" s="391"/>
      <c r="R591" s="391"/>
      <c r="S591" s="391"/>
      <c r="T591" s="391"/>
      <c r="U591" s="391"/>
      <c r="V591" s="391"/>
      <c r="W591" s="391"/>
      <c r="X591" s="391"/>
      <c r="Y591" s="391"/>
      <c r="Z591" s="391"/>
      <c r="AA591" s="128"/>
      <c r="AB591" s="176"/>
      <c r="AC591" s="177"/>
      <c r="AD591" s="178"/>
    </row>
    <row r="592" spans="1:30">
      <c r="A592" s="417"/>
      <c r="B592" s="431"/>
      <c r="C592" s="409"/>
      <c r="D592" s="252"/>
      <c r="E592" s="1585"/>
      <c r="F592" s="18"/>
      <c r="G592" s="391"/>
      <c r="H592" s="391"/>
      <c r="I592" s="391"/>
      <c r="J592" s="391"/>
      <c r="K592" s="391"/>
      <c r="L592" s="391"/>
      <c r="M592" s="391"/>
      <c r="N592" s="391"/>
      <c r="O592" s="391"/>
      <c r="P592" s="391"/>
      <c r="Q592" s="391"/>
      <c r="R592" s="391"/>
      <c r="S592" s="391"/>
      <c r="T592" s="391"/>
      <c r="U592" s="391"/>
      <c r="V592" s="391"/>
      <c r="W592" s="391"/>
      <c r="X592" s="391"/>
      <c r="Y592" s="391"/>
      <c r="Z592" s="391"/>
      <c r="AA592" s="128"/>
      <c r="AB592" s="176"/>
      <c r="AC592" s="177"/>
      <c r="AD592" s="178"/>
    </row>
    <row r="593" spans="1:30">
      <c r="A593" s="417"/>
      <c r="B593" s="431"/>
      <c r="C593" s="409"/>
      <c r="D593" s="409"/>
      <c r="E593" s="1585"/>
      <c r="F593" s="18"/>
      <c r="G593" s="391"/>
      <c r="H593" s="391"/>
      <c r="I593" s="391"/>
      <c r="J593" s="391"/>
      <c r="K593" s="391"/>
      <c r="L593" s="391"/>
      <c r="M593" s="391"/>
      <c r="N593" s="391"/>
      <c r="O593" s="391"/>
      <c r="P593" s="391"/>
      <c r="Q593" s="391"/>
      <c r="R593" s="391"/>
      <c r="S593" s="391"/>
      <c r="T593" s="391"/>
      <c r="U593" s="391"/>
      <c r="V593" s="391"/>
      <c r="W593" s="391"/>
      <c r="X593" s="391"/>
      <c r="Y593" s="391"/>
      <c r="Z593" s="391"/>
      <c r="AA593" s="128"/>
      <c r="AB593" s="155"/>
      <c r="AC593" s="156"/>
      <c r="AD593" s="157"/>
    </row>
    <row r="594" spans="1:30" ht="4.2" customHeight="1">
      <c r="A594" s="417"/>
      <c r="B594" s="431"/>
      <c r="C594" s="409"/>
      <c r="D594" s="409"/>
      <c r="E594" s="417"/>
      <c r="F594" s="18"/>
      <c r="G594" s="391"/>
      <c r="H594" s="391"/>
      <c r="I594" s="391"/>
      <c r="J594" s="391"/>
      <c r="K594" s="391"/>
      <c r="L594" s="391"/>
      <c r="M594" s="391"/>
      <c r="N594" s="391"/>
      <c r="O594" s="391"/>
      <c r="P594" s="391"/>
      <c r="Q594" s="391"/>
      <c r="R594" s="391"/>
      <c r="S594" s="391"/>
      <c r="T594" s="391"/>
      <c r="U594" s="391"/>
      <c r="V594" s="391"/>
      <c r="W594" s="391"/>
      <c r="X594" s="391"/>
      <c r="Y594" s="391"/>
      <c r="Z594" s="391"/>
      <c r="AA594" s="128"/>
      <c r="AB594" s="155"/>
      <c r="AC594" s="156"/>
      <c r="AD594" s="157"/>
    </row>
    <row r="595" spans="1:30">
      <c r="A595" s="417"/>
      <c r="B595" s="431"/>
      <c r="C595" s="409"/>
      <c r="D595" s="252"/>
      <c r="E595" s="805" t="s">
        <v>1478</v>
      </c>
      <c r="F595" s="18"/>
      <c r="G595" s="391"/>
      <c r="H595" s="391"/>
      <c r="I595" s="391"/>
      <c r="J595" s="391"/>
      <c r="K595" s="391"/>
      <c r="L595" s="391"/>
      <c r="M595" s="391"/>
      <c r="N595" s="391"/>
      <c r="O595" s="391"/>
      <c r="P595" s="391"/>
      <c r="Q595" s="391"/>
      <c r="R595" s="391"/>
      <c r="S595" s="391"/>
      <c r="T595" s="391"/>
      <c r="U595" s="391"/>
      <c r="V595" s="391"/>
      <c r="W595" s="391"/>
      <c r="X595" s="391"/>
      <c r="Y595" s="391"/>
      <c r="Z595" s="391"/>
      <c r="AA595" s="128"/>
      <c r="AB595" s="176"/>
      <c r="AC595" s="177"/>
      <c r="AD595" s="178"/>
    </row>
    <row r="596" spans="1:30">
      <c r="A596" s="417"/>
      <c r="B596" s="431"/>
      <c r="C596" s="409"/>
      <c r="D596" s="252"/>
      <c r="E596" s="805"/>
      <c r="F596" s="18"/>
      <c r="G596" s="391"/>
      <c r="H596" s="391"/>
      <c r="I596" s="391"/>
      <c r="J596" s="391"/>
      <c r="K596" s="391"/>
      <c r="L596" s="391"/>
      <c r="M596" s="391"/>
      <c r="N596" s="391"/>
      <c r="O596" s="391"/>
      <c r="P596" s="391"/>
      <c r="Q596" s="391"/>
      <c r="R596" s="391"/>
      <c r="S596" s="391"/>
      <c r="T596" s="391"/>
      <c r="U596" s="391"/>
      <c r="V596" s="391"/>
      <c r="W596" s="391"/>
      <c r="X596" s="391"/>
      <c r="Y596" s="391"/>
      <c r="Z596" s="391"/>
      <c r="AA596" s="128"/>
      <c r="AB596" s="176"/>
      <c r="AC596" s="177"/>
      <c r="AD596" s="178"/>
    </row>
    <row r="597" spans="1:30">
      <c r="A597" s="417"/>
      <c r="B597" s="431"/>
      <c r="C597" s="409"/>
      <c r="D597" s="252"/>
      <c r="E597" s="805"/>
      <c r="F597" s="18"/>
      <c r="G597" s="391"/>
      <c r="H597" s="391"/>
      <c r="I597" s="391"/>
      <c r="J597" s="391"/>
      <c r="K597" s="391"/>
      <c r="L597" s="391"/>
      <c r="M597" s="391"/>
      <c r="N597" s="391"/>
      <c r="O597" s="391"/>
      <c r="P597" s="391"/>
      <c r="Q597" s="391"/>
      <c r="R597" s="391"/>
      <c r="S597" s="391"/>
      <c r="T597" s="391"/>
      <c r="U597" s="391"/>
      <c r="V597" s="391"/>
      <c r="W597" s="391"/>
      <c r="X597" s="391"/>
      <c r="Y597" s="391"/>
      <c r="Z597" s="391"/>
      <c r="AA597" s="128"/>
      <c r="AB597" s="176"/>
      <c r="AC597" s="177"/>
      <c r="AD597" s="178"/>
    </row>
    <row r="598" spans="1:30">
      <c r="A598" s="417"/>
      <c r="B598" s="431"/>
      <c r="C598" s="409"/>
      <c r="D598" s="252"/>
      <c r="E598" s="805"/>
      <c r="F598" s="18"/>
      <c r="G598" s="391"/>
      <c r="H598" s="391"/>
      <c r="I598" s="391"/>
      <c r="J598" s="391"/>
      <c r="K598" s="391"/>
      <c r="L598" s="391"/>
      <c r="M598" s="391"/>
      <c r="N598" s="391"/>
      <c r="O598" s="391"/>
      <c r="P598" s="391"/>
      <c r="Q598" s="391"/>
      <c r="R598" s="391"/>
      <c r="S598" s="391"/>
      <c r="T598" s="391"/>
      <c r="U598" s="391"/>
      <c r="V598" s="391"/>
      <c r="W598" s="391"/>
      <c r="X598" s="391"/>
      <c r="Y598" s="391"/>
      <c r="Z598" s="391"/>
      <c r="AA598" s="128"/>
      <c r="AB598" s="176"/>
      <c r="AC598" s="177"/>
      <c r="AD598" s="178"/>
    </row>
    <row r="599" spans="1:30">
      <c r="A599" s="417"/>
      <c r="B599" s="431"/>
      <c r="C599" s="409"/>
      <c r="D599" s="252"/>
      <c r="E599" s="805"/>
      <c r="F599" s="18"/>
      <c r="G599" s="391"/>
      <c r="H599" s="391"/>
      <c r="I599" s="391"/>
      <c r="J599" s="391"/>
      <c r="K599" s="391"/>
      <c r="L599" s="391"/>
      <c r="M599" s="391"/>
      <c r="N599" s="391"/>
      <c r="O599" s="391"/>
      <c r="P599" s="391"/>
      <c r="Q599" s="391"/>
      <c r="R599" s="391"/>
      <c r="S599" s="391"/>
      <c r="T599" s="391"/>
      <c r="U599" s="391"/>
      <c r="V599" s="391"/>
      <c r="W599" s="391"/>
      <c r="X599" s="391"/>
      <c r="Y599" s="391"/>
      <c r="Z599" s="391"/>
      <c r="AA599" s="128"/>
      <c r="AB599" s="176"/>
      <c r="AC599" s="177"/>
      <c r="AD599" s="178"/>
    </row>
    <row r="600" spans="1:30">
      <c r="A600" s="417"/>
      <c r="B600" s="431"/>
      <c r="C600" s="409"/>
      <c r="D600" s="252"/>
      <c r="E600" s="805"/>
      <c r="F600" s="18"/>
      <c r="G600" s="391"/>
      <c r="H600" s="391"/>
      <c r="I600" s="391"/>
      <c r="J600" s="391"/>
      <c r="K600" s="391"/>
      <c r="L600" s="391"/>
      <c r="M600" s="391"/>
      <c r="N600" s="391"/>
      <c r="O600" s="391"/>
      <c r="P600" s="391"/>
      <c r="Q600" s="391"/>
      <c r="R600" s="391"/>
      <c r="S600" s="391"/>
      <c r="T600" s="391"/>
      <c r="U600" s="391"/>
      <c r="V600" s="391"/>
      <c r="W600" s="391"/>
      <c r="X600" s="391"/>
      <c r="Y600" s="391"/>
      <c r="Z600" s="391"/>
      <c r="AA600" s="128"/>
      <c r="AB600" s="176"/>
      <c r="AC600" s="177"/>
      <c r="AD600" s="178"/>
    </row>
    <row r="601" spans="1:30">
      <c r="A601" s="417"/>
      <c r="B601" s="431"/>
      <c r="C601" s="409"/>
      <c r="D601" s="252"/>
      <c r="E601" s="805"/>
      <c r="F601" s="18"/>
      <c r="G601" s="391"/>
      <c r="H601" s="391"/>
      <c r="I601" s="391"/>
      <c r="J601" s="391"/>
      <c r="K601" s="391"/>
      <c r="L601" s="391"/>
      <c r="M601" s="391"/>
      <c r="N601" s="391"/>
      <c r="O601" s="391"/>
      <c r="P601" s="391"/>
      <c r="Q601" s="391"/>
      <c r="R601" s="391"/>
      <c r="S601" s="391"/>
      <c r="T601" s="391"/>
      <c r="U601" s="391"/>
      <c r="V601" s="391"/>
      <c r="W601" s="391"/>
      <c r="X601" s="391"/>
      <c r="Y601" s="391"/>
      <c r="Z601" s="391"/>
      <c r="AA601" s="128"/>
      <c r="AB601" s="176"/>
      <c r="AC601" s="177"/>
      <c r="AD601" s="178"/>
    </row>
    <row r="602" spans="1:30">
      <c r="A602" s="417"/>
      <c r="B602" s="431"/>
      <c r="C602" s="409"/>
      <c r="D602" s="252"/>
      <c r="E602" s="805"/>
      <c r="F602" s="18"/>
      <c r="G602" s="391"/>
      <c r="H602" s="391"/>
      <c r="I602" s="391"/>
      <c r="J602" s="391"/>
      <c r="K602" s="391"/>
      <c r="L602" s="391"/>
      <c r="M602" s="391"/>
      <c r="N602" s="391"/>
      <c r="O602" s="391"/>
      <c r="P602" s="391"/>
      <c r="Q602" s="391"/>
      <c r="R602" s="391"/>
      <c r="S602" s="391"/>
      <c r="T602" s="391"/>
      <c r="U602" s="391"/>
      <c r="V602" s="391"/>
      <c r="W602" s="391"/>
      <c r="X602" s="391"/>
      <c r="Y602" s="391"/>
      <c r="Z602" s="391"/>
      <c r="AA602" s="128"/>
      <c r="AB602" s="176"/>
      <c r="AC602" s="177"/>
      <c r="AD602" s="178"/>
    </row>
    <row r="603" spans="1:30">
      <c r="A603" s="417"/>
      <c r="B603" s="431"/>
      <c r="C603" s="409"/>
      <c r="D603" s="252"/>
      <c r="E603" s="805"/>
      <c r="F603" s="18"/>
      <c r="G603" s="391"/>
      <c r="H603" s="391"/>
      <c r="I603" s="391"/>
      <c r="J603" s="391"/>
      <c r="K603" s="391"/>
      <c r="L603" s="391"/>
      <c r="M603" s="391"/>
      <c r="N603" s="391"/>
      <c r="O603" s="391"/>
      <c r="P603" s="391"/>
      <c r="Q603" s="391"/>
      <c r="R603" s="391"/>
      <c r="S603" s="391"/>
      <c r="T603" s="391"/>
      <c r="U603" s="391"/>
      <c r="V603" s="391"/>
      <c r="W603" s="391"/>
      <c r="X603" s="391"/>
      <c r="Y603" s="391"/>
      <c r="Z603" s="391"/>
      <c r="AA603" s="128"/>
      <c r="AB603" s="176"/>
      <c r="AC603" s="177"/>
      <c r="AD603" s="178"/>
    </row>
    <row r="604" spans="1:30">
      <c r="A604" s="417"/>
      <c r="B604" s="431"/>
      <c r="C604" s="409"/>
      <c r="D604" s="252"/>
      <c r="E604" s="1585"/>
      <c r="F604" s="18"/>
      <c r="G604" s="391"/>
      <c r="H604" s="391"/>
      <c r="I604" s="391"/>
      <c r="J604" s="391"/>
      <c r="K604" s="391"/>
      <c r="L604" s="391"/>
      <c r="M604" s="391"/>
      <c r="N604" s="391"/>
      <c r="O604" s="391"/>
      <c r="P604" s="391"/>
      <c r="Q604" s="391"/>
      <c r="R604" s="391"/>
      <c r="S604" s="391"/>
      <c r="T604" s="391"/>
      <c r="U604" s="391"/>
      <c r="V604" s="391"/>
      <c r="W604" s="391"/>
      <c r="X604" s="391"/>
      <c r="Y604" s="391"/>
      <c r="Z604" s="391"/>
      <c r="AA604" s="128"/>
      <c r="AB604" s="176"/>
      <c r="AC604" s="177"/>
      <c r="AD604" s="178"/>
    </row>
    <row r="605" spans="1:30">
      <c r="A605" s="262"/>
      <c r="B605" s="263"/>
      <c r="C605" s="264"/>
      <c r="D605" s="264"/>
      <c r="E605" s="1956"/>
      <c r="F605" s="59"/>
      <c r="G605" s="158"/>
      <c r="H605" s="158"/>
      <c r="I605" s="158"/>
      <c r="J605" s="158"/>
      <c r="K605" s="158"/>
      <c r="L605" s="158"/>
      <c r="M605" s="158"/>
      <c r="N605" s="158"/>
      <c r="O605" s="158"/>
      <c r="P605" s="158"/>
      <c r="Q605" s="158"/>
      <c r="R605" s="158"/>
      <c r="S605" s="158"/>
      <c r="T605" s="158"/>
      <c r="U605" s="158"/>
      <c r="V605" s="158"/>
      <c r="W605" s="158"/>
      <c r="X605" s="158"/>
      <c r="Y605" s="158"/>
      <c r="Z605" s="158"/>
      <c r="AA605" s="29"/>
      <c r="AB605" s="159"/>
      <c r="AC605" s="160"/>
      <c r="AD605" s="161"/>
    </row>
    <row r="606" spans="1:30" ht="7.95" customHeight="1">
      <c r="A606" s="417"/>
      <c r="B606" s="431"/>
      <c r="C606" s="409"/>
      <c r="D606" s="409"/>
      <c r="E606" s="326"/>
      <c r="F606" s="18"/>
      <c r="G606" s="391"/>
      <c r="H606" s="391"/>
      <c r="I606" s="391"/>
      <c r="J606" s="391"/>
      <c r="K606" s="391"/>
      <c r="L606" s="391"/>
      <c r="M606" s="391"/>
      <c r="N606" s="391"/>
      <c r="O606" s="391"/>
      <c r="P606" s="391"/>
      <c r="Q606" s="391"/>
      <c r="R606" s="391"/>
      <c r="S606" s="391"/>
      <c r="T606" s="391"/>
      <c r="U606" s="391"/>
      <c r="V606" s="391"/>
      <c r="W606" s="391"/>
      <c r="X606" s="391"/>
      <c r="Y606" s="391"/>
      <c r="Z606" s="391"/>
      <c r="AA606" s="128"/>
      <c r="AB606" s="155"/>
      <c r="AC606" s="156"/>
      <c r="AD606" s="157"/>
    </row>
    <row r="607" spans="1:30" ht="13.5" customHeight="1">
      <c r="A607" s="417"/>
      <c r="B607" s="431"/>
      <c r="C607" s="409"/>
      <c r="D607" s="815" t="s">
        <v>1252</v>
      </c>
      <c r="E607" s="805" t="s">
        <v>1479</v>
      </c>
      <c r="F607" s="18"/>
      <c r="G607" s="737" t="s">
        <v>71</v>
      </c>
      <c r="H607" s="737"/>
      <c r="I607" s="737"/>
      <c r="J607" s="737"/>
      <c r="K607" s="737"/>
      <c r="L607" s="737"/>
      <c r="M607" s="817"/>
      <c r="N607" s="738" t="s">
        <v>653</v>
      </c>
      <c r="O607" s="739"/>
      <c r="P607" s="739"/>
      <c r="Q607" s="739"/>
      <c r="R607" s="739"/>
      <c r="S607" s="739"/>
      <c r="T607" s="739"/>
      <c r="U607" s="739"/>
      <c r="V607" s="1517"/>
      <c r="W607" s="391"/>
      <c r="X607" s="391"/>
      <c r="Y607" s="391"/>
      <c r="Z607" s="391"/>
      <c r="AA607" s="128"/>
      <c r="AB607" s="1632" t="s">
        <v>824</v>
      </c>
      <c r="AC607" s="1633"/>
      <c r="AD607" s="1634"/>
    </row>
    <row r="608" spans="1:30">
      <c r="A608" s="417"/>
      <c r="B608" s="431"/>
      <c r="C608" s="409"/>
      <c r="D608" s="815"/>
      <c r="E608" s="805"/>
      <c r="F608" s="18"/>
      <c r="G608" s="737"/>
      <c r="H608" s="737"/>
      <c r="I608" s="737"/>
      <c r="J608" s="737"/>
      <c r="K608" s="737"/>
      <c r="L608" s="737"/>
      <c r="M608" s="817"/>
      <c r="N608" s="742"/>
      <c r="O608" s="743"/>
      <c r="P608" s="743"/>
      <c r="Q608" s="743"/>
      <c r="R608" s="743"/>
      <c r="S608" s="743"/>
      <c r="T608" s="743"/>
      <c r="U608" s="743"/>
      <c r="V608" s="1518"/>
      <c r="W608" s="391"/>
      <c r="X608" s="391"/>
      <c r="Y608" s="391"/>
      <c r="Z608" s="391"/>
      <c r="AA608" s="128"/>
      <c r="AB608" s="1632"/>
      <c r="AC608" s="1633"/>
      <c r="AD608" s="1634"/>
    </row>
    <row r="609" spans="1:30">
      <c r="A609" s="417"/>
      <c r="B609" s="431"/>
      <c r="C609" s="409"/>
      <c r="D609" s="815"/>
      <c r="E609" s="805"/>
      <c r="F609" s="18"/>
      <c r="G609" s="391"/>
      <c r="H609" s="391"/>
      <c r="I609" s="391"/>
      <c r="J609" s="391"/>
      <c r="K609" s="391"/>
      <c r="L609" s="391"/>
      <c r="M609" s="391"/>
      <c r="N609" s="737" t="s">
        <v>654</v>
      </c>
      <c r="O609" s="737"/>
      <c r="P609" s="737"/>
      <c r="Q609" s="737"/>
      <c r="R609" s="737"/>
      <c r="S609" s="737"/>
      <c r="T609" s="737"/>
      <c r="U609" s="737"/>
      <c r="V609" s="737"/>
      <c r="W609" s="737"/>
      <c r="X609" s="737"/>
      <c r="Y609" s="737"/>
      <c r="Z609" s="737"/>
      <c r="AA609" s="128"/>
      <c r="AB609" s="1632"/>
      <c r="AC609" s="1633"/>
      <c r="AD609" s="1634"/>
    </row>
    <row r="610" spans="1:30" ht="18" customHeight="1">
      <c r="A610" s="417"/>
      <c r="B610" s="431"/>
      <c r="C610" s="409"/>
      <c r="D610" s="815"/>
      <c r="E610" s="805"/>
      <c r="F610" s="18"/>
      <c r="N610" s="737"/>
      <c r="O610" s="737"/>
      <c r="P610" s="737"/>
      <c r="Q610" s="737"/>
      <c r="R610" s="737"/>
      <c r="S610" s="737"/>
      <c r="T610" s="737"/>
      <c r="U610" s="737"/>
      <c r="V610" s="737"/>
      <c r="W610" s="737"/>
      <c r="X610" s="737"/>
      <c r="Y610" s="737"/>
      <c r="Z610" s="737"/>
      <c r="AA610" s="128"/>
      <c r="AB610" s="176"/>
      <c r="AC610" s="177"/>
      <c r="AD610" s="178"/>
    </row>
    <row r="611" spans="1:30">
      <c r="A611" s="417"/>
      <c r="B611" s="431"/>
      <c r="C611" s="409"/>
      <c r="D611" s="815"/>
      <c r="E611" s="805"/>
      <c r="F611" s="18"/>
      <c r="AA611" s="128"/>
      <c r="AB611" s="176"/>
      <c r="AC611" s="177"/>
      <c r="AD611" s="178"/>
    </row>
    <row r="612" spans="1:30">
      <c r="A612" s="417"/>
      <c r="B612" s="431"/>
      <c r="C612" s="409"/>
      <c r="D612" s="815"/>
      <c r="E612" s="805"/>
      <c r="F612" s="18"/>
      <c r="G612" s="1801" t="s">
        <v>660</v>
      </c>
      <c r="H612" s="1802"/>
      <c r="I612" s="1802"/>
      <c r="J612" s="1802"/>
      <c r="K612" s="1802"/>
      <c r="L612" s="1802"/>
      <c r="M612" s="1802"/>
      <c r="N612" s="1802"/>
      <c r="O612" s="1802"/>
      <c r="P612" s="1802"/>
      <c r="Q612" s="1802"/>
      <c r="R612" s="1802"/>
      <c r="S612" s="1802"/>
      <c r="T612" s="1802"/>
      <c r="U612" s="1802"/>
      <c r="V612" s="1802"/>
      <c r="W612" s="1802"/>
      <c r="X612" s="1802"/>
      <c r="Y612" s="1802"/>
      <c r="Z612" s="1803"/>
      <c r="AA612" s="128"/>
      <c r="AB612" s="176"/>
      <c r="AC612" s="177"/>
      <c r="AD612" s="178"/>
    </row>
    <row r="613" spans="1:30">
      <c r="A613" s="417"/>
      <c r="B613" s="431"/>
      <c r="C613" s="409"/>
      <c r="D613" s="815"/>
      <c r="E613" s="805"/>
      <c r="F613" s="18"/>
      <c r="G613" s="866"/>
      <c r="H613" s="880"/>
      <c r="I613" s="1834" t="s">
        <v>889</v>
      </c>
      <c r="J613" s="1835"/>
      <c r="K613" s="1835"/>
      <c r="L613" s="1835"/>
      <c r="M613" s="1835"/>
      <c r="N613" s="1835"/>
      <c r="O613" s="1835"/>
      <c r="P613" s="1835"/>
      <c r="Q613" s="1835"/>
      <c r="R613" s="1835"/>
      <c r="S613" s="1835"/>
      <c r="T613" s="1835"/>
      <c r="U613" s="1835"/>
      <c r="V613" s="1835"/>
      <c r="W613" s="1835"/>
      <c r="X613" s="1835"/>
      <c r="Y613" s="1835"/>
      <c r="Z613" s="1836"/>
      <c r="AA613" s="128"/>
      <c r="AB613" s="176"/>
      <c r="AC613" s="177"/>
      <c r="AD613" s="178"/>
    </row>
    <row r="614" spans="1:30">
      <c r="A614" s="417"/>
      <c r="B614" s="431"/>
      <c r="C614" s="409"/>
      <c r="D614" s="815"/>
      <c r="E614" s="805"/>
      <c r="F614" s="18"/>
      <c r="G614" s="866"/>
      <c r="H614" s="880"/>
      <c r="I614" s="1834"/>
      <c r="J614" s="1835"/>
      <c r="K614" s="1835"/>
      <c r="L614" s="1835"/>
      <c r="M614" s="1835"/>
      <c r="N614" s="1835"/>
      <c r="O614" s="1835"/>
      <c r="P614" s="1835"/>
      <c r="Q614" s="1835"/>
      <c r="R614" s="1835"/>
      <c r="S614" s="1835"/>
      <c r="T614" s="1835"/>
      <c r="U614" s="1835"/>
      <c r="V614" s="1835"/>
      <c r="W614" s="1835"/>
      <c r="X614" s="1835"/>
      <c r="Y614" s="1835"/>
      <c r="Z614" s="1836"/>
      <c r="AA614" s="128"/>
      <c r="AB614" s="176"/>
      <c r="AC614" s="177"/>
      <c r="AD614" s="178"/>
    </row>
    <row r="615" spans="1:30">
      <c r="A615" s="417"/>
      <c r="B615" s="431"/>
      <c r="C615" s="409"/>
      <c r="D615" s="815"/>
      <c r="E615" s="805" t="s">
        <v>1220</v>
      </c>
      <c r="F615" s="18"/>
      <c r="G615" s="866"/>
      <c r="H615" s="880"/>
      <c r="I615" s="1957" t="s">
        <v>890</v>
      </c>
      <c r="J615" s="1957"/>
      <c r="K615" s="1957"/>
      <c r="L615" s="1957"/>
      <c r="M615" s="1957"/>
      <c r="N615" s="1957"/>
      <c r="O615" s="1957"/>
      <c r="P615" s="1957"/>
      <c r="Q615" s="1957"/>
      <c r="R615" s="1957"/>
      <c r="S615" s="1957"/>
      <c r="T615" s="1957"/>
      <c r="U615" s="1957"/>
      <c r="V615" s="1957"/>
      <c r="W615" s="1957"/>
      <c r="X615" s="1957"/>
      <c r="Y615" s="1957"/>
      <c r="Z615" s="1957"/>
      <c r="AA615" s="128"/>
      <c r="AB615" s="171"/>
      <c r="AC615" s="172"/>
      <c r="AD615" s="173"/>
    </row>
    <row r="616" spans="1:30">
      <c r="A616" s="417"/>
      <c r="B616" s="431"/>
      <c r="C616" s="409"/>
      <c r="D616" s="815"/>
      <c r="E616" s="805"/>
      <c r="F616" s="18"/>
      <c r="G616" s="866"/>
      <c r="H616" s="880"/>
      <c r="I616" s="1957"/>
      <c r="J616" s="1957"/>
      <c r="K616" s="1957"/>
      <c r="L616" s="1957"/>
      <c r="M616" s="1957"/>
      <c r="N616" s="1957"/>
      <c r="O616" s="1957"/>
      <c r="P616" s="1957"/>
      <c r="Q616" s="1957"/>
      <c r="R616" s="1957"/>
      <c r="S616" s="1957"/>
      <c r="T616" s="1957"/>
      <c r="U616" s="1957"/>
      <c r="V616" s="1957"/>
      <c r="W616" s="1957"/>
      <c r="X616" s="1957"/>
      <c r="Y616" s="1957"/>
      <c r="Z616" s="1957"/>
      <c r="AA616" s="128"/>
      <c r="AB616" s="171"/>
      <c r="AC616" s="172"/>
      <c r="AD616" s="173"/>
    </row>
    <row r="617" spans="1:30">
      <c r="A617" s="417"/>
      <c r="B617" s="431"/>
      <c r="C617" s="409"/>
      <c r="D617" s="815"/>
      <c r="E617" s="805"/>
      <c r="F617" s="18"/>
      <c r="G617" s="866"/>
      <c r="H617" s="880"/>
      <c r="I617" s="1834" t="s">
        <v>891</v>
      </c>
      <c r="J617" s="1835"/>
      <c r="K617" s="1835"/>
      <c r="L617" s="1835"/>
      <c r="M617" s="1835"/>
      <c r="N617" s="1835"/>
      <c r="O617" s="1835"/>
      <c r="P617" s="1835"/>
      <c r="Q617" s="1835"/>
      <c r="R617" s="1835"/>
      <c r="S617" s="1835"/>
      <c r="T617" s="1835"/>
      <c r="U617" s="1835"/>
      <c r="V617" s="1835"/>
      <c r="W617" s="1835"/>
      <c r="X617" s="1835"/>
      <c r="Y617" s="1835"/>
      <c r="Z617" s="1836"/>
      <c r="AA617" s="128"/>
      <c r="AB617" s="171"/>
      <c r="AC617" s="172"/>
      <c r="AD617" s="173"/>
    </row>
    <row r="618" spans="1:30">
      <c r="A618" s="417"/>
      <c r="B618" s="431"/>
      <c r="C618" s="409"/>
      <c r="D618" s="815"/>
      <c r="E618" s="805"/>
      <c r="F618" s="18"/>
      <c r="G618" s="866"/>
      <c r="H618" s="880"/>
      <c r="I618" s="1834"/>
      <c r="J618" s="1835"/>
      <c r="K618" s="1835"/>
      <c r="L618" s="1835"/>
      <c r="M618" s="1835"/>
      <c r="N618" s="1835"/>
      <c r="O618" s="1835"/>
      <c r="P618" s="1835"/>
      <c r="Q618" s="1835"/>
      <c r="R618" s="1835"/>
      <c r="S618" s="1835"/>
      <c r="T618" s="1835"/>
      <c r="U618" s="1835"/>
      <c r="V618" s="1835"/>
      <c r="W618" s="1835"/>
      <c r="X618" s="1835"/>
      <c r="Y618" s="1835"/>
      <c r="Z618" s="1836"/>
      <c r="AA618" s="128"/>
      <c r="AB618" s="171"/>
      <c r="AC618" s="172"/>
      <c r="AD618" s="173"/>
    </row>
    <row r="619" spans="1:30">
      <c r="A619" s="417"/>
      <c r="B619" s="431"/>
      <c r="C619" s="409"/>
      <c r="D619" s="815"/>
      <c r="E619" s="805"/>
      <c r="F619" s="18"/>
      <c r="G619" s="866"/>
      <c r="H619" s="880"/>
      <c r="I619" s="1957" t="s">
        <v>892</v>
      </c>
      <c r="J619" s="1957"/>
      <c r="K619" s="1957"/>
      <c r="L619" s="1957"/>
      <c r="M619" s="1957"/>
      <c r="N619" s="1957"/>
      <c r="O619" s="1957"/>
      <c r="P619" s="1957"/>
      <c r="Q619" s="1957"/>
      <c r="R619" s="1957"/>
      <c r="S619" s="1957"/>
      <c r="T619" s="1957"/>
      <c r="U619" s="1957"/>
      <c r="V619" s="1957"/>
      <c r="W619" s="1957"/>
      <c r="X619" s="1957"/>
      <c r="Y619" s="1957"/>
      <c r="Z619" s="1957"/>
      <c r="AA619" s="128"/>
      <c r="AB619" s="176"/>
      <c r="AC619" s="177"/>
      <c r="AD619" s="178"/>
    </row>
    <row r="620" spans="1:30">
      <c r="A620" s="417"/>
      <c r="B620" s="431"/>
      <c r="C620" s="409"/>
      <c r="D620" s="815"/>
      <c r="E620" s="805"/>
      <c r="F620" s="18"/>
      <c r="G620" s="866"/>
      <c r="H620" s="880"/>
      <c r="I620" s="1957"/>
      <c r="J620" s="1957"/>
      <c r="K620" s="1957"/>
      <c r="L620" s="1957"/>
      <c r="M620" s="1957"/>
      <c r="N620" s="1957"/>
      <c r="O620" s="1957"/>
      <c r="P620" s="1957"/>
      <c r="Q620" s="1957"/>
      <c r="R620" s="1957"/>
      <c r="S620" s="1957"/>
      <c r="T620" s="1957"/>
      <c r="U620" s="1957"/>
      <c r="V620" s="1957"/>
      <c r="W620" s="1957"/>
      <c r="X620" s="1957"/>
      <c r="Y620" s="1957"/>
      <c r="Z620" s="1957"/>
      <c r="AA620" s="128"/>
      <c r="AB620" s="176"/>
      <c r="AC620" s="177"/>
      <c r="AD620" s="178"/>
    </row>
    <row r="621" spans="1:30">
      <c r="A621" s="417"/>
      <c r="B621" s="431"/>
      <c r="C621" s="409"/>
      <c r="D621" s="815"/>
      <c r="E621" s="805"/>
      <c r="F621" s="18"/>
      <c r="G621" s="866"/>
      <c r="H621" s="880"/>
      <c r="I621" s="1834" t="s">
        <v>893</v>
      </c>
      <c r="J621" s="1835"/>
      <c r="K621" s="1835"/>
      <c r="L621" s="1835"/>
      <c r="M621" s="1835"/>
      <c r="N621" s="1835"/>
      <c r="O621" s="1835"/>
      <c r="P621" s="1835"/>
      <c r="Q621" s="1835"/>
      <c r="R621" s="1835"/>
      <c r="S621" s="1835"/>
      <c r="T621" s="1835"/>
      <c r="U621" s="1835"/>
      <c r="V621" s="1835"/>
      <c r="W621" s="1835"/>
      <c r="X621" s="1835"/>
      <c r="Y621" s="1835"/>
      <c r="Z621" s="1836"/>
      <c r="AA621" s="128"/>
      <c r="AB621" s="176"/>
      <c r="AC621" s="177"/>
      <c r="AD621" s="178"/>
    </row>
    <row r="622" spans="1:30">
      <c r="A622" s="417"/>
      <c r="B622" s="431"/>
      <c r="C622" s="409"/>
      <c r="D622" s="815"/>
      <c r="E622" s="805"/>
      <c r="F622" s="18"/>
      <c r="G622" s="866"/>
      <c r="H622" s="880"/>
      <c r="I622" s="1834"/>
      <c r="J622" s="1835"/>
      <c r="K622" s="1835"/>
      <c r="L622" s="1835"/>
      <c r="M622" s="1835"/>
      <c r="N622" s="1835"/>
      <c r="O622" s="1835"/>
      <c r="P622" s="1835"/>
      <c r="Q622" s="1835"/>
      <c r="R622" s="1835"/>
      <c r="S622" s="1835"/>
      <c r="T622" s="1835"/>
      <c r="U622" s="1835"/>
      <c r="V622" s="1835"/>
      <c r="W622" s="1835"/>
      <c r="X622" s="1835"/>
      <c r="Y622" s="1835"/>
      <c r="Z622" s="1836"/>
      <c r="AA622" s="128"/>
      <c r="AB622" s="176"/>
      <c r="AC622" s="177"/>
      <c r="AD622" s="178"/>
    </row>
    <row r="623" spans="1:30" ht="13.2" customHeight="1">
      <c r="A623" s="417"/>
      <c r="B623" s="431"/>
      <c r="C623" s="409"/>
      <c r="D623" s="815"/>
      <c r="E623" s="805"/>
      <c r="F623" s="589"/>
      <c r="G623" s="1945"/>
      <c r="H623" s="1945"/>
      <c r="I623" s="1436" t="s">
        <v>1493</v>
      </c>
      <c r="J623" s="1437"/>
      <c r="K623" s="1437"/>
      <c r="L623" s="1437"/>
      <c r="M623" s="1437"/>
      <c r="N623" s="1437"/>
      <c r="O623" s="1437"/>
      <c r="P623" s="1437"/>
      <c r="Q623" s="1437"/>
      <c r="R623" s="1437"/>
      <c r="S623" s="1437"/>
      <c r="T623" s="1437"/>
      <c r="U623" s="1437"/>
      <c r="V623" s="1437"/>
      <c r="W623" s="1437"/>
      <c r="X623" s="1437"/>
      <c r="Y623" s="1437"/>
      <c r="Z623" s="1438"/>
      <c r="AA623" s="49"/>
      <c r="AB623" s="171"/>
      <c r="AC623" s="172"/>
      <c r="AD623" s="173"/>
    </row>
    <row r="624" spans="1:30" ht="13.2" customHeight="1">
      <c r="A624" s="417"/>
      <c r="B624" s="431"/>
      <c r="C624" s="409"/>
      <c r="D624" s="409"/>
      <c r="E624" s="805" t="s">
        <v>1238</v>
      </c>
      <c r="F624" s="589"/>
      <c r="G624" s="1945"/>
      <c r="H624" s="1945"/>
      <c r="I624" s="1895"/>
      <c r="J624" s="1144"/>
      <c r="K624" s="1144"/>
      <c r="L624" s="1144"/>
      <c r="M624" s="1144"/>
      <c r="N624" s="1144"/>
      <c r="O624" s="1144"/>
      <c r="P624" s="1144"/>
      <c r="Q624" s="1144"/>
      <c r="R624" s="1144"/>
      <c r="S624" s="1144"/>
      <c r="T624" s="1144"/>
      <c r="U624" s="1144"/>
      <c r="V624" s="1144"/>
      <c r="W624" s="1144"/>
      <c r="X624" s="1144"/>
      <c r="Y624" s="1144"/>
      <c r="Z624" s="1896"/>
      <c r="AA624" s="49"/>
      <c r="AB624" s="171"/>
      <c r="AC624" s="172"/>
      <c r="AD624" s="173"/>
    </row>
    <row r="625" spans="1:30">
      <c r="A625" s="417"/>
      <c r="B625" s="431"/>
      <c r="C625" s="409"/>
      <c r="D625" s="409"/>
      <c r="E625" s="805"/>
      <c r="F625" s="589"/>
      <c r="G625" s="1945"/>
      <c r="H625" s="1945"/>
      <c r="I625" s="1895"/>
      <c r="J625" s="1144"/>
      <c r="K625" s="1144"/>
      <c r="L625" s="1144"/>
      <c r="M625" s="1144"/>
      <c r="N625" s="1144"/>
      <c r="O625" s="1144"/>
      <c r="P625" s="1144"/>
      <c r="Q625" s="1144"/>
      <c r="R625" s="1144"/>
      <c r="S625" s="1144"/>
      <c r="T625" s="1144"/>
      <c r="U625" s="1144"/>
      <c r="V625" s="1144"/>
      <c r="W625" s="1144"/>
      <c r="X625" s="1144"/>
      <c r="Y625" s="1144"/>
      <c r="Z625" s="1896"/>
      <c r="AA625" s="49"/>
      <c r="AB625" s="171"/>
      <c r="AC625" s="172"/>
      <c r="AD625" s="173"/>
    </row>
    <row r="626" spans="1:30">
      <c r="A626" s="417"/>
      <c r="B626" s="431"/>
      <c r="C626" s="409"/>
      <c r="D626" s="409"/>
      <c r="E626" s="805"/>
      <c r="F626" s="589"/>
      <c r="G626" s="1945"/>
      <c r="H626" s="1945"/>
      <c r="I626" s="1895"/>
      <c r="J626" s="1144"/>
      <c r="K626" s="1144"/>
      <c r="L626" s="1144"/>
      <c r="M626" s="1144"/>
      <c r="N626" s="1144"/>
      <c r="O626" s="1144"/>
      <c r="P626" s="1144"/>
      <c r="Q626" s="1144"/>
      <c r="R626" s="1144"/>
      <c r="S626" s="1144"/>
      <c r="T626" s="1144"/>
      <c r="U626" s="1144"/>
      <c r="V626" s="1144"/>
      <c r="W626" s="1144"/>
      <c r="X626" s="1144"/>
      <c r="Y626" s="1144"/>
      <c r="Z626" s="1896"/>
      <c r="AA626" s="49"/>
      <c r="AB626" s="171"/>
      <c r="AC626" s="172"/>
      <c r="AD626" s="173"/>
    </row>
    <row r="627" spans="1:30">
      <c r="A627" s="417"/>
      <c r="B627" s="431"/>
      <c r="C627" s="409"/>
      <c r="D627" s="409"/>
      <c r="E627" s="805"/>
      <c r="F627" s="589"/>
      <c r="G627" s="1945"/>
      <c r="H627" s="1945"/>
      <c r="I627" s="1895"/>
      <c r="J627" s="1144"/>
      <c r="K627" s="1144"/>
      <c r="L627" s="1144"/>
      <c r="M627" s="1144"/>
      <c r="N627" s="1144"/>
      <c r="O627" s="1144"/>
      <c r="P627" s="1144"/>
      <c r="Q627" s="1144"/>
      <c r="R627" s="1144"/>
      <c r="S627" s="1144"/>
      <c r="T627" s="1144"/>
      <c r="U627" s="1144"/>
      <c r="V627" s="1144"/>
      <c r="W627" s="1144"/>
      <c r="X627" s="1144"/>
      <c r="Y627" s="1144"/>
      <c r="Z627" s="1896"/>
      <c r="AA627" s="49"/>
      <c r="AB627" s="176"/>
      <c r="AC627" s="177"/>
      <c r="AD627" s="178"/>
    </row>
    <row r="628" spans="1:30">
      <c r="A628" s="417"/>
      <c r="B628" s="431"/>
      <c r="C628" s="409"/>
      <c r="D628" s="409"/>
      <c r="E628" s="805"/>
      <c r="F628" s="589"/>
      <c r="G628" s="1945"/>
      <c r="H628" s="1945"/>
      <c r="I628" s="1895"/>
      <c r="J628" s="1144"/>
      <c r="K628" s="1144"/>
      <c r="L628" s="1144"/>
      <c r="M628" s="1144"/>
      <c r="N628" s="1144"/>
      <c r="O628" s="1144"/>
      <c r="P628" s="1144"/>
      <c r="Q628" s="1144"/>
      <c r="R628" s="1144"/>
      <c r="S628" s="1144"/>
      <c r="T628" s="1144"/>
      <c r="U628" s="1144"/>
      <c r="V628" s="1144"/>
      <c r="W628" s="1144"/>
      <c r="X628" s="1144"/>
      <c r="Y628" s="1144"/>
      <c r="Z628" s="1896"/>
      <c r="AA628" s="49"/>
      <c r="AB628" s="176"/>
      <c r="AC628" s="177"/>
      <c r="AD628" s="178"/>
    </row>
    <row r="629" spans="1:30">
      <c r="A629" s="417"/>
      <c r="B629" s="431"/>
      <c r="C629" s="409"/>
      <c r="D629" s="409"/>
      <c r="E629" s="805"/>
      <c r="F629" s="589"/>
      <c r="G629" s="1945"/>
      <c r="H629" s="1945"/>
      <c r="I629" s="1448"/>
      <c r="J629" s="1449"/>
      <c r="K629" s="1449"/>
      <c r="L629" s="1449"/>
      <c r="M629" s="1449"/>
      <c r="N629" s="1449"/>
      <c r="O629" s="1449"/>
      <c r="P629" s="1449"/>
      <c r="Q629" s="1449"/>
      <c r="R629" s="1449"/>
      <c r="S629" s="1449"/>
      <c r="T629" s="1449"/>
      <c r="U629" s="1449"/>
      <c r="V629" s="1449"/>
      <c r="W629" s="1449"/>
      <c r="X629" s="1449"/>
      <c r="Y629" s="1449"/>
      <c r="Z629" s="1450"/>
      <c r="AA629" s="49"/>
      <c r="AB629" s="176"/>
      <c r="AC629" s="177"/>
      <c r="AD629" s="178"/>
    </row>
    <row r="630" spans="1:30">
      <c r="A630" s="417"/>
      <c r="B630" s="431"/>
      <c r="C630" s="409"/>
      <c r="D630" s="409"/>
      <c r="E630" s="805"/>
      <c r="F630" s="589"/>
      <c r="G630" s="1953"/>
      <c r="H630" s="1953"/>
      <c r="I630" s="1764"/>
      <c r="J630" s="1765"/>
      <c r="K630" s="1958" t="s">
        <v>1494</v>
      </c>
      <c r="L630" s="1959"/>
      <c r="M630" s="1959"/>
      <c r="N630" s="1959"/>
      <c r="O630" s="1959"/>
      <c r="P630" s="1959"/>
      <c r="Q630" s="1959"/>
      <c r="R630" s="1959"/>
      <c r="S630" s="1959"/>
      <c r="T630" s="1959"/>
      <c r="U630" s="1959"/>
      <c r="V630" s="1959"/>
      <c r="W630" s="1959"/>
      <c r="X630" s="1959"/>
      <c r="Y630" s="1959"/>
      <c r="Z630" s="1960"/>
      <c r="AA630" s="49"/>
      <c r="AB630" s="176"/>
      <c r="AC630" s="177"/>
      <c r="AD630" s="178"/>
    </row>
    <row r="631" spans="1:30">
      <c r="A631" s="417"/>
      <c r="B631" s="431"/>
      <c r="C631" s="409"/>
      <c r="D631" s="409"/>
      <c r="E631" s="805"/>
      <c r="F631" s="589"/>
      <c r="G631" s="1953"/>
      <c r="H631" s="1953"/>
      <c r="I631" s="1766"/>
      <c r="J631" s="1767"/>
      <c r="K631" s="1961"/>
      <c r="L631" s="1962"/>
      <c r="M631" s="1962"/>
      <c r="N631" s="1962"/>
      <c r="O631" s="1962"/>
      <c r="P631" s="1962"/>
      <c r="Q631" s="1962"/>
      <c r="R631" s="1962"/>
      <c r="S631" s="1962"/>
      <c r="T631" s="1962"/>
      <c r="U631" s="1962"/>
      <c r="V631" s="1962"/>
      <c r="W631" s="1962"/>
      <c r="X631" s="1962"/>
      <c r="Y631" s="1962"/>
      <c r="Z631" s="1963"/>
      <c r="AA631" s="49"/>
      <c r="AB631" s="176"/>
      <c r="AC631" s="177"/>
      <c r="AD631" s="178"/>
    </row>
    <row r="632" spans="1:30" ht="13.2" customHeight="1">
      <c r="A632" s="417"/>
      <c r="B632" s="431"/>
      <c r="C632" s="409"/>
      <c r="D632" s="409"/>
      <c r="E632" s="805" t="s">
        <v>1480</v>
      </c>
      <c r="F632" s="589"/>
      <c r="G632" s="1953"/>
      <c r="H632" s="1953"/>
      <c r="I632" s="1756"/>
      <c r="J632" s="1757"/>
      <c r="K632" s="1964"/>
      <c r="L632" s="1965"/>
      <c r="M632" s="1965"/>
      <c r="N632" s="1965"/>
      <c r="O632" s="1965"/>
      <c r="P632" s="1965"/>
      <c r="Q632" s="1965"/>
      <c r="R632" s="1965"/>
      <c r="S632" s="1965"/>
      <c r="T632" s="1965"/>
      <c r="U632" s="1965"/>
      <c r="V632" s="1965"/>
      <c r="W632" s="1965"/>
      <c r="X632" s="1965"/>
      <c r="Y632" s="1965"/>
      <c r="Z632" s="1966"/>
      <c r="AA632" s="49"/>
      <c r="AB632" s="176"/>
      <c r="AC632" s="177"/>
      <c r="AD632" s="178"/>
    </row>
    <row r="633" spans="1:30">
      <c r="A633" s="417"/>
      <c r="B633" s="431"/>
      <c r="C633" s="409"/>
      <c r="D633" s="409"/>
      <c r="E633" s="805"/>
      <c r="F633" s="589"/>
      <c r="G633" s="1953"/>
      <c r="H633" s="1953"/>
      <c r="I633" s="1897"/>
      <c r="J633" s="1897"/>
      <c r="K633" s="1986" t="s">
        <v>1495</v>
      </c>
      <c r="L633" s="1987"/>
      <c r="M633" s="1987"/>
      <c r="N633" s="1987"/>
      <c r="O633" s="1987"/>
      <c r="P633" s="1987"/>
      <c r="Q633" s="1987"/>
      <c r="R633" s="1987"/>
      <c r="S633" s="1987"/>
      <c r="T633" s="1987"/>
      <c r="U633" s="1987"/>
      <c r="V633" s="1987"/>
      <c r="W633" s="1987"/>
      <c r="X633" s="1987"/>
      <c r="Y633" s="1987"/>
      <c r="Z633" s="1988"/>
      <c r="AA633" s="49"/>
      <c r="AB633" s="176"/>
      <c r="AC633" s="177"/>
      <c r="AD633" s="178"/>
    </row>
    <row r="634" spans="1:30">
      <c r="A634" s="417"/>
      <c r="B634" s="431"/>
      <c r="C634" s="409"/>
      <c r="D634" s="409"/>
      <c r="E634" s="805"/>
      <c r="F634" s="18"/>
      <c r="G634" s="391"/>
      <c r="H634" s="391"/>
      <c r="I634" s="391"/>
      <c r="J634" s="391"/>
      <c r="K634" s="391"/>
      <c r="L634" s="391"/>
      <c r="M634" s="391"/>
      <c r="N634" s="391"/>
      <c r="O634" s="391"/>
      <c r="P634" s="391"/>
      <c r="Q634" s="391"/>
      <c r="R634" s="391"/>
      <c r="S634" s="391"/>
      <c r="T634" s="391"/>
      <c r="U634" s="391"/>
      <c r="V634" s="391"/>
      <c r="W634" s="391"/>
      <c r="X634" s="391"/>
      <c r="Y634" s="391"/>
      <c r="Z634" s="391"/>
      <c r="AA634" s="128"/>
      <c r="AB634" s="176"/>
      <c r="AC634" s="177"/>
      <c r="AD634" s="178"/>
    </row>
    <row r="635" spans="1:30">
      <c r="A635" s="417"/>
      <c r="B635" s="431"/>
      <c r="C635" s="409"/>
      <c r="D635" s="409"/>
      <c r="E635" s="805"/>
      <c r="F635" s="18"/>
      <c r="G635" s="814" t="s">
        <v>666</v>
      </c>
      <c r="H635" s="1815"/>
      <c r="I635" s="1815"/>
      <c r="J635" s="1815"/>
      <c r="K635" s="1815"/>
      <c r="L635" s="1815"/>
      <c r="M635" s="1815"/>
      <c r="N635" s="1815"/>
      <c r="O635" s="1815"/>
      <c r="P635" s="1815"/>
      <c r="Q635" s="1815"/>
      <c r="R635" s="1815"/>
      <c r="S635" s="1815"/>
      <c r="T635" s="1815"/>
      <c r="U635" s="1815"/>
      <c r="V635" s="1815"/>
      <c r="W635" s="1815"/>
      <c r="X635" s="1815"/>
      <c r="Y635" s="1815"/>
      <c r="Z635" s="1815"/>
      <c r="AA635" s="128"/>
      <c r="AB635" s="176"/>
      <c r="AC635" s="177"/>
      <c r="AD635" s="178"/>
    </row>
    <row r="636" spans="1:30">
      <c r="A636" s="417"/>
      <c r="B636" s="431"/>
      <c r="C636" s="409"/>
      <c r="D636" s="409"/>
      <c r="E636" s="805"/>
      <c r="F636" s="18"/>
      <c r="G636" s="1816"/>
      <c r="H636" s="1816"/>
      <c r="I636" s="1816"/>
      <c r="J636" s="1816"/>
      <c r="K636" s="1816"/>
      <c r="L636" s="1816"/>
      <c r="M636" s="1816"/>
      <c r="N636" s="1816"/>
      <c r="O636" s="1816"/>
      <c r="P636" s="1816"/>
      <c r="Q636" s="1816"/>
      <c r="R636" s="1816"/>
      <c r="S636" s="1816"/>
      <c r="T636" s="1816"/>
      <c r="U636" s="1816"/>
      <c r="V636" s="1816"/>
      <c r="W636" s="1816"/>
      <c r="X636" s="1816"/>
      <c r="Y636" s="1816"/>
      <c r="Z636" s="1816"/>
      <c r="AA636" s="128"/>
      <c r="AB636" s="176"/>
      <c r="AC636" s="177"/>
      <c r="AD636" s="178"/>
    </row>
    <row r="637" spans="1:30">
      <c r="A637" s="417"/>
      <c r="B637" s="431"/>
      <c r="C637" s="409"/>
      <c r="D637" s="409"/>
      <c r="E637" s="805"/>
      <c r="F637" s="18"/>
      <c r="G637" s="1817"/>
      <c r="H637" s="1818"/>
      <c r="I637" s="1818"/>
      <c r="J637" s="1818"/>
      <c r="K637" s="1818"/>
      <c r="L637" s="1818"/>
      <c r="M637" s="1818"/>
      <c r="N637" s="1818"/>
      <c r="O637" s="1818"/>
      <c r="P637" s="1818"/>
      <c r="Q637" s="1818"/>
      <c r="R637" s="1818"/>
      <c r="S637" s="1818"/>
      <c r="T637" s="1818"/>
      <c r="U637" s="1818"/>
      <c r="V637" s="1818"/>
      <c r="W637" s="1818"/>
      <c r="X637" s="1818"/>
      <c r="Y637" s="1818"/>
      <c r="Z637" s="1819"/>
      <c r="AA637" s="128"/>
      <c r="AB637" s="176"/>
      <c r="AC637" s="177"/>
      <c r="AD637" s="178"/>
    </row>
    <row r="638" spans="1:30">
      <c r="A638" s="417"/>
      <c r="B638" s="431"/>
      <c r="C638" s="409"/>
      <c r="D638" s="409"/>
      <c r="E638" s="805"/>
      <c r="F638" s="18"/>
      <c r="G638" s="1820"/>
      <c r="H638" s="1821"/>
      <c r="I638" s="1821"/>
      <c r="J638" s="1821"/>
      <c r="K638" s="1821"/>
      <c r="L638" s="1821"/>
      <c r="M638" s="1821"/>
      <c r="N638" s="1821"/>
      <c r="O638" s="1821"/>
      <c r="P638" s="1821"/>
      <c r="Q638" s="1821"/>
      <c r="R638" s="1821"/>
      <c r="S638" s="1821"/>
      <c r="T638" s="1821"/>
      <c r="U638" s="1821"/>
      <c r="V638" s="1821"/>
      <c r="W638" s="1821"/>
      <c r="X638" s="1821"/>
      <c r="Y638" s="1821"/>
      <c r="Z638" s="1822"/>
      <c r="AA638" s="128"/>
      <c r="AB638" s="176"/>
      <c r="AC638" s="177"/>
      <c r="AD638" s="178"/>
    </row>
    <row r="639" spans="1:30">
      <c r="A639" s="417"/>
      <c r="B639" s="431"/>
      <c r="C639" s="409"/>
      <c r="D639" s="409"/>
      <c r="E639" s="805"/>
      <c r="F639" s="18"/>
      <c r="G639" s="1820"/>
      <c r="H639" s="1821"/>
      <c r="I639" s="1821"/>
      <c r="J639" s="1821"/>
      <c r="K639" s="1821"/>
      <c r="L639" s="1821"/>
      <c r="M639" s="1821"/>
      <c r="N639" s="1821"/>
      <c r="O639" s="1821"/>
      <c r="P639" s="1821"/>
      <c r="Q639" s="1821"/>
      <c r="R639" s="1821"/>
      <c r="S639" s="1821"/>
      <c r="T639" s="1821"/>
      <c r="U639" s="1821"/>
      <c r="V639" s="1821"/>
      <c r="W639" s="1821"/>
      <c r="X639" s="1821"/>
      <c r="Y639" s="1821"/>
      <c r="Z639" s="1822"/>
      <c r="AA639" s="128"/>
      <c r="AB639" s="176"/>
      <c r="AC639" s="177"/>
      <c r="AD639" s="178"/>
    </row>
    <row r="640" spans="1:30">
      <c r="A640" s="417"/>
      <c r="B640" s="431"/>
      <c r="C640" s="409"/>
      <c r="D640" s="409"/>
      <c r="E640" s="805"/>
      <c r="F640" s="18"/>
      <c r="G640" s="1820"/>
      <c r="H640" s="1821"/>
      <c r="I640" s="1821"/>
      <c r="J640" s="1821"/>
      <c r="K640" s="1821"/>
      <c r="L640" s="1821"/>
      <c r="M640" s="1821"/>
      <c r="N640" s="1821"/>
      <c r="O640" s="1821"/>
      <c r="P640" s="1821"/>
      <c r="Q640" s="1821"/>
      <c r="R640" s="1821"/>
      <c r="S640" s="1821"/>
      <c r="T640" s="1821"/>
      <c r="U640" s="1821"/>
      <c r="V640" s="1821"/>
      <c r="W640" s="1821"/>
      <c r="X640" s="1821"/>
      <c r="Y640" s="1821"/>
      <c r="Z640" s="1822"/>
      <c r="AA640" s="128"/>
      <c r="AB640" s="176"/>
      <c r="AC640" s="177"/>
      <c r="AD640" s="178"/>
    </row>
    <row r="641" spans="1:30">
      <c r="A641" s="417"/>
      <c r="B641" s="431"/>
      <c r="C641" s="409"/>
      <c r="D641" s="409"/>
      <c r="E641" s="805"/>
      <c r="F641" s="18"/>
      <c r="G641" s="1820"/>
      <c r="H641" s="1821"/>
      <c r="I641" s="1821"/>
      <c r="J641" s="1821"/>
      <c r="K641" s="1821"/>
      <c r="L641" s="1821"/>
      <c r="M641" s="1821"/>
      <c r="N641" s="1821"/>
      <c r="O641" s="1821"/>
      <c r="P641" s="1821"/>
      <c r="Q641" s="1821"/>
      <c r="R641" s="1821"/>
      <c r="S641" s="1821"/>
      <c r="T641" s="1821"/>
      <c r="U641" s="1821"/>
      <c r="V641" s="1821"/>
      <c r="W641" s="1821"/>
      <c r="X641" s="1821"/>
      <c r="Y641" s="1821"/>
      <c r="Z641" s="1822"/>
      <c r="AA641" s="128"/>
      <c r="AB641" s="176"/>
      <c r="AC641" s="177"/>
      <c r="AD641" s="178"/>
    </row>
    <row r="642" spans="1:30">
      <c r="A642" s="417"/>
      <c r="B642" s="431"/>
      <c r="C642" s="409"/>
      <c r="D642" s="409"/>
      <c r="E642" s="805"/>
      <c r="F642" s="18"/>
      <c r="G642" s="1823"/>
      <c r="H642" s="1824"/>
      <c r="I642" s="1824"/>
      <c r="J642" s="1824"/>
      <c r="K642" s="1824"/>
      <c r="L642" s="1824"/>
      <c r="M642" s="1824"/>
      <c r="N642" s="1824"/>
      <c r="O642" s="1824"/>
      <c r="P642" s="1824"/>
      <c r="Q642" s="1824"/>
      <c r="R642" s="1824"/>
      <c r="S642" s="1824"/>
      <c r="T642" s="1824"/>
      <c r="U642" s="1824"/>
      <c r="V642" s="1824"/>
      <c r="W642" s="1824"/>
      <c r="X642" s="1824"/>
      <c r="Y642" s="1824"/>
      <c r="Z642" s="1825"/>
      <c r="AA642" s="128"/>
      <c r="AB642" s="176"/>
      <c r="AC642" s="177"/>
      <c r="AD642" s="178"/>
    </row>
    <row r="643" spans="1:30">
      <c r="A643" s="417"/>
      <c r="B643" s="431"/>
      <c r="C643" s="409"/>
      <c r="D643" s="409"/>
      <c r="E643" s="805"/>
      <c r="F643" s="18"/>
      <c r="AA643" s="128"/>
      <c r="AB643" s="176"/>
      <c r="AC643" s="177"/>
      <c r="AD643" s="178"/>
    </row>
    <row r="644" spans="1:30">
      <c r="A644" s="417"/>
      <c r="B644" s="431"/>
      <c r="C644" s="409"/>
      <c r="D644" s="409"/>
      <c r="E644" s="805"/>
      <c r="F644" s="18"/>
      <c r="G644" s="391"/>
      <c r="H644" s="391"/>
      <c r="I644" s="391"/>
      <c r="J644" s="391"/>
      <c r="K644" s="391"/>
      <c r="L644" s="391"/>
      <c r="M644" s="391"/>
      <c r="N644" s="391"/>
      <c r="O644" s="391"/>
      <c r="P644" s="391"/>
      <c r="Q644" s="391"/>
      <c r="R644" s="391"/>
      <c r="S644" s="391"/>
      <c r="T644" s="391"/>
      <c r="U644" s="391"/>
      <c r="V644" s="391"/>
      <c r="W644" s="391"/>
      <c r="X644" s="391"/>
      <c r="Y644" s="391"/>
      <c r="Z644" s="391"/>
      <c r="AA644" s="128"/>
      <c r="AB644" s="176"/>
      <c r="AC644" s="177"/>
      <c r="AD644" s="178"/>
    </row>
    <row r="645" spans="1:30">
      <c r="A645" s="417"/>
      <c r="B645" s="431"/>
      <c r="C645" s="409"/>
      <c r="D645" s="409"/>
      <c r="E645" s="805"/>
      <c r="F645" s="18"/>
      <c r="G645" s="391"/>
      <c r="H645" s="391"/>
      <c r="I645" s="391"/>
      <c r="J645" s="391"/>
      <c r="K645" s="391"/>
      <c r="L645" s="391"/>
      <c r="M645" s="391"/>
      <c r="N645" s="391"/>
      <c r="O645" s="391"/>
      <c r="P645" s="391"/>
      <c r="Q645" s="391"/>
      <c r="R645" s="391"/>
      <c r="S645" s="391"/>
      <c r="T645" s="391"/>
      <c r="U645" s="391"/>
      <c r="V645" s="391"/>
      <c r="W645" s="391"/>
      <c r="X645" s="391"/>
      <c r="Y645" s="391"/>
      <c r="Z645" s="391"/>
      <c r="AA645" s="128"/>
      <c r="AB645" s="176"/>
      <c r="AC645" s="177"/>
      <c r="AD645" s="178"/>
    </row>
    <row r="646" spans="1:30">
      <c r="A646" s="417"/>
      <c r="B646" s="431"/>
      <c r="C646" s="409"/>
      <c r="D646" s="409"/>
      <c r="E646" s="805"/>
      <c r="F646" s="18"/>
      <c r="AA646" s="128"/>
      <c r="AB646" s="176"/>
      <c r="AC646" s="177"/>
      <c r="AD646" s="178"/>
    </row>
    <row r="647" spans="1:30">
      <c r="A647" s="262"/>
      <c r="B647" s="263"/>
      <c r="C647" s="264"/>
      <c r="D647" s="264"/>
      <c r="E647" s="1580"/>
      <c r="F647" s="59"/>
      <c r="G647" s="158"/>
      <c r="H647" s="158"/>
      <c r="I647" s="158"/>
      <c r="J647" s="158"/>
      <c r="K647" s="158"/>
      <c r="L647" s="158"/>
      <c r="M647" s="158"/>
      <c r="N647" s="158"/>
      <c r="O647" s="158"/>
      <c r="P647" s="158"/>
      <c r="Q647" s="158"/>
      <c r="R647" s="158"/>
      <c r="S647" s="158"/>
      <c r="T647" s="158"/>
      <c r="U647" s="158"/>
      <c r="V647" s="158"/>
      <c r="W647" s="158"/>
      <c r="X647" s="158"/>
      <c r="Y647" s="158"/>
      <c r="Z647" s="158"/>
      <c r="AA647" s="29"/>
      <c r="AB647" s="159"/>
      <c r="AC647" s="160"/>
      <c r="AD647" s="161"/>
    </row>
    <row r="648" spans="1:30" ht="6.75" customHeight="1">
      <c r="A648" s="417"/>
      <c r="B648" s="431"/>
      <c r="C648" s="409"/>
      <c r="D648" s="409"/>
      <c r="E648" s="417"/>
      <c r="F648" s="18"/>
      <c r="G648" s="391"/>
      <c r="H648" s="391"/>
      <c r="I648" s="391"/>
      <c r="J648" s="391"/>
      <c r="K648" s="391"/>
      <c r="L648" s="391"/>
      <c r="M648" s="391"/>
      <c r="N648" s="391"/>
      <c r="O648" s="391"/>
      <c r="P648" s="391"/>
      <c r="Q648" s="391"/>
      <c r="R648" s="391"/>
      <c r="S648" s="391"/>
      <c r="T648" s="391"/>
      <c r="U648" s="391"/>
      <c r="V648" s="391"/>
      <c r="W648" s="391"/>
      <c r="X648" s="391"/>
      <c r="Y648" s="391"/>
      <c r="Z648" s="391"/>
      <c r="AA648" s="128"/>
      <c r="AB648" s="155"/>
      <c r="AC648" s="156"/>
      <c r="AD648" s="157"/>
    </row>
    <row r="649" spans="1:30">
      <c r="A649" s="417"/>
      <c r="B649" s="431"/>
      <c r="C649" s="409"/>
      <c r="D649" s="409"/>
      <c r="E649" s="805" t="s">
        <v>894</v>
      </c>
      <c r="F649" s="18"/>
      <c r="AA649" s="128"/>
      <c r="AB649" s="176"/>
      <c r="AC649" s="177"/>
      <c r="AD649" s="178"/>
    </row>
    <row r="650" spans="1:30">
      <c r="A650" s="417"/>
      <c r="B650" s="431"/>
      <c r="C650" s="409"/>
      <c r="D650" s="409"/>
      <c r="E650" s="805"/>
      <c r="F650" s="18"/>
      <c r="AA650" s="128"/>
      <c r="AB650" s="176"/>
      <c r="AC650" s="177"/>
      <c r="AD650" s="178"/>
    </row>
    <row r="651" spans="1:30">
      <c r="A651" s="417"/>
      <c r="B651" s="431"/>
      <c r="C651" s="409"/>
      <c r="D651" s="409"/>
      <c r="E651" s="805"/>
      <c r="F651" s="18"/>
      <c r="AA651" s="128"/>
      <c r="AB651" s="176"/>
      <c r="AC651" s="177"/>
      <c r="AD651" s="178"/>
    </row>
    <row r="652" spans="1:30">
      <c r="A652" s="417"/>
      <c r="B652" s="431"/>
      <c r="C652" s="409"/>
      <c r="D652" s="409"/>
      <c r="E652" s="805"/>
      <c r="F652" s="18"/>
      <c r="AA652" s="128"/>
      <c r="AB652" s="176"/>
      <c r="AC652" s="177"/>
      <c r="AD652" s="178"/>
    </row>
    <row r="653" spans="1:30">
      <c r="A653" s="417"/>
      <c r="B653" s="431"/>
      <c r="C653" s="409"/>
      <c r="D653" s="409"/>
      <c r="E653" s="805" t="s">
        <v>1481</v>
      </c>
      <c r="F653" s="18"/>
      <c r="AA653" s="128"/>
      <c r="AB653" s="176"/>
      <c r="AC653" s="177"/>
      <c r="AD653" s="178"/>
    </row>
    <row r="654" spans="1:30">
      <c r="A654" s="417"/>
      <c r="B654" s="431"/>
      <c r="C654" s="409"/>
      <c r="D654" s="409"/>
      <c r="E654" s="805"/>
      <c r="F654" s="18"/>
      <c r="AA654" s="128"/>
      <c r="AB654" s="176"/>
      <c r="AC654" s="177"/>
      <c r="AD654" s="178"/>
    </row>
    <row r="655" spans="1:30">
      <c r="A655" s="417"/>
      <c r="B655" s="431"/>
      <c r="C655" s="409"/>
      <c r="D655" s="409"/>
      <c r="E655" s="805"/>
      <c r="F655" s="18"/>
      <c r="AA655" s="128"/>
      <c r="AB655" s="176"/>
      <c r="AC655" s="177"/>
      <c r="AD655" s="178"/>
    </row>
    <row r="656" spans="1:30">
      <c r="A656" s="417"/>
      <c r="B656" s="431"/>
      <c r="C656" s="409"/>
      <c r="D656" s="409"/>
      <c r="E656" s="805"/>
      <c r="F656" s="18"/>
      <c r="AA656" s="128"/>
      <c r="AB656" s="176"/>
      <c r="AC656" s="177"/>
      <c r="AD656" s="178"/>
    </row>
    <row r="657" spans="1:30">
      <c r="A657" s="417"/>
      <c r="B657" s="431"/>
      <c r="C657" s="409"/>
      <c r="D657" s="409"/>
      <c r="E657" s="805"/>
      <c r="F657" s="18"/>
      <c r="AA657" s="128"/>
      <c r="AB657" s="176"/>
      <c r="AC657" s="177"/>
      <c r="AD657" s="178"/>
    </row>
    <row r="658" spans="1:30">
      <c r="A658" s="417"/>
      <c r="B658" s="431"/>
      <c r="C658" s="409"/>
      <c r="D658" s="409"/>
      <c r="E658" s="805"/>
      <c r="F658" s="18"/>
      <c r="AA658" s="128"/>
      <c r="AB658" s="176"/>
      <c r="AC658" s="177"/>
      <c r="AD658" s="178"/>
    </row>
    <row r="659" spans="1:30">
      <c r="A659" s="417"/>
      <c r="B659" s="431"/>
      <c r="C659" s="409"/>
      <c r="D659" s="409"/>
      <c r="E659" s="805"/>
      <c r="F659" s="18"/>
      <c r="AA659" s="128"/>
      <c r="AB659" s="176"/>
      <c r="AC659" s="177"/>
      <c r="AD659" s="178"/>
    </row>
    <row r="660" spans="1:30">
      <c r="A660" s="417"/>
      <c r="B660" s="431"/>
      <c r="C660" s="409"/>
      <c r="D660" s="409"/>
      <c r="E660" s="805"/>
      <c r="F660" s="18"/>
      <c r="AA660" s="128"/>
      <c r="AB660" s="176"/>
      <c r="AC660" s="177"/>
      <c r="AD660" s="178"/>
    </row>
    <row r="661" spans="1:30">
      <c r="A661" s="417"/>
      <c r="B661" s="431"/>
      <c r="C661" s="409"/>
      <c r="D661" s="409"/>
      <c r="E661" s="805"/>
      <c r="F661" s="18"/>
      <c r="AA661" s="128"/>
      <c r="AB661" s="176"/>
      <c r="AC661" s="177"/>
      <c r="AD661" s="178"/>
    </row>
    <row r="662" spans="1:30" ht="16.8" customHeight="1">
      <c r="A662" s="417"/>
      <c r="B662" s="431"/>
      <c r="C662" s="409"/>
      <c r="D662" s="409"/>
      <c r="E662" s="805"/>
      <c r="F662" s="18"/>
      <c r="AA662" s="128"/>
      <c r="AB662" s="176"/>
      <c r="AC662" s="177"/>
      <c r="AD662" s="178"/>
    </row>
    <row r="663" spans="1:30" ht="9" customHeight="1">
      <c r="A663" s="417"/>
      <c r="B663" s="431"/>
      <c r="C663" s="409"/>
      <c r="D663" s="409"/>
      <c r="E663" s="417"/>
      <c r="F663" s="18"/>
      <c r="AA663" s="128"/>
      <c r="AB663" s="176"/>
      <c r="AC663" s="177"/>
      <c r="AD663" s="178"/>
    </row>
    <row r="664" spans="1:30">
      <c r="A664" s="417"/>
      <c r="B664" s="431"/>
      <c r="C664" s="409"/>
      <c r="D664" s="409"/>
      <c r="E664" s="805" t="s">
        <v>1482</v>
      </c>
      <c r="F664" s="18"/>
      <c r="AA664" s="128"/>
      <c r="AB664" s="176"/>
      <c r="AC664" s="177"/>
      <c r="AD664" s="178"/>
    </row>
    <row r="665" spans="1:30" ht="13.5" customHeight="1">
      <c r="A665" s="417"/>
      <c r="B665" s="431"/>
      <c r="C665" s="409"/>
      <c r="D665" s="409"/>
      <c r="E665" s="805"/>
      <c r="F665" s="18"/>
      <c r="AA665" s="128"/>
      <c r="AB665" s="176"/>
      <c r="AC665" s="177"/>
      <c r="AD665" s="178"/>
    </row>
    <row r="666" spans="1:30">
      <c r="A666" s="417"/>
      <c r="B666" s="431"/>
      <c r="C666" s="409"/>
      <c r="D666" s="409"/>
      <c r="E666" s="805"/>
      <c r="F666" s="18"/>
      <c r="AA666" s="128"/>
      <c r="AB666" s="176"/>
      <c r="AC666" s="177"/>
      <c r="AD666" s="178"/>
    </row>
    <row r="667" spans="1:30">
      <c r="A667" s="417"/>
      <c r="B667" s="431"/>
      <c r="C667" s="409"/>
      <c r="D667" s="409"/>
      <c r="E667" s="805"/>
      <c r="F667" s="18"/>
      <c r="AA667" s="128"/>
      <c r="AB667" s="176"/>
      <c r="AC667" s="177"/>
      <c r="AD667" s="178"/>
    </row>
    <row r="668" spans="1:30">
      <c r="A668" s="417"/>
      <c r="B668" s="431"/>
      <c r="C668" s="409"/>
      <c r="D668" s="409"/>
      <c r="E668" s="805"/>
      <c r="F668" s="18"/>
      <c r="AA668" s="128"/>
      <c r="AB668" s="176"/>
      <c r="AC668" s="177"/>
      <c r="AD668" s="178"/>
    </row>
    <row r="669" spans="1:30">
      <c r="A669" s="417"/>
      <c r="B669" s="431"/>
      <c r="C669" s="409"/>
      <c r="D669" s="409"/>
      <c r="E669" s="805"/>
      <c r="F669" s="18"/>
      <c r="AA669" s="128"/>
      <c r="AB669" s="176"/>
      <c r="AC669" s="177"/>
      <c r="AD669" s="178"/>
    </row>
    <row r="670" spans="1:30">
      <c r="A670" s="417"/>
      <c r="B670" s="431"/>
      <c r="C670" s="409"/>
      <c r="D670" s="409"/>
      <c r="E670" s="805"/>
      <c r="F670" s="18"/>
      <c r="AA670" s="128"/>
      <c r="AB670" s="176"/>
      <c r="AC670" s="177"/>
      <c r="AD670" s="178"/>
    </row>
    <row r="671" spans="1:30">
      <c r="A671" s="417"/>
      <c r="B671" s="431"/>
      <c r="C671" s="409"/>
      <c r="D671" s="409"/>
      <c r="E671" s="805"/>
      <c r="F671" s="18"/>
      <c r="AA671" s="128"/>
      <c r="AB671" s="176"/>
      <c r="AC671" s="177"/>
      <c r="AD671" s="178"/>
    </row>
    <row r="672" spans="1:30">
      <c r="A672" s="417"/>
      <c r="B672" s="431"/>
      <c r="C672" s="409"/>
      <c r="D672" s="409"/>
      <c r="E672" s="805"/>
      <c r="F672" s="18"/>
      <c r="AA672" s="128"/>
      <c r="AB672" s="176"/>
      <c r="AC672" s="177"/>
      <c r="AD672" s="178"/>
    </row>
    <row r="673" spans="1:30">
      <c r="A673" s="417"/>
      <c r="B673" s="431"/>
      <c r="C673" s="409"/>
      <c r="D673" s="409"/>
      <c r="E673" s="805"/>
      <c r="F673" s="18"/>
      <c r="AA673" s="128"/>
      <c r="AB673" s="176"/>
      <c r="AC673" s="177"/>
      <c r="AD673" s="178"/>
    </row>
    <row r="674" spans="1:30" ht="9" customHeight="1">
      <c r="A674" s="417"/>
      <c r="B674" s="431"/>
      <c r="C674" s="409"/>
      <c r="D674" s="409"/>
      <c r="E674" s="417"/>
      <c r="F674" s="18"/>
      <c r="AA674" s="128"/>
      <c r="AB674" s="176"/>
      <c r="AC674" s="177"/>
      <c r="AD674" s="178"/>
    </row>
    <row r="675" spans="1:30">
      <c r="A675" s="417"/>
      <c r="B675" s="431"/>
      <c r="C675" s="409"/>
      <c r="D675" s="409"/>
      <c r="E675" s="805" t="s">
        <v>1483</v>
      </c>
      <c r="F675" s="18"/>
      <c r="AA675" s="128"/>
      <c r="AB675" s="176"/>
      <c r="AC675" s="177"/>
      <c r="AD675" s="178"/>
    </row>
    <row r="676" spans="1:30" ht="13.5" customHeight="1">
      <c r="A676" s="417"/>
      <c r="B676" s="431"/>
      <c r="C676" s="409"/>
      <c r="D676" s="409"/>
      <c r="E676" s="805"/>
      <c r="F676" s="18"/>
      <c r="AA676" s="128"/>
      <c r="AB676" s="176"/>
      <c r="AC676" s="177"/>
      <c r="AD676" s="178"/>
    </row>
    <row r="677" spans="1:30">
      <c r="A677" s="417"/>
      <c r="B677" s="431"/>
      <c r="C677" s="409"/>
      <c r="D677" s="409"/>
      <c r="E677" s="805"/>
      <c r="F677" s="18"/>
      <c r="AA677" s="128"/>
      <c r="AB677" s="176"/>
      <c r="AC677" s="177"/>
      <c r="AD677" s="178"/>
    </row>
    <row r="678" spans="1:30">
      <c r="A678" s="417"/>
      <c r="B678" s="431"/>
      <c r="C678" s="409"/>
      <c r="D678" s="409"/>
      <c r="E678" s="805"/>
      <c r="F678" s="18"/>
      <c r="AA678" s="128"/>
      <c r="AB678" s="176"/>
      <c r="AC678" s="177"/>
      <c r="AD678" s="178"/>
    </row>
    <row r="679" spans="1:30">
      <c r="A679" s="417"/>
      <c r="B679" s="431"/>
      <c r="C679" s="409"/>
      <c r="D679" s="409"/>
      <c r="E679" s="805"/>
      <c r="F679" s="18"/>
      <c r="AA679" s="128"/>
      <c r="AB679" s="176"/>
      <c r="AC679" s="177"/>
      <c r="AD679" s="178"/>
    </row>
    <row r="680" spans="1:30">
      <c r="A680" s="417"/>
      <c r="B680" s="431"/>
      <c r="C680" s="409"/>
      <c r="D680" s="409"/>
      <c r="E680" s="805"/>
      <c r="F680" s="18"/>
      <c r="AA680" s="128"/>
      <c r="AB680" s="176"/>
      <c r="AC680" s="177"/>
      <c r="AD680" s="178"/>
    </row>
    <row r="681" spans="1:30">
      <c r="A681" s="417"/>
      <c r="B681" s="431"/>
      <c r="C681" s="409"/>
      <c r="D681" s="409"/>
      <c r="E681" s="805"/>
      <c r="F681" s="18"/>
      <c r="AA681" s="128"/>
      <c r="AB681" s="176"/>
      <c r="AC681" s="177"/>
      <c r="AD681" s="178"/>
    </row>
    <row r="682" spans="1:30">
      <c r="A682" s="417"/>
      <c r="B682" s="431"/>
      <c r="C682" s="409"/>
      <c r="D682" s="409"/>
      <c r="E682" s="805"/>
      <c r="F682" s="18"/>
      <c r="AA682" s="128"/>
      <c r="AB682" s="176"/>
      <c r="AC682" s="177"/>
      <c r="AD682" s="178"/>
    </row>
    <row r="683" spans="1:30">
      <c r="A683" s="417"/>
      <c r="B683" s="431"/>
      <c r="C683" s="409"/>
      <c r="D683" s="409"/>
      <c r="E683" s="805"/>
      <c r="F683" s="18"/>
      <c r="AA683" s="128"/>
      <c r="AB683" s="176"/>
      <c r="AC683" s="177"/>
      <c r="AD683" s="178"/>
    </row>
    <row r="684" spans="1:30">
      <c r="A684" s="417"/>
      <c r="B684" s="431"/>
      <c r="C684" s="409"/>
      <c r="D684" s="409"/>
      <c r="E684" s="805"/>
      <c r="F684" s="18"/>
      <c r="AA684" s="128"/>
      <c r="AB684" s="176"/>
      <c r="AC684" s="177"/>
      <c r="AD684" s="178"/>
    </row>
    <row r="685" spans="1:30" ht="14.25" customHeight="1">
      <c r="A685" s="262"/>
      <c r="B685" s="263"/>
      <c r="C685" s="264"/>
      <c r="D685" s="264"/>
      <c r="E685" s="1580"/>
      <c r="F685" s="59"/>
      <c r="G685" s="23"/>
      <c r="H685" s="23"/>
      <c r="I685" s="23"/>
      <c r="J685" s="23"/>
      <c r="K685" s="23"/>
      <c r="L685" s="23"/>
      <c r="M685" s="23"/>
      <c r="N685" s="23"/>
      <c r="O685" s="23"/>
      <c r="P685" s="23"/>
      <c r="Q685" s="23"/>
      <c r="R685" s="23"/>
      <c r="S685" s="23"/>
      <c r="T685" s="23"/>
      <c r="U685" s="23"/>
      <c r="V685" s="23"/>
      <c r="W685" s="23"/>
      <c r="X685" s="23"/>
      <c r="Y685" s="23"/>
      <c r="Z685" s="23"/>
      <c r="AA685" s="29"/>
      <c r="AB685" s="183"/>
      <c r="AC685" s="184"/>
      <c r="AD685" s="185"/>
    </row>
    <row r="686" spans="1:30" ht="9" customHeight="1">
      <c r="A686" s="417"/>
      <c r="B686" s="431"/>
      <c r="C686" s="409"/>
      <c r="D686" s="409"/>
      <c r="E686" s="417"/>
      <c r="F686" s="18"/>
      <c r="AA686" s="128"/>
      <c r="AB686" s="176"/>
      <c r="AC686" s="177"/>
      <c r="AD686" s="178"/>
    </row>
    <row r="687" spans="1:30">
      <c r="A687" s="417"/>
      <c r="B687" s="431">
        <v>20</v>
      </c>
      <c r="C687" s="806" t="s">
        <v>895</v>
      </c>
      <c r="D687" s="815" t="s">
        <v>817</v>
      </c>
      <c r="E687" s="805" t="s">
        <v>1484</v>
      </c>
      <c r="F687" s="18"/>
      <c r="G687" s="737" t="s">
        <v>71</v>
      </c>
      <c r="H687" s="737"/>
      <c r="I687" s="737"/>
      <c r="J687" s="737"/>
      <c r="K687" s="737"/>
      <c r="L687" s="737"/>
      <c r="M687" s="817"/>
      <c r="N687" s="738" t="s">
        <v>653</v>
      </c>
      <c r="O687" s="739"/>
      <c r="P687" s="739"/>
      <c r="Q687" s="739"/>
      <c r="R687" s="739"/>
      <c r="S687" s="739"/>
      <c r="T687" s="739"/>
      <c r="U687" s="739"/>
      <c r="V687" s="1517"/>
      <c r="W687" s="391"/>
      <c r="X687" s="391"/>
      <c r="Y687" s="391"/>
      <c r="Z687" s="391"/>
      <c r="AA687" s="128"/>
      <c r="AB687" s="1632" t="s">
        <v>824</v>
      </c>
      <c r="AC687" s="1633"/>
      <c r="AD687" s="1634"/>
    </row>
    <row r="688" spans="1:30" ht="13.5" customHeight="1">
      <c r="A688" s="417"/>
      <c r="B688" s="431"/>
      <c r="C688" s="806"/>
      <c r="D688" s="815"/>
      <c r="E688" s="805"/>
      <c r="F688" s="18"/>
      <c r="G688" s="737"/>
      <c r="H688" s="737"/>
      <c r="I688" s="737"/>
      <c r="J688" s="737"/>
      <c r="K688" s="737"/>
      <c r="L688" s="737"/>
      <c r="M688" s="817"/>
      <c r="N688" s="742"/>
      <c r="O688" s="743"/>
      <c r="P688" s="743"/>
      <c r="Q688" s="743"/>
      <c r="R688" s="743"/>
      <c r="S688" s="743"/>
      <c r="T688" s="743"/>
      <c r="U688" s="743"/>
      <c r="V688" s="1518"/>
      <c r="W688" s="391"/>
      <c r="X688" s="391"/>
      <c r="Y688" s="391"/>
      <c r="Z688" s="391"/>
      <c r="AA688" s="128"/>
      <c r="AB688" s="1632"/>
      <c r="AC688" s="1633"/>
      <c r="AD688" s="1634"/>
    </row>
    <row r="689" spans="1:30">
      <c r="A689" s="417"/>
      <c r="B689" s="431"/>
      <c r="C689" s="806"/>
      <c r="D689" s="815"/>
      <c r="E689" s="805"/>
      <c r="F689" s="18"/>
      <c r="G689" s="391"/>
      <c r="H689" s="391"/>
      <c r="I689" s="391"/>
      <c r="J689" s="391"/>
      <c r="K689" s="391"/>
      <c r="L689" s="391"/>
      <c r="M689" s="391"/>
      <c r="N689" s="391"/>
      <c r="O689" s="391"/>
      <c r="P689" s="391"/>
      <c r="Q689" s="391"/>
      <c r="R689" s="391"/>
      <c r="S689" s="391"/>
      <c r="T689" s="391"/>
      <c r="U689" s="391"/>
      <c r="V689" s="391"/>
      <c r="W689" s="391"/>
      <c r="X689" s="391"/>
      <c r="Y689" s="391"/>
      <c r="Z689" s="391"/>
      <c r="AA689" s="128"/>
      <c r="AB689" s="1632"/>
      <c r="AC689" s="1633"/>
      <c r="AD689" s="1634"/>
    </row>
    <row r="690" spans="1:30">
      <c r="A690" s="417"/>
      <c r="B690" s="431"/>
      <c r="C690" s="409"/>
      <c r="D690" s="815"/>
      <c r="E690" s="805"/>
      <c r="F690" s="18"/>
      <c r="N690" s="391"/>
      <c r="O690" s="391"/>
      <c r="P690" s="391"/>
      <c r="Q690" s="391"/>
      <c r="R690" s="391"/>
      <c r="S690" s="391"/>
      <c r="T690" s="391"/>
      <c r="U690" s="391"/>
      <c r="V690" s="391"/>
      <c r="W690" s="391"/>
      <c r="X690" s="391"/>
      <c r="Y690" s="391"/>
      <c r="Z690" s="391"/>
      <c r="AA690" s="128"/>
      <c r="AB690" s="176"/>
      <c r="AC690" s="177"/>
      <c r="AD690" s="178"/>
    </row>
    <row r="691" spans="1:30">
      <c r="A691" s="417"/>
      <c r="B691" s="431"/>
      <c r="C691" s="409"/>
      <c r="D691" s="815"/>
      <c r="E691" s="805"/>
      <c r="F691" s="18"/>
      <c r="N691" s="391"/>
      <c r="O691" s="391"/>
      <c r="P691" s="391"/>
      <c r="Q691" s="391"/>
      <c r="R691" s="391"/>
      <c r="S691" s="391"/>
      <c r="T691" s="391"/>
      <c r="U691" s="391"/>
      <c r="V691" s="391"/>
      <c r="W691" s="391"/>
      <c r="X691" s="391"/>
      <c r="Y691" s="391"/>
      <c r="Z691" s="391"/>
      <c r="AA691" s="128"/>
      <c r="AB691" s="176"/>
      <c r="AC691" s="177"/>
      <c r="AD691" s="178"/>
    </row>
    <row r="692" spans="1:30">
      <c r="A692" s="417"/>
      <c r="B692" s="431"/>
      <c r="C692" s="409"/>
      <c r="D692" s="409"/>
      <c r="E692" s="417"/>
      <c r="F692" s="18"/>
      <c r="G692" s="391"/>
      <c r="H692" s="391"/>
      <c r="I692" s="391"/>
      <c r="J692" s="391"/>
      <c r="K692" s="391"/>
      <c r="L692" s="391"/>
      <c r="M692" s="391"/>
      <c r="N692" s="391"/>
      <c r="O692" s="391"/>
      <c r="P692" s="391"/>
      <c r="Q692" s="391"/>
      <c r="R692" s="391"/>
      <c r="S692" s="391"/>
      <c r="T692" s="391"/>
      <c r="U692" s="391"/>
      <c r="V692" s="391"/>
      <c r="W692" s="391"/>
      <c r="X692" s="391"/>
      <c r="Y692" s="391"/>
      <c r="Z692" s="391"/>
      <c r="AA692" s="128"/>
      <c r="AB692" s="176"/>
      <c r="AC692" s="177"/>
      <c r="AD692" s="178"/>
    </row>
    <row r="693" spans="1:30">
      <c r="A693" s="805" t="s">
        <v>667</v>
      </c>
      <c r="B693" s="1789">
        <v>21</v>
      </c>
      <c r="C693" s="806" t="s">
        <v>896</v>
      </c>
      <c r="D693" s="1763" t="s">
        <v>1254</v>
      </c>
      <c r="E693" s="805" t="s">
        <v>1485</v>
      </c>
      <c r="F693" s="18"/>
      <c r="G693" s="737" t="s">
        <v>71</v>
      </c>
      <c r="H693" s="737"/>
      <c r="I693" s="737"/>
      <c r="J693" s="737"/>
      <c r="K693" s="737"/>
      <c r="L693" s="737"/>
      <c r="M693" s="817"/>
      <c r="N693" s="738" t="s">
        <v>626</v>
      </c>
      <c r="O693" s="739"/>
      <c r="P693" s="739"/>
      <c r="Q693" s="739"/>
      <c r="R693" s="739"/>
      <c r="S693" s="739"/>
      <c r="T693" s="739"/>
      <c r="U693" s="739"/>
      <c r="V693" s="1517"/>
      <c r="W693" s="391"/>
      <c r="X693" s="391"/>
      <c r="Y693" s="391"/>
      <c r="Z693" s="391"/>
      <c r="AA693" s="128"/>
      <c r="AB693" s="1632" t="s">
        <v>824</v>
      </c>
      <c r="AC693" s="1633"/>
      <c r="AD693" s="1634"/>
    </row>
    <row r="694" spans="1:30">
      <c r="A694" s="805"/>
      <c r="B694" s="1789"/>
      <c r="C694" s="806"/>
      <c r="D694" s="1763"/>
      <c r="E694" s="805"/>
      <c r="F694" s="18"/>
      <c r="G694" s="737"/>
      <c r="H694" s="737"/>
      <c r="I694" s="737"/>
      <c r="J694" s="737"/>
      <c r="K694" s="737"/>
      <c r="L694" s="737"/>
      <c r="M694" s="817"/>
      <c r="N694" s="742"/>
      <c r="O694" s="743"/>
      <c r="P694" s="743"/>
      <c r="Q694" s="743"/>
      <c r="R694" s="743"/>
      <c r="S694" s="743"/>
      <c r="T694" s="743"/>
      <c r="U694" s="743"/>
      <c r="V694" s="1518"/>
      <c r="W694" s="391"/>
      <c r="X694" s="391"/>
      <c r="Y694" s="391"/>
      <c r="Z694" s="391"/>
      <c r="AA694" s="128"/>
      <c r="AB694" s="1632"/>
      <c r="AC694" s="1633"/>
      <c r="AD694" s="1634"/>
    </row>
    <row r="695" spans="1:30">
      <c r="A695" s="805"/>
      <c r="B695" s="1789"/>
      <c r="C695" s="806"/>
      <c r="D695" s="1763"/>
      <c r="E695" s="805"/>
      <c r="F695" s="18"/>
      <c r="G695" s="391"/>
      <c r="H695" s="391"/>
      <c r="I695" s="391"/>
      <c r="J695" s="391"/>
      <c r="K695" s="391"/>
      <c r="L695" s="391"/>
      <c r="M695" s="391"/>
      <c r="N695" s="391" t="s">
        <v>627</v>
      </c>
      <c r="O695" s="391"/>
      <c r="P695" s="391"/>
      <c r="Q695" s="391"/>
      <c r="R695" s="391"/>
      <c r="S695" s="391"/>
      <c r="T695" s="391"/>
      <c r="U695" s="391"/>
      <c r="V695" s="391"/>
      <c r="W695" s="391"/>
      <c r="X695" s="391"/>
      <c r="Y695" s="391"/>
      <c r="Z695" s="391"/>
      <c r="AA695" s="128"/>
      <c r="AB695" s="1632"/>
      <c r="AC695" s="1633"/>
      <c r="AD695" s="1634"/>
    </row>
    <row r="696" spans="1:30" ht="13.8" thickBot="1">
      <c r="A696" s="805"/>
      <c r="B696" s="1789"/>
      <c r="C696" s="806"/>
      <c r="D696" s="1763"/>
      <c r="E696" s="805"/>
      <c r="F696" s="18"/>
      <c r="G696" s="9"/>
      <c r="H696" s="9"/>
      <c r="I696" s="9"/>
      <c r="J696" s="9"/>
      <c r="K696" s="9"/>
      <c r="L696" s="9"/>
      <c r="M696" s="9"/>
      <c r="N696" s="9"/>
      <c r="O696" s="9"/>
      <c r="P696" s="9"/>
      <c r="Q696" s="9"/>
      <c r="R696" s="9"/>
      <c r="S696" s="9"/>
      <c r="T696" s="9"/>
      <c r="U696" s="9"/>
      <c r="V696" s="9"/>
      <c r="W696" s="9"/>
      <c r="X696" s="9"/>
      <c r="Y696" s="9"/>
      <c r="Z696" s="9"/>
      <c r="AA696" s="128"/>
      <c r="AB696" s="176"/>
      <c r="AC696" s="177"/>
      <c r="AD696" s="178"/>
    </row>
    <row r="697" spans="1:30" ht="13.8" thickBot="1">
      <c r="A697" s="805"/>
      <c r="B697" s="1789"/>
      <c r="C697" s="806"/>
      <c r="D697" s="1763"/>
      <c r="E697" s="805"/>
      <c r="F697" s="18"/>
      <c r="G697" s="855" t="s">
        <v>809</v>
      </c>
      <c r="H697" s="855"/>
      <c r="I697" s="855"/>
      <c r="J697" s="855"/>
      <c r="K697" s="855"/>
      <c r="L697" s="855"/>
      <c r="M697" s="855"/>
      <c r="N697" s="855"/>
      <c r="O697" s="855"/>
      <c r="P697" s="855"/>
      <c r="Q697" s="855"/>
      <c r="R697" s="855"/>
      <c r="S697" s="855"/>
      <c r="T697" s="855"/>
      <c r="U697" s="855"/>
      <c r="V697" s="1716"/>
      <c r="W697" s="1717"/>
      <c r="X697" s="1717"/>
      <c r="Y697" s="1717"/>
      <c r="Z697" s="1718"/>
      <c r="AA697" s="128"/>
      <c r="AB697" s="176"/>
      <c r="AC697" s="177"/>
      <c r="AD697" s="178"/>
    </row>
    <row r="698" spans="1:30" ht="13.8" thickBot="1">
      <c r="A698" s="805"/>
      <c r="B698" s="1789"/>
      <c r="C698" s="806"/>
      <c r="D698" s="1763"/>
      <c r="E698" s="805"/>
      <c r="F698" s="18"/>
      <c r="G698" s="9"/>
      <c r="H698" s="9"/>
      <c r="I698" s="9"/>
      <c r="J698" s="9"/>
      <c r="K698" s="9"/>
      <c r="L698" s="9"/>
      <c r="M698" s="9"/>
      <c r="N698" s="9"/>
      <c r="O698" s="9"/>
      <c r="P698" s="9"/>
      <c r="Q698" s="9"/>
      <c r="R698" s="9"/>
      <c r="S698" s="9"/>
      <c r="T698" s="9"/>
      <c r="U698" s="9"/>
      <c r="V698" s="9"/>
      <c r="W698" s="9"/>
      <c r="X698" s="9"/>
      <c r="Y698" s="9"/>
      <c r="Z698" s="9"/>
      <c r="AA698" s="128"/>
      <c r="AB698" s="176"/>
      <c r="AC698" s="177"/>
      <c r="AD698" s="178"/>
    </row>
    <row r="699" spans="1:30" ht="13.8" thickBot="1">
      <c r="A699" s="805"/>
      <c r="B699" s="1789"/>
      <c r="C699" s="806"/>
      <c r="D699" s="1763"/>
      <c r="E699" s="805"/>
      <c r="F699" s="18"/>
      <c r="G699" s="942" t="s">
        <v>897</v>
      </c>
      <c r="H699" s="943"/>
      <c r="I699" s="943"/>
      <c r="J699" s="943"/>
      <c r="K699" s="943"/>
      <c r="L699" s="943"/>
      <c r="M699" s="943"/>
      <c r="N699" s="943"/>
      <c r="O699" s="1946"/>
      <c r="P699" s="1753">
        <f>SUM(管理運営!J60:AA60)</f>
        <v>0</v>
      </c>
      <c r="Q699" s="1754"/>
      <c r="R699" s="1755"/>
      <c r="S699" s="166" t="s">
        <v>89</v>
      </c>
      <c r="T699" s="9"/>
      <c r="U699" s="9"/>
      <c r="V699" s="9"/>
      <c r="W699" s="9"/>
      <c r="X699" s="9"/>
      <c r="Y699" s="9"/>
      <c r="Z699" s="9"/>
      <c r="AA699" s="128"/>
      <c r="AB699" s="176"/>
      <c r="AC699" s="177"/>
      <c r="AD699" s="178"/>
    </row>
    <row r="700" spans="1:30">
      <c r="A700" s="417"/>
      <c r="B700" s="431"/>
      <c r="C700" s="409"/>
      <c r="D700" s="409"/>
      <c r="E700" s="417"/>
      <c r="F700" s="18"/>
      <c r="G700" s="1756"/>
      <c r="H700" s="1757"/>
      <c r="I700" s="1741" t="s">
        <v>668</v>
      </c>
      <c r="J700" s="1742"/>
      <c r="K700" s="1742"/>
      <c r="L700" s="1742"/>
      <c r="M700" s="1742"/>
      <c r="N700" s="1742"/>
      <c r="O700" s="1743"/>
      <c r="P700" s="9"/>
      <c r="Q700" s="9"/>
      <c r="R700" s="9"/>
      <c r="S700" s="120"/>
      <c r="T700" s="9"/>
      <c r="U700" s="9"/>
      <c r="V700" s="9"/>
      <c r="W700" s="9"/>
      <c r="X700" s="9"/>
      <c r="Y700" s="9"/>
      <c r="Z700" s="9"/>
      <c r="AA700" s="128"/>
      <c r="AB700" s="176"/>
      <c r="AC700" s="177"/>
      <c r="AD700" s="178"/>
    </row>
    <row r="701" spans="1:30" ht="13.2" customHeight="1">
      <c r="A701" s="417"/>
      <c r="B701" s="431"/>
      <c r="C701" s="409"/>
      <c r="D701" s="409"/>
      <c r="E701" s="417"/>
      <c r="F701" s="18"/>
      <c r="W701" s="9"/>
      <c r="X701" s="9"/>
      <c r="Y701" s="9"/>
      <c r="Z701" s="9"/>
      <c r="AA701" s="128"/>
      <c r="AB701" s="176"/>
      <c r="AC701" s="177"/>
      <c r="AD701" s="178"/>
    </row>
    <row r="702" spans="1:30">
      <c r="A702" s="805"/>
      <c r="B702" s="251">
        <v>22</v>
      </c>
      <c r="C702" s="806" t="s">
        <v>898</v>
      </c>
      <c r="D702" s="815" t="s">
        <v>1253</v>
      </c>
      <c r="E702" s="805" t="s">
        <v>1486</v>
      </c>
      <c r="F702" s="18"/>
      <c r="G702" s="737" t="s">
        <v>71</v>
      </c>
      <c r="H702" s="737"/>
      <c r="I702" s="737"/>
      <c r="J702" s="737"/>
      <c r="K702" s="737"/>
      <c r="L702" s="737"/>
      <c r="M702" s="817"/>
      <c r="N702" s="738" t="s">
        <v>626</v>
      </c>
      <c r="O702" s="739"/>
      <c r="P702" s="739"/>
      <c r="Q702" s="739"/>
      <c r="R702" s="739"/>
      <c r="S702" s="739"/>
      <c r="T702" s="739"/>
      <c r="U702" s="739"/>
      <c r="V702" s="1517"/>
      <c r="W702" s="9"/>
      <c r="X702" s="9"/>
      <c r="Y702" s="391"/>
      <c r="Z702" s="391"/>
      <c r="AA702" s="128"/>
      <c r="AB702" s="1632"/>
      <c r="AC702" s="1633"/>
      <c r="AD702" s="1634"/>
    </row>
    <row r="703" spans="1:30" ht="13.5" customHeight="1">
      <c r="A703" s="805"/>
      <c r="B703" s="251"/>
      <c r="C703" s="806"/>
      <c r="D703" s="815"/>
      <c r="E703" s="805"/>
      <c r="F703" s="18"/>
      <c r="G703" s="737"/>
      <c r="H703" s="737"/>
      <c r="I703" s="737"/>
      <c r="J703" s="737"/>
      <c r="K703" s="737"/>
      <c r="L703" s="737"/>
      <c r="M703" s="817"/>
      <c r="N703" s="742"/>
      <c r="O703" s="743"/>
      <c r="P703" s="743"/>
      <c r="Q703" s="743"/>
      <c r="R703" s="743"/>
      <c r="S703" s="743"/>
      <c r="T703" s="743"/>
      <c r="U703" s="743"/>
      <c r="V703" s="1518"/>
      <c r="W703" s="9"/>
      <c r="X703" s="9"/>
      <c r="Y703" s="391"/>
      <c r="Z703" s="391"/>
      <c r="AA703" s="128"/>
      <c r="AB703" s="1632"/>
      <c r="AC703" s="1633"/>
      <c r="AD703" s="1634"/>
    </row>
    <row r="704" spans="1:30" ht="13.8" thickBot="1">
      <c r="A704" s="805"/>
      <c r="B704" s="251"/>
      <c r="C704" s="806"/>
      <c r="D704" s="815"/>
      <c r="E704" s="805"/>
      <c r="F704" s="18"/>
      <c r="W704" s="9"/>
      <c r="X704" s="9"/>
      <c r="Y704" s="9"/>
      <c r="Z704" s="9"/>
      <c r="AA704" s="128"/>
      <c r="AB704" s="171"/>
      <c r="AC704" s="172"/>
      <c r="AD704" s="173"/>
    </row>
    <row r="705" spans="1:30" ht="13.8" thickBot="1">
      <c r="A705" s="805"/>
      <c r="B705" s="251"/>
      <c r="C705" s="806"/>
      <c r="D705" s="815"/>
      <c r="E705" s="805"/>
      <c r="F705" s="18"/>
      <c r="G705" s="855" t="s">
        <v>810</v>
      </c>
      <c r="H705" s="855"/>
      <c r="I705" s="855"/>
      <c r="J705" s="855"/>
      <c r="K705" s="855"/>
      <c r="L705" s="855"/>
      <c r="M705" s="855"/>
      <c r="N705" s="855"/>
      <c r="O705" s="855"/>
      <c r="P705" s="855"/>
      <c r="Q705" s="855"/>
      <c r="R705" s="855"/>
      <c r="S705" s="855"/>
      <c r="T705" s="855"/>
      <c r="U705" s="855"/>
      <c r="V705" s="1716"/>
      <c r="W705" s="1717"/>
      <c r="X705" s="1717"/>
      <c r="Y705" s="1717"/>
      <c r="Z705" s="1718"/>
      <c r="AA705" s="128"/>
      <c r="AB705" s="176"/>
      <c r="AC705" s="177"/>
      <c r="AD705" s="178"/>
    </row>
    <row r="706" spans="1:30" ht="13.8" thickBot="1">
      <c r="A706" s="805"/>
      <c r="B706" s="251"/>
      <c r="C706" s="806"/>
      <c r="D706" s="815"/>
      <c r="E706" s="805"/>
      <c r="F706" s="18"/>
      <c r="W706" s="9"/>
      <c r="X706" s="9"/>
      <c r="Y706" s="9"/>
      <c r="Z706" s="9"/>
      <c r="AA706" s="128"/>
      <c r="AB706" s="176"/>
      <c r="AC706" s="177"/>
      <c r="AD706" s="178"/>
    </row>
    <row r="707" spans="1:30" ht="13.8" thickBot="1">
      <c r="A707" s="805"/>
      <c r="B707" s="251"/>
      <c r="C707" s="806"/>
      <c r="D707" s="815"/>
      <c r="E707" s="805"/>
      <c r="F707" s="18"/>
      <c r="G707" s="1135" t="s">
        <v>790</v>
      </c>
      <c r="H707" s="1136"/>
      <c r="I707" s="1136"/>
      <c r="J707" s="1136"/>
      <c r="K707" s="1136"/>
      <c r="L707" s="1136"/>
      <c r="M707" s="1136"/>
      <c r="N707" s="1136"/>
      <c r="O707" s="1715"/>
      <c r="P707" s="1753">
        <f>SUM(管理運営!J60:O60)+SUM(管理運営!S60:X60)</f>
        <v>0</v>
      </c>
      <c r="Q707" s="1754"/>
      <c r="R707" s="1755"/>
      <c r="S707" s="166" t="s">
        <v>89</v>
      </c>
      <c r="T707" s="9"/>
      <c r="W707" s="9"/>
      <c r="X707" s="9"/>
      <c r="Y707" s="9"/>
      <c r="Z707" s="9"/>
      <c r="AA707" s="128"/>
      <c r="AB707" s="176"/>
      <c r="AC707" s="177"/>
      <c r="AD707" s="178"/>
    </row>
    <row r="708" spans="1:30">
      <c r="A708" s="805"/>
      <c r="B708" s="251"/>
      <c r="C708" s="806"/>
      <c r="D708" s="815"/>
      <c r="E708" s="805"/>
      <c r="F708" s="18"/>
      <c r="G708" s="1756"/>
      <c r="H708" s="1757"/>
      <c r="I708" s="1741" t="s">
        <v>670</v>
      </c>
      <c r="J708" s="1742"/>
      <c r="K708" s="1742"/>
      <c r="L708" s="1742"/>
      <c r="M708" s="1742"/>
      <c r="N708" s="1742"/>
      <c r="O708" s="1743"/>
      <c r="P708" s="9"/>
      <c r="Q708" s="9"/>
      <c r="R708" s="9"/>
      <c r="S708" s="120"/>
      <c r="T708" s="9"/>
      <c r="W708" s="9"/>
      <c r="X708" s="9"/>
      <c r="Y708" s="9"/>
      <c r="Z708" s="9"/>
      <c r="AA708" s="128"/>
      <c r="AB708" s="176"/>
      <c r="AC708" s="177"/>
      <c r="AD708" s="178"/>
    </row>
    <row r="709" spans="1:30">
      <c r="A709" s="417"/>
      <c r="B709" s="431"/>
      <c r="C709" s="409"/>
      <c r="D709" s="409"/>
      <c r="E709" s="417"/>
      <c r="G709" s="391"/>
      <c r="H709" s="391"/>
      <c r="I709" s="391"/>
      <c r="J709" s="391"/>
      <c r="K709" s="391"/>
      <c r="L709" s="391"/>
      <c r="M709" s="391"/>
      <c r="N709" s="391"/>
      <c r="O709" s="391"/>
      <c r="P709" s="391"/>
      <c r="Q709" s="391"/>
      <c r="R709" s="391"/>
      <c r="S709" s="391"/>
      <c r="T709" s="391"/>
      <c r="U709" s="391"/>
      <c r="V709" s="391"/>
      <c r="W709" s="391"/>
      <c r="X709" s="391"/>
      <c r="Y709" s="391"/>
      <c r="Z709" s="391"/>
      <c r="AA709" s="128"/>
      <c r="AB709" s="176"/>
      <c r="AC709" s="177"/>
      <c r="AD709" s="178"/>
    </row>
    <row r="710" spans="1:30" ht="13.2" customHeight="1">
      <c r="A710" s="417"/>
      <c r="B710" s="431">
        <v>23</v>
      </c>
      <c r="C710" s="806" t="s">
        <v>899</v>
      </c>
      <c r="D710" s="815" t="s">
        <v>1254</v>
      </c>
      <c r="E710" s="805" t="s">
        <v>1487</v>
      </c>
      <c r="F710" s="18"/>
      <c r="G710" s="737" t="s">
        <v>71</v>
      </c>
      <c r="H710" s="737"/>
      <c r="I710" s="737"/>
      <c r="J710" s="737"/>
      <c r="K710" s="737"/>
      <c r="L710" s="737"/>
      <c r="M710" s="817"/>
      <c r="N710" s="738" t="s">
        <v>626</v>
      </c>
      <c r="O710" s="739"/>
      <c r="P710" s="739"/>
      <c r="Q710" s="739"/>
      <c r="R710" s="739"/>
      <c r="S710" s="739"/>
      <c r="T710" s="739"/>
      <c r="U710" s="739"/>
      <c r="V710" s="1517"/>
      <c r="W710" s="391"/>
      <c r="X710" s="391"/>
      <c r="Y710" s="391"/>
      <c r="Z710" s="391"/>
      <c r="AA710" s="128"/>
      <c r="AB710" s="1747" t="s">
        <v>824</v>
      </c>
      <c r="AC710" s="1748"/>
      <c r="AD710" s="1749"/>
    </row>
    <row r="711" spans="1:30">
      <c r="A711" s="417"/>
      <c r="B711" s="431"/>
      <c r="C711" s="736"/>
      <c r="D711" s="1967"/>
      <c r="E711" s="805"/>
      <c r="F711" s="18"/>
      <c r="G711" s="737"/>
      <c r="H711" s="737"/>
      <c r="I711" s="737"/>
      <c r="J711" s="737"/>
      <c r="K711" s="737"/>
      <c r="L711" s="737"/>
      <c r="M711" s="817"/>
      <c r="N711" s="742"/>
      <c r="O711" s="743"/>
      <c r="P711" s="743"/>
      <c r="Q711" s="743"/>
      <c r="R711" s="743"/>
      <c r="S711" s="743"/>
      <c r="T711" s="743"/>
      <c r="U711" s="743"/>
      <c r="V711" s="1518"/>
      <c r="W711" s="391"/>
      <c r="X711" s="391"/>
      <c r="Y711" s="391"/>
      <c r="Z711" s="391"/>
      <c r="AA711" s="128"/>
      <c r="AB711" s="1747"/>
      <c r="AC711" s="1748"/>
      <c r="AD711" s="1749"/>
    </row>
    <row r="712" spans="1:30">
      <c r="A712" s="417"/>
      <c r="B712" s="431"/>
      <c r="C712" s="736"/>
      <c r="D712" s="1967"/>
      <c r="E712" s="805"/>
      <c r="F712" s="18"/>
      <c r="G712" s="391"/>
      <c r="H712" s="391"/>
      <c r="I712" s="391"/>
      <c r="J712" s="391"/>
      <c r="K712" s="391"/>
      <c r="L712" s="391"/>
      <c r="M712" s="391"/>
      <c r="N712" s="391" t="s">
        <v>627</v>
      </c>
      <c r="O712" s="391"/>
      <c r="P712" s="391"/>
      <c r="Q712" s="391"/>
      <c r="R712" s="391"/>
      <c r="S712" s="391"/>
      <c r="T712" s="391"/>
      <c r="U712" s="391"/>
      <c r="V712" s="391"/>
      <c r="W712" s="391"/>
      <c r="X712" s="391"/>
      <c r="Y712" s="391"/>
      <c r="Z712" s="391"/>
      <c r="AA712" s="128"/>
      <c r="AB712" s="1747"/>
      <c r="AC712" s="1748"/>
      <c r="AD712" s="1749"/>
    </row>
    <row r="713" spans="1:30">
      <c r="A713" s="417"/>
      <c r="B713" s="431"/>
      <c r="C713" s="736"/>
      <c r="D713" s="1967"/>
      <c r="E713" s="805"/>
      <c r="F713" s="18"/>
      <c r="G713" s="9"/>
      <c r="H713" s="9"/>
      <c r="I713" s="9"/>
      <c r="J713" s="9"/>
      <c r="K713" s="9"/>
      <c r="L713" s="9"/>
      <c r="M713" s="9"/>
      <c r="N713" s="9"/>
      <c r="O713" s="9"/>
      <c r="P713" s="9"/>
      <c r="Q713" s="9"/>
      <c r="R713" s="9"/>
      <c r="S713" s="9"/>
      <c r="T713" s="9"/>
      <c r="U713" s="9"/>
      <c r="V713" s="9"/>
      <c r="W713" s="9"/>
      <c r="X713" s="9"/>
      <c r="Y713" s="9"/>
      <c r="Z713" s="391"/>
      <c r="AA713" s="128"/>
      <c r="AB713" s="1747"/>
      <c r="AC713" s="1748"/>
      <c r="AD713" s="1749"/>
    </row>
    <row r="714" spans="1:30" ht="13.8" thickBot="1">
      <c r="A714" s="417"/>
      <c r="B714" s="431"/>
      <c r="C714" s="409"/>
      <c r="D714" s="474"/>
      <c r="E714" s="805"/>
      <c r="F714" s="18"/>
      <c r="G714" s="799" t="s">
        <v>669</v>
      </c>
      <c r="H714" s="799"/>
      <c r="I714" s="799"/>
      <c r="J714" s="799"/>
      <c r="K714" s="799"/>
      <c r="L714" s="799"/>
      <c r="M714" s="799"/>
      <c r="N714" s="799"/>
      <c r="O714" s="799"/>
      <c r="P714" s="799"/>
      <c r="Q714" s="799"/>
      <c r="R714" s="799"/>
      <c r="S714" s="799"/>
      <c r="T714" s="799"/>
      <c r="U714" s="799"/>
      <c r="V714" s="799"/>
      <c r="Y714" s="9"/>
      <c r="Z714" s="391"/>
      <c r="AA714" s="128"/>
      <c r="AB714" s="176"/>
      <c r="AC714" s="177"/>
      <c r="AD714" s="178"/>
    </row>
    <row r="715" spans="1:30" ht="13.8" thickBot="1">
      <c r="A715" s="417"/>
      <c r="B715" s="431"/>
      <c r="C715" s="409"/>
      <c r="D715" s="474"/>
      <c r="E715" s="805"/>
      <c r="F715" s="18"/>
      <c r="G715" s="388"/>
      <c r="H715" s="1750" t="s">
        <v>811</v>
      </c>
      <c r="I715" s="1750"/>
      <c r="J715" s="1750"/>
      <c r="K715" s="1750"/>
      <c r="L715" s="1750"/>
      <c r="M715" s="1750"/>
      <c r="N715" s="1750"/>
      <c r="O715" s="1750"/>
      <c r="P715" s="1750"/>
      <c r="Q715" s="1750"/>
      <c r="R715" s="1750"/>
      <c r="S715" s="1750"/>
      <c r="T715" s="1751"/>
      <c r="U715" s="1716"/>
      <c r="V715" s="1717"/>
      <c r="W715" s="1717"/>
      <c r="X715" s="1717"/>
      <c r="Y715" s="1717"/>
      <c r="Z715" s="1718"/>
      <c r="AA715" s="128"/>
      <c r="AB715" s="176"/>
      <c r="AC715" s="177"/>
      <c r="AD715" s="178"/>
    </row>
    <row r="716" spans="1:30" ht="13.8" thickBot="1">
      <c r="A716" s="417"/>
      <c r="B716" s="431"/>
      <c r="C716" s="409"/>
      <c r="D716" s="474"/>
      <c r="E716" s="805"/>
      <c r="F716" s="18"/>
      <c r="G716" s="9"/>
      <c r="H716" s="9"/>
      <c r="I716" s="9"/>
      <c r="J716" s="9"/>
      <c r="K716" s="9"/>
      <c r="L716" s="9"/>
      <c r="M716" s="9"/>
      <c r="N716" s="9"/>
      <c r="O716" s="9"/>
      <c r="P716" s="9"/>
      <c r="Q716" s="9"/>
      <c r="R716" s="9"/>
      <c r="S716" s="9"/>
      <c r="T716" s="9"/>
      <c r="U716" s="9"/>
      <c r="V716" s="9"/>
      <c r="W716" s="9"/>
      <c r="X716" s="9"/>
      <c r="Y716" s="9"/>
      <c r="Z716" s="391"/>
      <c r="AA716" s="128"/>
      <c r="AB716" s="176"/>
      <c r="AC716" s="177"/>
      <c r="AD716" s="178"/>
    </row>
    <row r="717" spans="1:30" ht="13.8" thickBot="1">
      <c r="A717" s="417"/>
      <c r="B717" s="431"/>
      <c r="C717" s="409"/>
      <c r="D717" s="474"/>
      <c r="E717" s="805"/>
      <c r="F717" s="18"/>
      <c r="G717" s="942" t="s">
        <v>897</v>
      </c>
      <c r="H717" s="943"/>
      <c r="I717" s="943"/>
      <c r="J717" s="943"/>
      <c r="K717" s="943"/>
      <c r="L717" s="943"/>
      <c r="M717" s="943"/>
      <c r="N717" s="943"/>
      <c r="O717" s="1752"/>
      <c r="P717" s="1753">
        <f>SUM(管理運営!J60:AA60)</f>
        <v>0</v>
      </c>
      <c r="Q717" s="1754"/>
      <c r="R717" s="1755"/>
      <c r="S717" s="166" t="s">
        <v>89</v>
      </c>
      <c r="T717" s="9"/>
      <c r="U717" s="9"/>
      <c r="V717" s="9"/>
      <c r="W717" s="9"/>
      <c r="X717" s="9"/>
      <c r="Y717" s="9"/>
      <c r="Z717" s="391"/>
      <c r="AA717" s="128"/>
      <c r="AB717" s="176"/>
      <c r="AC717" s="177"/>
      <c r="AD717" s="178"/>
    </row>
    <row r="718" spans="1:30">
      <c r="A718" s="417"/>
      <c r="B718" s="431"/>
      <c r="C718" s="409"/>
      <c r="D718" s="409"/>
      <c r="E718" s="417"/>
      <c r="F718" s="18"/>
      <c r="G718" s="1756"/>
      <c r="H718" s="1757"/>
      <c r="I718" s="1741" t="s">
        <v>670</v>
      </c>
      <c r="J718" s="1742"/>
      <c r="K718" s="1742"/>
      <c r="L718" s="1742"/>
      <c r="M718" s="1742"/>
      <c r="N718" s="1742"/>
      <c r="O718" s="1743"/>
      <c r="P718" s="9"/>
      <c r="Q718" s="9"/>
      <c r="R718" s="9"/>
      <c r="S718" s="120"/>
      <c r="T718" s="9"/>
      <c r="U718" s="9"/>
      <c r="V718" s="9"/>
      <c r="W718" s="9"/>
      <c r="X718" s="9"/>
      <c r="Y718" s="9"/>
      <c r="Z718" s="391"/>
      <c r="AA718" s="128"/>
      <c r="AB718" s="176"/>
      <c r="AC718" s="177"/>
      <c r="AD718" s="178"/>
    </row>
    <row r="719" spans="1:30">
      <c r="A719" s="417"/>
      <c r="B719" s="431"/>
      <c r="C719" s="409"/>
      <c r="D719" s="409"/>
      <c r="E719" s="417"/>
      <c r="H719" s="391"/>
      <c r="I719" s="391"/>
      <c r="J719" s="391"/>
      <c r="L719" s="391"/>
      <c r="M719" s="391"/>
      <c r="N719" s="391"/>
      <c r="O719" s="391"/>
      <c r="P719" s="9"/>
      <c r="Q719" s="9"/>
      <c r="R719" s="9"/>
      <c r="S719" s="120"/>
      <c r="T719" s="9"/>
      <c r="U719" s="9"/>
      <c r="V719" s="9"/>
      <c r="W719" s="9"/>
      <c r="X719" s="9"/>
      <c r="Y719" s="9"/>
      <c r="Z719" s="391"/>
      <c r="AA719" s="128"/>
      <c r="AB719" s="176"/>
      <c r="AC719" s="177"/>
      <c r="AD719" s="178"/>
    </row>
    <row r="720" spans="1:30">
      <c r="A720" s="417"/>
      <c r="B720" s="431"/>
      <c r="C720" s="409"/>
      <c r="D720" s="409"/>
      <c r="E720" s="417"/>
      <c r="G720" s="391"/>
      <c r="H720" s="391"/>
      <c r="I720" s="391"/>
      <c r="J720" s="391"/>
      <c r="K720" s="391"/>
      <c r="L720" s="391"/>
      <c r="M720" s="391"/>
      <c r="N720" s="391"/>
      <c r="O720" s="391"/>
      <c r="P720" s="391"/>
      <c r="Q720" s="391"/>
      <c r="R720" s="391"/>
      <c r="S720" s="391"/>
      <c r="T720" s="391"/>
      <c r="U720" s="391"/>
      <c r="V720" s="391"/>
      <c r="W720" s="391"/>
      <c r="X720" s="391"/>
      <c r="Y720" s="391"/>
      <c r="Z720" s="391"/>
      <c r="AA720" s="128"/>
      <c r="AB720" s="176"/>
      <c r="AC720" s="177"/>
      <c r="AD720" s="178"/>
    </row>
    <row r="721" spans="1:30" ht="13.5" customHeight="1">
      <c r="A721" s="822" t="s">
        <v>900</v>
      </c>
      <c r="B721" s="1789">
        <v>24</v>
      </c>
      <c r="C721" s="806" t="s">
        <v>901</v>
      </c>
      <c r="D721" s="1763" t="s">
        <v>351</v>
      </c>
      <c r="E721" s="805" t="s">
        <v>902</v>
      </c>
      <c r="G721" s="737" t="s">
        <v>71</v>
      </c>
      <c r="H721" s="737"/>
      <c r="I721" s="737"/>
      <c r="J721" s="737"/>
      <c r="K721" s="737"/>
      <c r="L721" s="737"/>
      <c r="M721" s="737"/>
      <c r="N721" s="774" t="s">
        <v>797</v>
      </c>
      <c r="O721" s="775"/>
      <c r="P721" s="775"/>
      <c r="Q721" s="775"/>
      <c r="R721" s="775"/>
      <c r="S721" s="775"/>
      <c r="T721" s="775"/>
      <c r="U721" s="775"/>
      <c r="V721" s="920"/>
      <c r="AA721" s="128"/>
      <c r="AB721" s="1747" t="s">
        <v>824</v>
      </c>
      <c r="AC721" s="1748"/>
      <c r="AD721" s="1749"/>
    </row>
    <row r="722" spans="1:30">
      <c r="A722" s="822"/>
      <c r="B722" s="1789"/>
      <c r="C722" s="806"/>
      <c r="D722" s="1763"/>
      <c r="E722" s="805"/>
      <c r="G722" s="737"/>
      <c r="H722" s="737"/>
      <c r="I722" s="737"/>
      <c r="J722" s="737"/>
      <c r="K722" s="737"/>
      <c r="L722" s="737"/>
      <c r="M722" s="737"/>
      <c r="N722" s="776"/>
      <c r="O722" s="777"/>
      <c r="P722" s="777"/>
      <c r="Q722" s="777"/>
      <c r="R722" s="777"/>
      <c r="S722" s="777"/>
      <c r="T722" s="777"/>
      <c r="U722" s="777"/>
      <c r="V722" s="921"/>
      <c r="AA722" s="128"/>
      <c r="AB722" s="1747"/>
      <c r="AC722" s="1748"/>
      <c r="AD722" s="1749"/>
    </row>
    <row r="723" spans="1:30">
      <c r="A723" s="822"/>
      <c r="B723" s="1789"/>
      <c r="C723" s="806"/>
      <c r="D723" s="1763"/>
      <c r="E723" s="805"/>
      <c r="AA723" s="128"/>
      <c r="AB723" s="1747"/>
      <c r="AC723" s="1748"/>
      <c r="AD723" s="1749"/>
    </row>
    <row r="724" spans="1:30">
      <c r="A724" s="822"/>
      <c r="B724" s="1789"/>
      <c r="C724" s="806"/>
      <c r="D724" s="1763"/>
      <c r="E724" s="805"/>
      <c r="AA724" s="128"/>
      <c r="AB724" s="1747"/>
      <c r="AC724" s="1748"/>
      <c r="AD724" s="1749"/>
    </row>
    <row r="725" spans="1:30">
      <c r="A725" s="414"/>
      <c r="B725" s="431"/>
      <c r="C725" s="409"/>
      <c r="D725" s="474"/>
      <c r="E725" s="417"/>
      <c r="AA725" s="128"/>
      <c r="AB725" s="397"/>
      <c r="AC725" s="398"/>
      <c r="AD725" s="399"/>
    </row>
    <row r="726" spans="1:30" ht="6" customHeight="1">
      <c r="A726" s="414"/>
      <c r="B726" s="431"/>
      <c r="C726" s="409"/>
      <c r="D726" s="474"/>
      <c r="E726" s="417"/>
      <c r="AA726" s="128"/>
      <c r="AB726" s="397"/>
      <c r="AC726" s="398"/>
      <c r="AD726" s="399"/>
    </row>
    <row r="727" spans="1:30" ht="8.4" customHeight="1">
      <c r="A727" s="257"/>
      <c r="B727" s="368"/>
      <c r="C727" s="386"/>
      <c r="D727" s="386"/>
      <c r="E727" s="257"/>
      <c r="F727" s="23"/>
      <c r="G727" s="23"/>
      <c r="H727" s="23"/>
      <c r="I727" s="23"/>
      <c r="J727" s="23"/>
      <c r="K727" s="23"/>
      <c r="L727" s="23"/>
      <c r="M727" s="23"/>
      <c r="N727" s="23"/>
      <c r="O727" s="23"/>
      <c r="P727" s="23"/>
      <c r="Q727" s="23"/>
      <c r="R727" s="23"/>
      <c r="S727" s="23"/>
      <c r="T727" s="23"/>
      <c r="U727" s="23"/>
      <c r="V727" s="23"/>
      <c r="W727" s="23"/>
      <c r="X727" s="23"/>
      <c r="Y727" s="23"/>
      <c r="Z727" s="23"/>
      <c r="AA727" s="29"/>
      <c r="AB727" s="183"/>
      <c r="AC727" s="184"/>
      <c r="AD727" s="185"/>
    </row>
    <row r="728" spans="1:30" ht="3.75" customHeight="1"/>
    <row r="729" spans="1:30" ht="5.4" customHeight="1">
      <c r="A729" s="75"/>
      <c r="B729" s="170"/>
      <c r="C729" s="303"/>
      <c r="D729" s="302"/>
      <c r="E729" s="170"/>
      <c r="F729" s="25"/>
      <c r="G729" s="25"/>
      <c r="H729" s="25"/>
      <c r="I729" s="25"/>
      <c r="J729" s="25"/>
      <c r="K729" s="25"/>
      <c r="L729" s="25"/>
      <c r="M729" s="25"/>
      <c r="N729" s="25"/>
      <c r="O729" s="25"/>
      <c r="P729" s="25"/>
      <c r="Q729" s="25"/>
      <c r="R729" s="25"/>
      <c r="S729" s="25"/>
      <c r="T729" s="25"/>
      <c r="U729" s="25"/>
      <c r="V729" s="25"/>
      <c r="W729" s="25"/>
      <c r="X729" s="25"/>
      <c r="Y729" s="25"/>
      <c r="Z729" s="25"/>
      <c r="AA729" s="25"/>
      <c r="AB729" s="25"/>
      <c r="AC729" s="25"/>
      <c r="AD729" s="26"/>
    </row>
    <row r="730" spans="1:30" ht="14.4">
      <c r="A730" s="18" t="s">
        <v>1097</v>
      </c>
      <c r="C730" s="591" t="s">
        <v>1043</v>
      </c>
      <c r="O730" s="1118" t="s">
        <v>624</v>
      </c>
      <c r="P730" s="1118"/>
      <c r="Q730" s="1118"/>
      <c r="R730" s="1118"/>
      <c r="S730" s="1118"/>
      <c r="T730" s="1118"/>
      <c r="U730" s="1118"/>
      <c r="V730" s="1118"/>
      <c r="W730" s="1118"/>
      <c r="X730" s="646" t="str">
        <f>Q188</f>
        <v/>
      </c>
      <c r="Y730" s="647"/>
      <c r="Z730" s="168" t="s">
        <v>5</v>
      </c>
      <c r="AD730" s="128"/>
    </row>
    <row r="731" spans="1:30">
      <c r="A731" s="278"/>
      <c r="O731" s="1118" t="s">
        <v>804</v>
      </c>
      <c r="P731" s="1118"/>
      <c r="Q731" s="1118"/>
      <c r="R731" s="1118"/>
      <c r="S731" s="1118"/>
      <c r="T731" s="1118"/>
      <c r="U731" s="1118"/>
      <c r="V731" s="1118"/>
      <c r="W731" s="1118"/>
      <c r="X731" s="646" t="str">
        <f>Q189</f>
        <v/>
      </c>
      <c r="Y731" s="647"/>
      <c r="Z731" s="168" t="s">
        <v>5</v>
      </c>
      <c r="AD731" s="128"/>
    </row>
    <row r="732" spans="1:30">
      <c r="A732" s="278"/>
      <c r="O732" s="1118" t="s">
        <v>109</v>
      </c>
      <c r="P732" s="1118"/>
      <c r="Q732" s="1118"/>
      <c r="R732" s="1118"/>
      <c r="S732" s="1118"/>
      <c r="T732" s="1118"/>
      <c r="U732" s="1118"/>
      <c r="V732" s="1118"/>
      <c r="W732" s="1118"/>
      <c r="X732" s="646">
        <f>IF(X730="",0,X730)+IF(X731="",0,X731)</f>
        <v>0</v>
      </c>
      <c r="Y732" s="647"/>
      <c r="Z732" s="168" t="s">
        <v>5</v>
      </c>
      <c r="AD732" s="128"/>
    </row>
    <row r="733" spans="1:30" ht="6" customHeight="1">
      <c r="A733" s="278"/>
      <c r="AD733" s="128"/>
    </row>
    <row r="734" spans="1:30">
      <c r="A734" s="278" t="s">
        <v>1221</v>
      </c>
      <c r="O734" s="428"/>
      <c r="P734" s="428"/>
      <c r="Q734" s="428"/>
      <c r="R734" s="428"/>
      <c r="S734" s="428"/>
      <c r="T734" s="428"/>
      <c r="U734" s="428"/>
      <c r="V734" s="428"/>
      <c r="W734" s="428"/>
      <c r="X734" s="99"/>
      <c r="Y734" s="99"/>
      <c r="Z734" s="391"/>
      <c r="AD734" s="128"/>
    </row>
    <row r="735" spans="1:30" ht="13.2" customHeight="1">
      <c r="A735" s="1837" t="s">
        <v>1222</v>
      </c>
      <c r="B735" s="737"/>
      <c r="C735" s="737"/>
      <c r="D735" s="737"/>
      <c r="E735" s="737"/>
      <c r="G735" s="1841" t="s">
        <v>17</v>
      </c>
      <c r="H735" s="1841"/>
      <c r="I735" s="1095" t="s">
        <v>1503</v>
      </c>
      <c r="J735" s="1096"/>
      <c r="K735" s="1737" t="s">
        <v>1499</v>
      </c>
      <c r="L735" s="1737"/>
      <c r="M735" s="1740" t="s">
        <v>1499</v>
      </c>
      <c r="N735" s="1737"/>
      <c r="O735" s="1737" t="s">
        <v>1499</v>
      </c>
      <c r="P735" s="1737"/>
      <c r="Q735" s="1737" t="s">
        <v>1499</v>
      </c>
      <c r="R735" s="1737"/>
      <c r="S735" s="1732" t="s">
        <v>1502</v>
      </c>
      <c r="T735" s="1732"/>
      <c r="U735" s="1732" t="s">
        <v>1502</v>
      </c>
      <c r="V735" s="1732"/>
      <c r="W735" s="1732" t="s">
        <v>1502</v>
      </c>
      <c r="X735" s="1732"/>
      <c r="Y735" s="1732" t="s">
        <v>1502</v>
      </c>
      <c r="Z735" s="1732"/>
      <c r="AB735" s="1761" t="s">
        <v>1504</v>
      </c>
      <c r="AC735" s="1762"/>
      <c r="AD735" s="1762"/>
    </row>
    <row r="736" spans="1:30">
      <c r="A736" s="1837"/>
      <c r="B736" s="737"/>
      <c r="C736" s="737"/>
      <c r="D736" s="737"/>
      <c r="E736" s="737"/>
      <c r="G736" s="1841"/>
      <c r="H736" s="1841"/>
      <c r="I736" s="1096"/>
      <c r="J736" s="1096"/>
      <c r="K736" s="1738" t="s">
        <v>1500</v>
      </c>
      <c r="L736" s="1738"/>
      <c r="M736" s="1738" t="s">
        <v>1500</v>
      </c>
      <c r="N736" s="1738"/>
      <c r="O736" s="1732" t="s">
        <v>1502</v>
      </c>
      <c r="P736" s="1732"/>
      <c r="Q736" s="1732" t="s">
        <v>1502</v>
      </c>
      <c r="R736" s="1732"/>
      <c r="S736" s="1738" t="s">
        <v>1500</v>
      </c>
      <c r="T736" s="1738"/>
      <c r="U736" s="1738" t="s">
        <v>1500</v>
      </c>
      <c r="V736" s="1738"/>
      <c r="W736" s="1732" t="s">
        <v>1502</v>
      </c>
      <c r="X736" s="1732"/>
      <c r="Y736" s="1732" t="s">
        <v>1502</v>
      </c>
      <c r="Z736" s="1732"/>
      <c r="AB736" s="1762"/>
      <c r="AC736" s="1762"/>
      <c r="AD736" s="1762"/>
    </row>
    <row r="737" spans="1:36">
      <c r="A737" s="1837"/>
      <c r="B737" s="737"/>
      <c r="C737" s="737"/>
      <c r="D737" s="737"/>
      <c r="E737" s="737"/>
      <c r="G737" s="1841"/>
      <c r="H737" s="1841"/>
      <c r="I737" s="1096"/>
      <c r="J737" s="1096"/>
      <c r="K737" s="1739" t="s">
        <v>1501</v>
      </c>
      <c r="L737" s="1739"/>
      <c r="M737" s="1732" t="s">
        <v>1502</v>
      </c>
      <c r="N737" s="1732"/>
      <c r="O737" s="1739" t="s">
        <v>1501</v>
      </c>
      <c r="P737" s="1739"/>
      <c r="Q737" s="1732" t="s">
        <v>1502</v>
      </c>
      <c r="R737" s="1732"/>
      <c r="S737" s="1739" t="s">
        <v>1501</v>
      </c>
      <c r="T737" s="1739"/>
      <c r="U737" s="1732" t="s">
        <v>1502</v>
      </c>
      <c r="V737" s="1732"/>
      <c r="W737" s="1739" t="s">
        <v>1501</v>
      </c>
      <c r="X737" s="1739"/>
      <c r="Y737" s="1732" t="s">
        <v>1502</v>
      </c>
      <c r="Z737" s="1732"/>
      <c r="AB737" s="1762"/>
      <c r="AC737" s="1762"/>
      <c r="AD737" s="1762"/>
    </row>
    <row r="738" spans="1:36">
      <c r="A738" s="1837"/>
      <c r="B738" s="737"/>
      <c r="C738" s="737"/>
      <c r="D738" s="737"/>
      <c r="E738" s="737"/>
      <c r="G738" s="1758" t="s">
        <v>601</v>
      </c>
      <c r="H738" s="1760"/>
      <c r="I738" s="1791">
        <f t="shared" ref="I738:I744" si="4">J314+O314</f>
        <v>0</v>
      </c>
      <c r="J738" s="1791"/>
      <c r="K738" s="1732">
        <f>ROUNDDOWN($I738/3,1)</f>
        <v>0</v>
      </c>
      <c r="L738" s="1732"/>
      <c r="M738" s="681">
        <f>ROUNDDOWN($I738/3,1)</f>
        <v>0</v>
      </c>
      <c r="N738" s="682"/>
      <c r="O738" s="1732">
        <f>ROUNDDOWN($I738/3,1)</f>
        <v>0</v>
      </c>
      <c r="P738" s="1732"/>
      <c r="Q738" s="681">
        <f>ROUNDDOWN($I738/3,1)</f>
        <v>0</v>
      </c>
      <c r="R738" s="682"/>
      <c r="S738" s="1732">
        <f>ROUNDDOWN($I738/3,1)</f>
        <v>0</v>
      </c>
      <c r="T738" s="1732"/>
      <c r="U738" s="681">
        <f>ROUNDDOWN($I738/3,1)</f>
        <v>0</v>
      </c>
      <c r="V738" s="682"/>
      <c r="W738" s="1732">
        <f>ROUNDDOWN($I738/3,1)</f>
        <v>0</v>
      </c>
      <c r="X738" s="1732"/>
      <c r="Y738" s="681">
        <f>ROUNDDOWN($I738/3,1)</f>
        <v>0</v>
      </c>
      <c r="Z738" s="682"/>
      <c r="AB738" s="1080"/>
      <c r="AC738" s="681"/>
      <c r="AD738" s="682"/>
    </row>
    <row r="739" spans="1:36">
      <c r="A739" s="1837"/>
      <c r="B739" s="737"/>
      <c r="C739" s="737"/>
      <c r="D739" s="737"/>
      <c r="E739" s="737"/>
      <c r="G739" s="1758" t="s">
        <v>602</v>
      </c>
      <c r="H739" s="1760"/>
      <c r="I739" s="1791">
        <f t="shared" si="4"/>
        <v>0</v>
      </c>
      <c r="J739" s="1791"/>
      <c r="K739" s="1732">
        <f>ROUNDDOWN($I739/5,1)</f>
        <v>0</v>
      </c>
      <c r="L739" s="1732"/>
      <c r="M739" s="1732">
        <f>ROUNDDOWN($I739/5,1)</f>
        <v>0</v>
      </c>
      <c r="N739" s="1732"/>
      <c r="O739" s="1732">
        <f>ROUNDDOWN($I739/5,1)</f>
        <v>0</v>
      </c>
      <c r="P739" s="1732"/>
      <c r="Q739" s="1732">
        <f>ROUNDDOWN($I739/5,1)</f>
        <v>0</v>
      </c>
      <c r="R739" s="1732"/>
      <c r="S739" s="675">
        <f>ROUNDDOWN(($I739+$I740)/6,1)</f>
        <v>0</v>
      </c>
      <c r="T739" s="677"/>
      <c r="U739" s="675">
        <f>ROUNDDOWN(($I739+$I740)/6,1)</f>
        <v>0</v>
      </c>
      <c r="V739" s="677"/>
      <c r="W739" s="675">
        <f>ROUNDDOWN(($I739+$I740)/6,1)</f>
        <v>0</v>
      </c>
      <c r="X739" s="677"/>
      <c r="Y739" s="675">
        <f>ROUNDDOWN(($I739+$I740)/6,1)</f>
        <v>0</v>
      </c>
      <c r="Z739" s="677"/>
      <c r="AB739" s="675"/>
      <c r="AC739" s="676"/>
      <c r="AD739" s="677"/>
    </row>
    <row r="740" spans="1:36">
      <c r="A740" s="1837"/>
      <c r="B740" s="737"/>
      <c r="C740" s="737"/>
      <c r="D740" s="737"/>
      <c r="E740" s="737"/>
      <c r="G740" s="1758" t="s">
        <v>604</v>
      </c>
      <c r="H740" s="1760"/>
      <c r="I740" s="1791">
        <f t="shared" si="4"/>
        <v>0</v>
      </c>
      <c r="J740" s="1791"/>
      <c r="K740" s="1732">
        <f>ROUNDDOWN($I740/6,1)</f>
        <v>0</v>
      </c>
      <c r="L740" s="1732"/>
      <c r="M740" s="1732">
        <f>ROUNDDOWN($I740/6,1)</f>
        <v>0</v>
      </c>
      <c r="N740" s="1732"/>
      <c r="O740" s="1732">
        <f>ROUNDDOWN($I740/6,1)</f>
        <v>0</v>
      </c>
      <c r="P740" s="1732"/>
      <c r="Q740" s="1732">
        <f>ROUNDDOWN($I740/6,1)</f>
        <v>0</v>
      </c>
      <c r="R740" s="1732"/>
      <c r="S740" s="678"/>
      <c r="T740" s="680"/>
      <c r="U740" s="678"/>
      <c r="V740" s="680"/>
      <c r="W740" s="678"/>
      <c r="X740" s="680"/>
      <c r="Y740" s="678"/>
      <c r="Z740" s="680"/>
      <c r="AB740" s="1724"/>
      <c r="AC740" s="1725"/>
      <c r="AD740" s="1726"/>
    </row>
    <row r="741" spans="1:36">
      <c r="A741" s="278"/>
      <c r="G741" s="1758" t="s">
        <v>635</v>
      </c>
      <c r="H741" s="1760"/>
      <c r="I741" s="1791">
        <f t="shared" si="4"/>
        <v>0</v>
      </c>
      <c r="J741" s="1791"/>
      <c r="K741" s="1732">
        <f>ROUNDDOWN($I741/6,1)</f>
        <v>0</v>
      </c>
      <c r="L741" s="1732"/>
      <c r="M741" s="676">
        <f>ROUNDDOWN(($I741+$I742)/15,1)</f>
        <v>0</v>
      </c>
      <c r="N741" s="677"/>
      <c r="O741" s="1732">
        <f>ROUNDDOWN($I741/6,1)</f>
        <v>0</v>
      </c>
      <c r="P741" s="1732"/>
      <c r="Q741" s="676">
        <f>ROUNDDOWN(($I741+$I742)/20,1)</f>
        <v>0</v>
      </c>
      <c r="R741" s="677"/>
      <c r="S741" s="1732">
        <f>ROUNDDOWN($I741/6,1)</f>
        <v>0</v>
      </c>
      <c r="T741" s="1732"/>
      <c r="U741" s="676">
        <f>ROUNDDOWN(($I741+$I742)/15,1)</f>
        <v>0</v>
      </c>
      <c r="V741" s="677"/>
      <c r="W741" s="1732">
        <f>ROUNDDOWN($I741/6,1)</f>
        <v>0</v>
      </c>
      <c r="X741" s="1732"/>
      <c r="Y741" s="676">
        <f>ROUNDDOWN(($I741+$I742)/20,1)</f>
        <v>0</v>
      </c>
      <c r="Z741" s="677"/>
      <c r="AB741" s="675"/>
      <c r="AC741" s="676"/>
      <c r="AD741" s="677"/>
    </row>
    <row r="742" spans="1:36" ht="13.8" customHeight="1">
      <c r="A742" s="1990" t="s">
        <v>1497</v>
      </c>
      <c r="B742" s="1937"/>
      <c r="C742" s="1937"/>
      <c r="D742" s="1937"/>
      <c r="E742" s="1937"/>
      <c r="G742" s="1758" t="s">
        <v>605</v>
      </c>
      <c r="H742" s="1760"/>
      <c r="I742" s="1791">
        <f t="shared" si="4"/>
        <v>0</v>
      </c>
      <c r="J742" s="1791"/>
      <c r="K742" s="1732">
        <f>ROUNDDOWN($I742/15,1)</f>
        <v>0</v>
      </c>
      <c r="L742" s="1732"/>
      <c r="M742" s="679"/>
      <c r="N742" s="680"/>
      <c r="O742" s="1732">
        <f>ROUNDDOWN($I742/20,1)</f>
        <v>0</v>
      </c>
      <c r="P742" s="1732"/>
      <c r="Q742" s="679"/>
      <c r="R742" s="680"/>
      <c r="S742" s="1732">
        <f>ROUNDDOWN($I742/15,1)</f>
        <v>0</v>
      </c>
      <c r="T742" s="1732"/>
      <c r="U742" s="679"/>
      <c r="V742" s="680"/>
      <c r="W742" s="1732">
        <f>ROUNDDOWN($I742/20,1)</f>
        <v>0</v>
      </c>
      <c r="X742" s="1732"/>
      <c r="Y742" s="679"/>
      <c r="Z742" s="680"/>
      <c r="AB742" s="1724"/>
      <c r="AC742" s="1725"/>
      <c r="AD742" s="1726"/>
    </row>
    <row r="743" spans="1:36" ht="13.8" customHeight="1">
      <c r="A743" s="1990"/>
      <c r="B743" s="1937"/>
      <c r="C743" s="1937"/>
      <c r="D743" s="1937"/>
      <c r="E743" s="1937"/>
      <c r="G743" s="1758" t="s">
        <v>606</v>
      </c>
      <c r="H743" s="1760"/>
      <c r="I743" s="1791">
        <f t="shared" si="4"/>
        <v>0</v>
      </c>
      <c r="J743" s="1791"/>
      <c r="K743" s="1732">
        <f>ROUNDDOWN(($I743+$I744)/30,1)</f>
        <v>0</v>
      </c>
      <c r="L743" s="1732"/>
      <c r="M743" s="1732">
        <f>ROUNDDOWN(($I743+$I744)/30,1)</f>
        <v>0</v>
      </c>
      <c r="N743" s="1732"/>
      <c r="O743" s="1732">
        <f>ROUNDDOWN(($I743+$I744)/30,1)</f>
        <v>0</v>
      </c>
      <c r="P743" s="1732"/>
      <c r="Q743" s="1732">
        <f>ROUNDDOWN(($I743+$I744)/30,1)</f>
        <v>0</v>
      </c>
      <c r="R743" s="1732"/>
      <c r="S743" s="1732">
        <f>ROUNDDOWN(($I743+$I744)/30,1)</f>
        <v>0</v>
      </c>
      <c r="T743" s="1732"/>
      <c r="U743" s="1732">
        <f>ROUNDDOWN(($I743+$I744)/30,1)</f>
        <v>0</v>
      </c>
      <c r="V743" s="1732"/>
      <c r="W743" s="1732">
        <f>ROUNDDOWN(($I743+$I744)/30,1)</f>
        <v>0</v>
      </c>
      <c r="X743" s="1732"/>
      <c r="Y743" s="1732">
        <f>ROUNDDOWN(($I743+$I744)/30,1)</f>
        <v>0</v>
      </c>
      <c r="Z743" s="1732"/>
      <c r="AB743" s="675"/>
      <c r="AC743" s="676"/>
      <c r="AD743" s="677"/>
    </row>
    <row r="744" spans="1:36" ht="13.8" thickBot="1">
      <c r="A744" s="1990"/>
      <c r="B744" s="1937"/>
      <c r="C744" s="1937"/>
      <c r="D744" s="1937"/>
      <c r="E744" s="1937"/>
      <c r="G744" s="1905" t="s">
        <v>608</v>
      </c>
      <c r="H744" s="1906"/>
      <c r="I744" s="1989">
        <f t="shared" si="4"/>
        <v>0</v>
      </c>
      <c r="J744" s="1989"/>
      <c r="K744" s="1733"/>
      <c r="L744" s="1733"/>
      <c r="M744" s="1733"/>
      <c r="N744" s="1733"/>
      <c r="O744" s="1733"/>
      <c r="P744" s="1733"/>
      <c r="Q744" s="1733"/>
      <c r="R744" s="1733"/>
      <c r="S744" s="1733"/>
      <c r="T744" s="1733"/>
      <c r="U744" s="1733"/>
      <c r="V744" s="1733"/>
      <c r="W744" s="1733"/>
      <c r="X744" s="1733"/>
      <c r="Y744" s="1733"/>
      <c r="Z744" s="1733"/>
      <c r="AB744" s="1838"/>
      <c r="AC744" s="1839"/>
      <c r="AD744" s="1840"/>
    </row>
    <row r="745" spans="1:36" ht="13.2" customHeight="1" thickTop="1">
      <c r="A745" s="1990"/>
      <c r="B745" s="1937"/>
      <c r="C745" s="1937"/>
      <c r="D745" s="1937"/>
      <c r="E745" s="1937"/>
      <c r="G745" s="1982" t="s">
        <v>16</v>
      </c>
      <c r="H745" s="1983"/>
      <c r="I745" s="1984">
        <f>SUM(I738:J744)</f>
        <v>0</v>
      </c>
      <c r="J745" s="1985"/>
      <c r="K745" s="1734">
        <f>ROUND(SUM(K738:L744),0)</f>
        <v>0</v>
      </c>
      <c r="L745" s="1735"/>
      <c r="M745" s="1734">
        <f>ROUND(SUM(M738:N744),0)</f>
        <v>0</v>
      </c>
      <c r="N745" s="1735"/>
      <c r="O745" s="1734">
        <f>ROUND(SUM(O738:P744),0)</f>
        <v>0</v>
      </c>
      <c r="P745" s="1735"/>
      <c r="Q745" s="1734">
        <f>ROUND(SUM(Q738:R744),0)</f>
        <v>0</v>
      </c>
      <c r="R745" s="1735"/>
      <c r="S745" s="1734">
        <f>ROUND(SUM(S738:T744),0)</f>
        <v>0</v>
      </c>
      <c r="T745" s="1735"/>
      <c r="U745" s="1734">
        <f>ROUND(SUM(U738:V744),0)</f>
        <v>0</v>
      </c>
      <c r="V745" s="1735"/>
      <c r="W745" s="1734">
        <f>ROUND(SUM(W738:X744),0)</f>
        <v>0</v>
      </c>
      <c r="X745" s="1735"/>
      <c r="Y745" s="1734">
        <f>ROUND(SUM(Y738:Z744),0)</f>
        <v>0</v>
      </c>
      <c r="Z745" s="1735"/>
      <c r="AB745" s="1744"/>
      <c r="AC745" s="1745"/>
      <c r="AD745" s="1746"/>
    </row>
    <row r="746" spans="1:36">
      <c r="A746" s="1990"/>
      <c r="B746" s="1937"/>
      <c r="C746" s="1937"/>
      <c r="D746" s="1937"/>
      <c r="E746" s="1937"/>
      <c r="K746" s="676">
        <f>SUM(K738:L744)</f>
        <v>0</v>
      </c>
      <c r="L746" s="676"/>
      <c r="M746" s="676">
        <f t="shared" ref="M746" si="5">SUM(M738:N744)</f>
        <v>0</v>
      </c>
      <c r="N746" s="676"/>
      <c r="O746" s="676">
        <f t="shared" ref="O746" si="6">SUM(O738:P744)</f>
        <v>0</v>
      </c>
      <c r="P746" s="676"/>
      <c r="Q746" s="676">
        <f t="shared" ref="Q746" si="7">SUM(Q738:R744)</f>
        <v>0</v>
      </c>
      <c r="R746" s="676"/>
      <c r="S746" s="676">
        <f t="shared" ref="S746" si="8">SUM(S738:T744)</f>
        <v>0</v>
      </c>
      <c r="T746" s="676"/>
      <c r="U746" s="676">
        <f t="shared" ref="U746" si="9">SUM(U738:V744)</f>
        <v>0</v>
      </c>
      <c r="V746" s="676"/>
      <c r="W746" s="676">
        <f t="shared" ref="W746" si="10">SUM(W738:X744)</f>
        <v>0</v>
      </c>
      <c r="X746" s="676"/>
      <c r="Y746" s="676">
        <f t="shared" ref="Y746" si="11">SUM(Y738:Z744)</f>
        <v>0</v>
      </c>
      <c r="Z746" s="676"/>
      <c r="AD746" s="128"/>
      <c r="AJ746" s="3" t="s">
        <v>1098</v>
      </c>
    </row>
    <row r="747" spans="1:36">
      <c r="A747" s="1990"/>
      <c r="B747" s="1937"/>
      <c r="C747" s="1937"/>
      <c r="D747" s="1937"/>
      <c r="E747" s="1937"/>
      <c r="AD747" s="128"/>
      <c r="AJ747" s="3" t="e">
        <f>VLOOKUP(E767,勤務実績２!#REF!,5,0)</f>
        <v>#REF!</v>
      </c>
    </row>
    <row r="748" spans="1:36">
      <c r="A748" s="1990"/>
      <c r="B748" s="1937"/>
      <c r="C748" s="1937"/>
      <c r="D748" s="1937"/>
      <c r="E748" s="1937"/>
      <c r="F748" s="1758" t="s">
        <v>903</v>
      </c>
      <c r="G748" s="1759"/>
      <c r="H748" s="1759"/>
      <c r="I748" s="1759"/>
      <c r="J748" s="1760"/>
      <c r="K748" s="1729">
        <f>IF($Q181="",0,$Q181)</f>
        <v>1</v>
      </c>
      <c r="L748" s="1729"/>
      <c r="M748" s="1729">
        <f>IF($Q181="",0,$Q181)</f>
        <v>1</v>
      </c>
      <c r="N748" s="1729"/>
      <c r="O748" s="1729">
        <f>IF($Q181="",0,$Q181)</f>
        <v>1</v>
      </c>
      <c r="P748" s="1729"/>
      <c r="Q748" s="1729">
        <f>IF($Q181="",0,$Q181)</f>
        <v>1</v>
      </c>
      <c r="R748" s="1729"/>
      <c r="S748" s="1729">
        <f>IF($Q181="",0,$Q181)</f>
        <v>1</v>
      </c>
      <c r="T748" s="1729"/>
      <c r="U748" s="1729">
        <f>IF($Q181="",0,$Q181)</f>
        <v>1</v>
      </c>
      <c r="V748" s="1729"/>
      <c r="W748" s="1729">
        <f>IF($Q181="",0,$Q181)</f>
        <v>1</v>
      </c>
      <c r="X748" s="1729"/>
      <c r="Y748" s="1729">
        <f>IF($Q181="",0,$Q181)</f>
        <v>1</v>
      </c>
      <c r="Z748" s="1729"/>
      <c r="AB748" s="1080"/>
      <c r="AC748" s="681"/>
      <c r="AD748" s="682"/>
      <c r="AJ748" s="3" t="s">
        <v>909</v>
      </c>
    </row>
    <row r="749" spans="1:36">
      <c r="A749" s="1990"/>
      <c r="B749" s="1937"/>
      <c r="C749" s="1937"/>
      <c r="D749" s="1937"/>
      <c r="E749" s="1937"/>
      <c r="F749" s="1758" t="s">
        <v>802</v>
      </c>
      <c r="G749" s="1759"/>
      <c r="H749" s="1759"/>
      <c r="I749" s="1759"/>
      <c r="J749" s="1760"/>
      <c r="K749" s="1729">
        <f>IF($Q182="",0,$Q182)</f>
        <v>0</v>
      </c>
      <c r="L749" s="1729"/>
      <c r="M749" s="1729">
        <f>IF($Q182="",0,$Q182)</f>
        <v>0</v>
      </c>
      <c r="N749" s="1729"/>
      <c r="O749" s="1729">
        <f>IF($Q182="",0,$Q182)</f>
        <v>0</v>
      </c>
      <c r="P749" s="1729"/>
      <c r="Q749" s="1729">
        <f>IF($Q182="",0,$Q182)</f>
        <v>0</v>
      </c>
      <c r="R749" s="1729"/>
      <c r="S749" s="1729">
        <f>IF($Q182="",0,$Q182)</f>
        <v>0</v>
      </c>
      <c r="T749" s="1729"/>
      <c r="U749" s="1729">
        <f>IF($Q182="",0,$Q182)</f>
        <v>0</v>
      </c>
      <c r="V749" s="1729"/>
      <c r="W749" s="1729">
        <f>IF($Q182="",0,$Q182)</f>
        <v>0</v>
      </c>
      <c r="X749" s="1729"/>
      <c r="Y749" s="1729">
        <f>IF($Q182="",0,$Q182)</f>
        <v>0</v>
      </c>
      <c r="Z749" s="1729"/>
      <c r="AB749" s="1080"/>
      <c r="AC749" s="681"/>
      <c r="AD749" s="682"/>
      <c r="AJ749" s="3">
        <f>IF(V370="",1,AJ747)</f>
        <v>1</v>
      </c>
    </row>
    <row r="750" spans="1:36">
      <c r="A750" s="1990"/>
      <c r="B750" s="1937"/>
      <c r="C750" s="1937"/>
      <c r="D750" s="1937"/>
      <c r="E750" s="1937"/>
      <c r="F750" s="1758" t="s">
        <v>1088</v>
      </c>
      <c r="G750" s="1759"/>
      <c r="H750" s="1759"/>
      <c r="I750" s="1759"/>
      <c r="J750" s="1760"/>
      <c r="K750" s="1729">
        <f>IF($Q183="",0,$Q183)</f>
        <v>0</v>
      </c>
      <c r="L750" s="1729"/>
      <c r="M750" s="1729">
        <f>IF($Q183="",0,$Q183)</f>
        <v>0</v>
      </c>
      <c r="N750" s="1729"/>
      <c r="O750" s="1729">
        <f>IF($Q183="",0,$Q183)</f>
        <v>0</v>
      </c>
      <c r="P750" s="1729"/>
      <c r="Q750" s="1729">
        <f>IF($Q183="",0,$Q183)</f>
        <v>0</v>
      </c>
      <c r="R750" s="1729"/>
      <c r="S750" s="1729">
        <f>IF($Q183="",0,$Q183)</f>
        <v>0</v>
      </c>
      <c r="T750" s="1729"/>
      <c r="U750" s="1729">
        <f>IF($Q183="",0,$Q183)</f>
        <v>0</v>
      </c>
      <c r="V750" s="1729"/>
      <c r="W750" s="1729">
        <f>IF($Q183="",0,$Q183)</f>
        <v>0</v>
      </c>
      <c r="X750" s="1729"/>
      <c r="Y750" s="1729">
        <f>IF($Q183="",0,$Q183)</f>
        <v>0</v>
      </c>
      <c r="Z750" s="1729"/>
      <c r="AB750" s="1080"/>
      <c r="AC750" s="681"/>
      <c r="AD750" s="682"/>
    </row>
    <row r="751" spans="1:36" ht="13.2" customHeight="1">
      <c r="A751" s="1990"/>
      <c r="B751" s="1937"/>
      <c r="C751" s="1937"/>
      <c r="D751" s="1937"/>
      <c r="E751" s="1937"/>
      <c r="F751" s="1758" t="s">
        <v>1089</v>
      </c>
      <c r="G751" s="1759"/>
      <c r="H751" s="1759"/>
      <c r="I751" s="1759"/>
      <c r="J751" s="1760"/>
      <c r="K751" s="1729">
        <f>IF($Q184="",0,$Q184)</f>
        <v>0</v>
      </c>
      <c r="L751" s="1729"/>
      <c r="M751" s="1729">
        <f>IF($Q184="",0,$Q184)</f>
        <v>0</v>
      </c>
      <c r="N751" s="1729"/>
      <c r="O751" s="1729">
        <f>IF($Q184="",0,$Q184)</f>
        <v>0</v>
      </c>
      <c r="P751" s="1729"/>
      <c r="Q751" s="1729">
        <f>IF($Q184="",0,$Q184)</f>
        <v>0</v>
      </c>
      <c r="R751" s="1729"/>
      <c r="S751" s="1729">
        <f>IF($Q184="",0,$Q184)</f>
        <v>0</v>
      </c>
      <c r="T751" s="1729"/>
      <c r="U751" s="1729">
        <f>IF($Q184="",0,$Q184)</f>
        <v>0</v>
      </c>
      <c r="V751" s="1729"/>
      <c r="W751" s="1729">
        <f>IF($Q184="",0,$Q184)</f>
        <v>0</v>
      </c>
      <c r="X751" s="1729"/>
      <c r="Y751" s="1729">
        <f>IF($Q184="",0,$Q184)</f>
        <v>0</v>
      </c>
      <c r="Z751" s="1729"/>
      <c r="AB751" s="1080"/>
      <c r="AC751" s="681"/>
      <c r="AD751" s="682"/>
    </row>
    <row r="752" spans="1:36">
      <c r="A752" s="1990"/>
      <c r="B752" s="1937"/>
      <c r="C752" s="1937"/>
      <c r="D752" s="1937"/>
      <c r="E752" s="1937"/>
      <c r="K752" s="676">
        <f>K745+K748+K749+K750+K751</f>
        <v>1</v>
      </c>
      <c r="L752" s="676"/>
      <c r="M752" s="676">
        <f t="shared" ref="M752" si="12">M745+M748+M749+M750+M751</f>
        <v>1</v>
      </c>
      <c r="N752" s="676"/>
      <c r="O752" s="676">
        <f t="shared" ref="O752" si="13">O745+O748+O749+O750+O751</f>
        <v>1</v>
      </c>
      <c r="P752" s="676"/>
      <c r="Q752" s="676">
        <f t="shared" ref="Q752" si="14">Q745+Q748+Q749+Q750+Q751</f>
        <v>1</v>
      </c>
      <c r="R752" s="676"/>
      <c r="S752" s="676">
        <f t="shared" ref="S752" si="15">S745+S748+S749+S750+S751</f>
        <v>1</v>
      </c>
      <c r="T752" s="676"/>
      <c r="U752" s="676">
        <f t="shared" ref="U752" si="16">U745+U748+U749+U750+U751</f>
        <v>1</v>
      </c>
      <c r="V752" s="676"/>
      <c r="W752" s="676">
        <f t="shared" ref="W752" si="17">W745+W748+W749+W750+W751</f>
        <v>1</v>
      </c>
      <c r="X752" s="676"/>
      <c r="Y752" s="676">
        <f t="shared" ref="Y752" si="18">Y745+Y748+Y749+Y750+Y751</f>
        <v>1</v>
      </c>
      <c r="Z752" s="676"/>
      <c r="AD752" s="128"/>
      <c r="AJ752" s="3" t="s">
        <v>1099</v>
      </c>
    </row>
    <row r="753" spans="1:72" ht="7.8" customHeight="1">
      <c r="A753" s="1736" t="s">
        <v>1223</v>
      </c>
      <c r="B753" s="1587"/>
      <c r="C753" s="1587"/>
      <c r="D753" s="1587"/>
      <c r="E753" s="1587"/>
      <c r="K753" s="679"/>
      <c r="L753" s="679"/>
      <c r="AD753" s="128"/>
      <c r="AJ753" s="3">
        <f>ROUNDDOWN(X732-AJ749,1)</f>
        <v>-1</v>
      </c>
    </row>
    <row r="754" spans="1:72" ht="13.2" customHeight="1">
      <c r="A754" s="1736"/>
      <c r="B754" s="1587"/>
      <c r="C754" s="1587"/>
      <c r="D754" s="1587"/>
      <c r="E754" s="1587"/>
      <c r="F754" s="1758" t="s">
        <v>904</v>
      </c>
      <c r="G754" s="1759"/>
      <c r="H754" s="1759"/>
      <c r="I754" s="1759"/>
      <c r="J754" s="1760"/>
      <c r="K754" s="646">
        <f>IF(AND($T258&gt;=36,$T258&lt;=300),1,0)</f>
        <v>0</v>
      </c>
      <c r="L754" s="647"/>
      <c r="M754" s="646">
        <f>IF(AND($T258&gt;=36,$T258&lt;=300),1,0)</f>
        <v>0</v>
      </c>
      <c r="N754" s="647"/>
      <c r="O754" s="646">
        <f>IF(AND($T258&gt;=36,$T258&lt;=300),1,0)</f>
        <v>0</v>
      </c>
      <c r="P754" s="647"/>
      <c r="Q754" s="646">
        <f>IF(AND($T258&gt;=36,$T258&lt;=300),1,0)</f>
        <v>0</v>
      </c>
      <c r="R754" s="647"/>
      <c r="S754" s="646">
        <f>IF(AND($T258&gt;=36,$T258&lt;=300),1,0)</f>
        <v>0</v>
      </c>
      <c r="T754" s="647"/>
      <c r="U754" s="646">
        <f>IF(AND($T258&gt;=36,$T258&lt;=300),1,0)</f>
        <v>0</v>
      </c>
      <c r="V754" s="647"/>
      <c r="W754" s="646">
        <f>IF(AND($T258&gt;=36,$T258&lt;=300),1,0)</f>
        <v>0</v>
      </c>
      <c r="X754" s="647"/>
      <c r="Y754" s="1729">
        <f>IF(AND($T258&gt;=36,$T258&lt;=300),1,0)</f>
        <v>0</v>
      </c>
      <c r="Z754" s="1729"/>
      <c r="AB754" s="1080"/>
      <c r="AC754" s="681"/>
      <c r="AD754" s="682"/>
    </row>
    <row r="755" spans="1:72">
      <c r="A755" s="278"/>
      <c r="K755" s="676">
        <f>K745+K748+K749+K750+K754+K751</f>
        <v>1</v>
      </c>
      <c r="L755" s="676"/>
      <c r="M755" s="676">
        <f t="shared" ref="M755" si="19">M745+M748+M749+M750+M754+M751</f>
        <v>1</v>
      </c>
      <c r="N755" s="676"/>
      <c r="O755" s="676">
        <f t="shared" ref="O755" si="20">O745+O748+O749+O750+O754+O751</f>
        <v>1</v>
      </c>
      <c r="P755" s="676"/>
      <c r="Q755" s="676">
        <f t="shared" ref="Q755" si="21">Q745+Q748+Q749+Q750+Q754+Q751</f>
        <v>1</v>
      </c>
      <c r="R755" s="676"/>
      <c r="S755" s="676">
        <f t="shared" ref="S755" si="22">S745+S748+S749+S750+S754+S751</f>
        <v>1</v>
      </c>
      <c r="T755" s="676"/>
      <c r="U755" s="676">
        <f t="shared" ref="U755" si="23">U745+U748+U749+U750+U754+U751</f>
        <v>1</v>
      </c>
      <c r="V755" s="676"/>
      <c r="W755" s="676">
        <f t="shared" ref="W755" si="24">W745+W748+W749+W750+W754+W751</f>
        <v>1</v>
      </c>
      <c r="X755" s="676"/>
      <c r="Y755" s="676">
        <f t="shared" ref="Y755" si="25">Y745+Y748+Y749+Y750+Y754+Y751</f>
        <v>1</v>
      </c>
      <c r="Z755" s="676"/>
      <c r="AD755" s="128"/>
      <c r="AF755" s="1165"/>
      <c r="AG755" s="1165"/>
      <c r="AH755" s="1165"/>
      <c r="AI755" s="1165" t="s">
        <v>1100</v>
      </c>
      <c r="AJ755" s="1165"/>
    </row>
    <row r="756" spans="1:72" ht="7.2" customHeight="1">
      <c r="A756" s="278"/>
      <c r="AD756" s="128"/>
      <c r="AF756" s="1730"/>
      <c r="AG756" s="1730"/>
      <c r="AH756" s="1730"/>
      <c r="AI756" s="1409">
        <f>IF(R404&lt;46,1,IF(R404&lt;151,2,IF(R404&lt;241,3,IF(R404&lt;271,3.5,IF(R404&lt;301,5,IF(R404&lt;451,6,IF(R404&gt;=451,8," ")))))))</f>
        <v>1</v>
      </c>
      <c r="AJ756" s="1409"/>
      <c r="AK756" s="1165"/>
      <c r="AL756" s="1165"/>
      <c r="AM756" s="99"/>
      <c r="AN756" s="99"/>
      <c r="AO756" s="1165"/>
      <c r="AP756" s="1165"/>
      <c r="AQ756" s="99"/>
      <c r="AR756" s="99"/>
      <c r="AS756" s="1165"/>
      <c r="AT756" s="1165"/>
      <c r="AU756" s="99"/>
      <c r="AV756" s="99"/>
      <c r="AX756" s="1165"/>
      <c r="AY756" s="1165"/>
      <c r="AZ756" s="1165"/>
      <c r="BA756" s="1165"/>
      <c r="BB756" s="1165"/>
      <c r="BC756" s="1165"/>
      <c r="BD756" s="1165"/>
      <c r="BE756" s="1165"/>
    </row>
    <row r="757" spans="1:72" ht="13.2" customHeight="1">
      <c r="A757" s="278"/>
      <c r="F757" s="1758" t="s">
        <v>905</v>
      </c>
      <c r="G757" s="1759"/>
      <c r="H757" s="1759"/>
      <c r="I757" s="1759"/>
      <c r="J757" s="1760"/>
      <c r="K757" s="1729">
        <f>$BQ$778</f>
        <v>0</v>
      </c>
      <c r="L757" s="1729"/>
      <c r="M757" s="1729">
        <f t="shared" ref="M757" si="26">$BQ$778</f>
        <v>0</v>
      </c>
      <c r="N757" s="1729"/>
      <c r="O757" s="1729">
        <f t="shared" ref="O757" si="27">$BQ$778</f>
        <v>0</v>
      </c>
      <c r="P757" s="1729"/>
      <c r="Q757" s="1729">
        <f t="shared" ref="Q757" si="28">$BQ$778</f>
        <v>0</v>
      </c>
      <c r="R757" s="1729"/>
      <c r="S757" s="1729">
        <f t="shared" ref="S757" si="29">$BQ$778</f>
        <v>0</v>
      </c>
      <c r="T757" s="1729"/>
      <c r="U757" s="1729">
        <f t="shared" ref="U757" si="30">$BQ$778</f>
        <v>0</v>
      </c>
      <c r="V757" s="1729"/>
      <c r="W757" s="1729">
        <f t="shared" ref="W757" si="31">$BQ$778</f>
        <v>0</v>
      </c>
      <c r="X757" s="1729"/>
      <c r="Y757" s="1729">
        <f t="shared" ref="Y757" si="32">$BQ$778</f>
        <v>0</v>
      </c>
      <c r="Z757" s="1729"/>
      <c r="AB757" s="1080"/>
      <c r="AC757" s="681"/>
      <c r="AD757" s="682"/>
    </row>
    <row r="758" spans="1:72" ht="13.2" customHeight="1">
      <c r="A758" s="278"/>
      <c r="K758" s="676">
        <f>K745+K748+K749+K750+K751+K754+K757</f>
        <v>1</v>
      </c>
      <c r="L758" s="676"/>
      <c r="M758" s="676">
        <f t="shared" ref="M758" si="33">M745+M748+M749+M750+M751+M754+M757</f>
        <v>1</v>
      </c>
      <c r="N758" s="676"/>
      <c r="O758" s="676">
        <f t="shared" ref="O758" si="34">O745+O748+O749+O750+O751+O754+O757</f>
        <v>1</v>
      </c>
      <c r="P758" s="676"/>
      <c r="Q758" s="676">
        <f t="shared" ref="Q758" si="35">Q745+Q748+Q749+Q750+Q751+Q754+Q757</f>
        <v>1</v>
      </c>
      <c r="R758" s="676"/>
      <c r="S758" s="676">
        <f t="shared" ref="S758" si="36">S745+S748+S749+S750+S751+S754+S757</f>
        <v>1</v>
      </c>
      <c r="T758" s="676"/>
      <c r="U758" s="676">
        <f t="shared" ref="U758" si="37">U745+U748+U749+U750+U751+U754+U757</f>
        <v>1</v>
      </c>
      <c r="V758" s="676"/>
      <c r="W758" s="676">
        <f t="shared" ref="W758" si="38">W745+W748+W749+W750+W751+W754+W757</f>
        <v>1</v>
      </c>
      <c r="X758" s="676"/>
      <c r="Y758" s="676">
        <f>Y745+Y748+Y749+Y750+Y751+Y754+Y757</f>
        <v>1</v>
      </c>
      <c r="Z758" s="676"/>
      <c r="AD758" s="128"/>
    </row>
    <row r="759" spans="1:72">
      <c r="A759" s="278"/>
      <c r="C759" s="1731" t="s">
        <v>908</v>
      </c>
      <c r="D759" s="1731"/>
      <c r="E759" s="396" t="s">
        <v>909</v>
      </c>
      <c r="AD759" s="128"/>
      <c r="AF759" s="3" t="str">
        <f>IF(AND(R761="加算あり",R762="加算あり"),1,IF(AND(R761="加算あり",R762="加算なし"),2,IF(AND(R761="加算なし",R762="加算あり"),3,IF(AND(R761="加算なし",R762="加算なし"),4,""))))</f>
        <v/>
      </c>
      <c r="BA759" s="75"/>
      <c r="BB759" s="25"/>
      <c r="BC759" s="25"/>
      <c r="BD759" s="25"/>
      <c r="BE759" s="25"/>
      <c r="BF759" s="25"/>
      <c r="BG759" s="25"/>
      <c r="BH759" s="26"/>
    </row>
    <row r="760" spans="1:72">
      <c r="A760" s="278"/>
      <c r="C760" s="1731" t="s">
        <v>911</v>
      </c>
      <c r="D760" s="1731"/>
      <c r="E760" s="279">
        <f>S208</f>
        <v>0</v>
      </c>
      <c r="J760" s="1790" t="s">
        <v>1498</v>
      </c>
      <c r="K760" s="1790"/>
      <c r="L760" s="1790"/>
      <c r="M760" s="1790"/>
      <c r="N760" s="1790"/>
      <c r="O760" s="1790"/>
      <c r="P760" s="1790"/>
      <c r="Q760" s="1790"/>
      <c r="R760" s="1790" t="str">
        <f>N262</f>
        <v>加算あり・加算なし</v>
      </c>
      <c r="S760" s="1790"/>
      <c r="T760" s="1790"/>
      <c r="U760" s="1790"/>
      <c r="V760" s="1790"/>
      <c r="W760" s="1790"/>
      <c r="X760" s="675" cm="1">
        <f t="array" ref="X760">_xlfn.IFS(BA764=TRUE,K752,BB764=TRUE,M752,BC764=TRUE,O752,BD764=TRUE,Q752,BE764=TRUE,S752,BF764=TRUE,U752,BG764=TRUE,W752,BH764=TRUE,Y752)</f>
        <v>1</v>
      </c>
      <c r="Y760" s="676"/>
      <c r="Z760" s="677"/>
      <c r="AB760" s="675"/>
      <c r="AC760" s="676"/>
      <c r="AD760" s="677"/>
      <c r="AK760" s="3" t="s">
        <v>1101</v>
      </c>
      <c r="BA760" s="18">
        <f>IF(R760="加算あり",1,0)</f>
        <v>0</v>
      </c>
      <c r="BH760" s="128"/>
    </row>
    <row r="761" spans="1:72">
      <c r="A761" s="278"/>
      <c r="C761" s="1731"/>
      <c r="D761" s="1731"/>
      <c r="E761" s="279">
        <f>S210</f>
        <v>0</v>
      </c>
      <c r="J761" s="1790" t="s">
        <v>910</v>
      </c>
      <c r="K761" s="1790"/>
      <c r="L761" s="1790"/>
      <c r="M761" s="1790"/>
      <c r="N761" s="1790"/>
      <c r="O761" s="1790"/>
      <c r="P761" s="1790"/>
      <c r="Q761" s="1790"/>
      <c r="R761" s="1790" t="str">
        <f>N307</f>
        <v>加算あり・加算なし</v>
      </c>
      <c r="S761" s="1790"/>
      <c r="T761" s="1790"/>
      <c r="U761" s="1790"/>
      <c r="V761" s="1790"/>
      <c r="W761" s="1790"/>
      <c r="X761" s="1722"/>
      <c r="Y761" s="1165"/>
      <c r="Z761" s="1968"/>
      <c r="AB761" s="1722"/>
      <c r="AC761" s="1165"/>
      <c r="AD761" s="1968"/>
      <c r="AK761" s="3" t="s">
        <v>1102</v>
      </c>
      <c r="AO761" s="3" t="s">
        <v>1103</v>
      </c>
      <c r="AS761" s="3" t="s">
        <v>1104</v>
      </c>
      <c r="AW761" s="3" t="s">
        <v>1105</v>
      </c>
      <c r="BA761" s="18">
        <f>IF(R761="加算あり",1,0)</f>
        <v>0</v>
      </c>
      <c r="BH761" s="128"/>
    </row>
    <row r="762" spans="1:72">
      <c r="A762" s="278"/>
      <c r="C762" s="1731"/>
      <c r="D762" s="1731"/>
      <c r="E762" s="279">
        <f>S211</f>
        <v>0</v>
      </c>
      <c r="J762" s="1790" t="s">
        <v>912</v>
      </c>
      <c r="K762" s="1790"/>
      <c r="L762" s="1790"/>
      <c r="M762" s="1790"/>
      <c r="N762" s="1790"/>
      <c r="O762" s="1790"/>
      <c r="P762" s="1790"/>
      <c r="Q762" s="1790"/>
      <c r="R762" s="1790" t="str">
        <f>N324</f>
        <v>加算あり・加算なし</v>
      </c>
      <c r="S762" s="1790"/>
      <c r="T762" s="1790"/>
      <c r="U762" s="1790"/>
      <c r="V762" s="1790"/>
      <c r="W762" s="1790"/>
      <c r="X762" s="678"/>
      <c r="Y762" s="679"/>
      <c r="Z762" s="680"/>
      <c r="AB762" s="678"/>
      <c r="AC762" s="679"/>
      <c r="AD762" s="680"/>
      <c r="AJ762" s="3" t="s">
        <v>1106</v>
      </c>
      <c r="AK762" s="3">
        <f>IF($N$366="加算あり",$AJ$753,$X$732)-K755</f>
        <v>-1</v>
      </c>
      <c r="AO762" s="3">
        <f>IF($N$366="加算あり",$AJ$753,$X$732)-O755</f>
        <v>-1</v>
      </c>
      <c r="AS762" s="3">
        <f>IF($N$366="加算あり",$AJ$753,$X$732)-S755</f>
        <v>-1</v>
      </c>
      <c r="AW762" s="3">
        <f>IF($N$366="加算あり",$AJ$753,$X$732)-W755</f>
        <v>-1</v>
      </c>
      <c r="BA762" s="18">
        <f>IF(R762="加算あり",1,0)</f>
        <v>0</v>
      </c>
      <c r="BH762" s="128"/>
    </row>
    <row r="763" spans="1:72">
      <c r="A763" s="278"/>
      <c r="C763" s="1731" t="s">
        <v>913</v>
      </c>
      <c r="D763" s="1731"/>
      <c r="E763" s="279">
        <f>V697</f>
        <v>0</v>
      </c>
      <c r="J763" s="1790" t="s">
        <v>904</v>
      </c>
      <c r="K763" s="1790"/>
      <c r="L763" s="1790"/>
      <c r="M763" s="1790"/>
      <c r="N763" s="1790"/>
      <c r="O763" s="1790"/>
      <c r="P763" s="1790"/>
      <c r="Q763" s="1790"/>
      <c r="R763" s="1790" t="str">
        <f>N252</f>
        <v>加算あり・加算なし</v>
      </c>
      <c r="S763" s="1790"/>
      <c r="T763" s="1790"/>
      <c r="U763" s="1790"/>
      <c r="V763" s="1790"/>
      <c r="W763" s="1790"/>
      <c r="X763" s="1080">
        <f>IF(AND($T258&gt;=36,$T258&lt;=300),1,0)</f>
        <v>0</v>
      </c>
      <c r="Y763" s="681"/>
      <c r="Z763" s="682"/>
      <c r="AB763" s="1080"/>
      <c r="AC763" s="681"/>
      <c r="AD763" s="682"/>
      <c r="AJ763" s="3" t="s">
        <v>1107</v>
      </c>
      <c r="AK763" s="3">
        <f>ROUNDDOWN(AK762,0)</f>
        <v>-1</v>
      </c>
      <c r="AO763" s="3">
        <f t="shared" ref="AO763:AW763" si="39">ROUNDDOWN(AO762,0)</f>
        <v>-1</v>
      </c>
      <c r="AS763" s="3">
        <f t="shared" si="39"/>
        <v>-1</v>
      </c>
      <c r="AW763" s="3">
        <f t="shared" si="39"/>
        <v>-1</v>
      </c>
      <c r="BA763" s="18"/>
      <c r="BH763" s="128"/>
    </row>
    <row r="764" spans="1:72">
      <c r="A764" s="278"/>
      <c r="C764" s="1731" t="s">
        <v>914</v>
      </c>
      <c r="D764" s="1731"/>
      <c r="E764" s="279">
        <f>U715</f>
        <v>0</v>
      </c>
      <c r="J764" s="1790" t="s">
        <v>905</v>
      </c>
      <c r="K764" s="1790"/>
      <c r="L764" s="1790"/>
      <c r="M764" s="1790"/>
      <c r="N764" s="1790"/>
      <c r="O764" s="1790"/>
      <c r="P764" s="1790"/>
      <c r="Q764" s="1790"/>
      <c r="R764" s="1790" t="str">
        <f>N390</f>
        <v>加算あり・加算なし</v>
      </c>
      <c r="S764" s="1790"/>
      <c r="T764" s="1790"/>
      <c r="U764" s="1790"/>
      <c r="V764" s="1790"/>
      <c r="W764" s="1790"/>
      <c r="X764" s="1732">
        <f>$BQ$778</f>
        <v>0</v>
      </c>
      <c r="Y764" s="1732"/>
      <c r="Z764" s="1732"/>
      <c r="AB764" s="1080"/>
      <c r="AC764" s="681"/>
      <c r="AD764" s="682"/>
      <c r="AJ764" s="3" t="s">
        <v>1108</v>
      </c>
      <c r="AK764" s="3">
        <f>+AK762-AK763</f>
        <v>0</v>
      </c>
      <c r="AO764" s="3">
        <f t="shared" ref="AO764:AW764" si="40">+AO762-AO763</f>
        <v>0</v>
      </c>
      <c r="AS764" s="3">
        <f t="shared" si="40"/>
        <v>0</v>
      </c>
      <c r="AW764" s="3">
        <f t="shared" si="40"/>
        <v>0</v>
      </c>
      <c r="BA764" s="18" t="b">
        <f>AND($BA$760=1,$BA$761=1,$BA$762=1)</f>
        <v>0</v>
      </c>
      <c r="BB764" s="3" t="b">
        <f>AND($BA$760=1,$BA$761=1,$BA$762=0)</f>
        <v>0</v>
      </c>
      <c r="BC764" s="3" t="b">
        <f>AND($BA$760=1,$BA$761=0,$BA$762=1)</f>
        <v>0</v>
      </c>
      <c r="BD764" s="3" t="b">
        <f>AND($BA$760=1,$BA$761=0,$BA$762=0)</f>
        <v>0</v>
      </c>
      <c r="BE764" s="3" t="b">
        <f>AND($BA$760=0,$BA$761=1,$BA$762=1)</f>
        <v>0</v>
      </c>
      <c r="BF764" s="3" t="b">
        <f>AND($BA$760=0,$BA$761=1,$BA$762=0)</f>
        <v>0</v>
      </c>
      <c r="BG764" s="3" t="b">
        <f>AND($BA$760=0,$BA$761=0,$BA$762=1)</f>
        <v>0</v>
      </c>
      <c r="BH764" s="128" t="b">
        <f>AND($BA$760=0,$BA$761=0,$BA$762=0)</f>
        <v>1</v>
      </c>
    </row>
    <row r="765" spans="1:72">
      <c r="A765" s="278"/>
      <c r="C765" s="1661"/>
      <c r="D765" s="1661"/>
      <c r="J765" s="1790" t="s">
        <v>915</v>
      </c>
      <c r="K765" s="1790"/>
      <c r="L765" s="1790"/>
      <c r="M765" s="1790"/>
      <c r="N765" s="1790"/>
      <c r="O765" s="1790"/>
      <c r="P765" s="1790"/>
      <c r="Q765" s="1790"/>
      <c r="R765" s="1790"/>
      <c r="S765" s="1790"/>
      <c r="T765" s="1790"/>
      <c r="U765" s="1790"/>
      <c r="V765" s="1790"/>
      <c r="W765" s="1790"/>
      <c r="X765" s="1732">
        <f>SUM(X760:Z764)</f>
        <v>1</v>
      </c>
      <c r="Y765" s="1732"/>
      <c r="Z765" s="1732"/>
      <c r="AB765" s="1080"/>
      <c r="AC765" s="681"/>
      <c r="AD765" s="682"/>
      <c r="AJ765" s="3" t="s">
        <v>1109</v>
      </c>
      <c r="AK765" s="3">
        <f>IF(AK764&lt;0.3,0,IF(AK764&lt;0.5,0.5,1))</f>
        <v>0</v>
      </c>
      <c r="AO765" s="3">
        <f t="shared" ref="AO765:AW765" si="41">IF(AO764&lt;0.3,0,IF(AO764&lt;0.5,0.5,1))</f>
        <v>0</v>
      </c>
      <c r="AS765" s="3">
        <f t="shared" si="41"/>
        <v>0</v>
      </c>
      <c r="AW765" s="3">
        <f t="shared" si="41"/>
        <v>0</v>
      </c>
      <c r="BA765" s="59"/>
      <c r="BB765" s="23"/>
      <c r="BC765" s="23"/>
      <c r="BD765" s="23"/>
      <c r="BE765" s="23"/>
      <c r="BF765" s="23"/>
      <c r="BG765" s="23"/>
      <c r="BH765" s="29"/>
    </row>
    <row r="766" spans="1:72">
      <c r="A766" s="278"/>
      <c r="J766" s="1969" t="s">
        <v>1333</v>
      </c>
      <c r="K766" s="1970"/>
      <c r="L766" s="1970"/>
      <c r="M766" s="1970"/>
      <c r="N766" s="1970"/>
      <c r="O766" s="1970"/>
      <c r="P766" s="1970"/>
      <c r="Q766" s="1971"/>
      <c r="R766" s="1972" t="s">
        <v>1334</v>
      </c>
      <c r="S766" s="1798"/>
      <c r="T766" s="1798"/>
      <c r="U766" s="1798"/>
      <c r="V766" s="1798"/>
      <c r="W766" s="1973"/>
      <c r="X766" s="1974" t="s">
        <v>1335</v>
      </c>
      <c r="Y766" s="1975"/>
      <c r="Z766" s="675"/>
      <c r="AD766" s="128"/>
      <c r="AJ766" s="3" t="s">
        <v>1110</v>
      </c>
      <c r="AK766" s="3">
        <f>IF(AK762&lt;3,ROUND(AK762,0),AK763+AK765)</f>
        <v>-1</v>
      </c>
      <c r="AO766" s="3">
        <f t="shared" ref="AO766:AW766" si="42">IF(AO762&lt;3,ROUND(AO762,0),AO763+AO765)</f>
        <v>-1</v>
      </c>
      <c r="AS766" s="3">
        <f t="shared" si="42"/>
        <v>-1</v>
      </c>
      <c r="AW766" s="3">
        <f t="shared" si="42"/>
        <v>-1</v>
      </c>
    </row>
    <row r="767" spans="1:72" ht="13.8" thickBot="1">
      <c r="A767" s="278"/>
      <c r="C767" s="1731" t="s">
        <v>906</v>
      </c>
      <c r="D767" s="1731"/>
      <c r="E767" s="279">
        <f>V370</f>
        <v>0</v>
      </c>
      <c r="J767" s="392"/>
      <c r="K767" s="392"/>
      <c r="L767" s="392"/>
      <c r="M767" s="392"/>
      <c r="N767" s="392"/>
      <c r="O767" s="1625"/>
      <c r="P767" s="1625"/>
      <c r="Q767" s="1625"/>
      <c r="R767" s="1625"/>
      <c r="S767" s="1625"/>
      <c r="T767" s="1625"/>
      <c r="U767" s="1625"/>
      <c r="V767" s="1625"/>
      <c r="W767" s="1625"/>
      <c r="X767" s="1625"/>
      <c r="Y767" s="1625"/>
      <c r="Z767" s="1625"/>
      <c r="AD767" s="128"/>
      <c r="BA767" s="3" t="s">
        <v>643</v>
      </c>
    </row>
    <row r="768" spans="1:72" ht="13.8" thickBot="1">
      <c r="A768" s="278"/>
      <c r="C768" s="1731" t="s">
        <v>907</v>
      </c>
      <c r="D768" s="1731"/>
      <c r="E768" s="279">
        <f>V705</f>
        <v>0</v>
      </c>
      <c r="J768" s="378"/>
      <c r="K768" s="378"/>
      <c r="L768" s="378"/>
      <c r="M768" s="378"/>
      <c r="N768" s="378"/>
      <c r="O768" s="1731" t="s">
        <v>624</v>
      </c>
      <c r="P768" s="1731"/>
      <c r="Q768" s="1731"/>
      <c r="R768" s="1731"/>
      <c r="S768" s="1731"/>
      <c r="T768" s="1731"/>
      <c r="U768" s="1731"/>
      <c r="V768" s="1731"/>
      <c r="W768" s="1731"/>
      <c r="X768" s="1080"/>
      <c r="Y768" s="681"/>
      <c r="Z768" s="168" t="s">
        <v>5</v>
      </c>
      <c r="AD768" s="128"/>
      <c r="BA768" s="388"/>
      <c r="BB768" s="388"/>
      <c r="BC768" s="388"/>
      <c r="BD768" s="388"/>
      <c r="BE768" s="388"/>
      <c r="BF768" s="388"/>
      <c r="BG768" s="388"/>
      <c r="BH768" s="388"/>
      <c r="BI768" s="388"/>
      <c r="BJ768" s="388"/>
      <c r="BK768" s="388"/>
      <c r="BL768" s="388"/>
      <c r="BM768" s="388"/>
      <c r="BN768" s="388"/>
      <c r="BO768" s="1716">
        <f>U395</f>
        <v>0</v>
      </c>
      <c r="BP768" s="1717"/>
      <c r="BQ768" s="1718"/>
      <c r="BR768" s="187" t="s">
        <v>89</v>
      </c>
      <c r="BT768" s="3" t="s">
        <v>1507</v>
      </c>
    </row>
    <row r="769" spans="1:72" ht="13.8" thickBot="1">
      <c r="A769" s="278"/>
      <c r="J769" s="392"/>
      <c r="K769" s="392"/>
      <c r="L769" s="392"/>
      <c r="M769" s="392"/>
      <c r="N769" s="392"/>
      <c r="O769" s="1731" t="s">
        <v>804</v>
      </c>
      <c r="P769" s="1731"/>
      <c r="Q769" s="1731"/>
      <c r="R769" s="1731"/>
      <c r="S769" s="1731"/>
      <c r="T769" s="1731"/>
      <c r="U769" s="1731"/>
      <c r="V769" s="1731"/>
      <c r="W769" s="1731"/>
      <c r="X769" s="1080"/>
      <c r="Y769" s="681"/>
      <c r="Z769" s="168" t="s">
        <v>5</v>
      </c>
      <c r="AD769" s="128"/>
      <c r="BA769" s="818" t="s">
        <v>872</v>
      </c>
      <c r="BB769" s="818"/>
      <c r="BC769" s="818"/>
      <c r="BD769" s="818"/>
      <c r="BE769" s="818"/>
      <c r="BF769" s="818"/>
      <c r="BG769" s="818"/>
      <c r="BH769" s="818"/>
      <c r="BI769" s="818"/>
      <c r="BJ769" s="818"/>
      <c r="BK769" s="818"/>
      <c r="BL769" s="1727">
        <f>R404</f>
        <v>0</v>
      </c>
      <c r="BM769" s="1728"/>
      <c r="BN769" s="187" t="s">
        <v>89</v>
      </c>
    </row>
    <row r="770" spans="1:72" ht="13.8" thickBot="1">
      <c r="A770" s="278"/>
      <c r="O770" s="1731" t="s">
        <v>109</v>
      </c>
      <c r="P770" s="1731"/>
      <c r="Q770" s="1731"/>
      <c r="R770" s="1731"/>
      <c r="S770" s="1731"/>
      <c r="T770" s="1731"/>
      <c r="U770" s="1731"/>
      <c r="V770" s="1731"/>
      <c r="W770" s="1731"/>
      <c r="X770" s="1080"/>
      <c r="Y770" s="681"/>
      <c r="Z770" s="168" t="s">
        <v>5</v>
      </c>
      <c r="AD770" s="128"/>
    </row>
    <row r="771" spans="1:72" ht="13.8" thickBot="1">
      <c r="A771" s="309"/>
      <c r="B771" s="270"/>
      <c r="C771" s="270"/>
      <c r="D771" s="270"/>
      <c r="E771" s="270"/>
      <c r="F771" s="23"/>
      <c r="G771" s="23"/>
      <c r="H771" s="23"/>
      <c r="I771" s="23"/>
      <c r="J771" s="23"/>
      <c r="K771" s="23"/>
      <c r="L771" s="23"/>
      <c r="M771" s="23"/>
      <c r="N771" s="23"/>
      <c r="O771" s="23"/>
      <c r="P771" s="23"/>
      <c r="Q771" s="23"/>
      <c r="R771" s="23"/>
      <c r="S771" s="23"/>
      <c r="T771" s="23"/>
      <c r="U771" s="23"/>
      <c r="V771" s="23"/>
      <c r="W771" s="23"/>
      <c r="X771" s="23"/>
      <c r="Y771" s="23"/>
      <c r="Z771" s="23"/>
      <c r="AA771" s="23"/>
      <c r="AB771" s="23"/>
      <c r="AC771" s="23"/>
      <c r="AD771" s="29"/>
      <c r="BA771" s="1135" t="s">
        <v>873</v>
      </c>
      <c r="BB771" s="1136"/>
      <c r="BC771" s="1136"/>
      <c r="BD771" s="1136"/>
      <c r="BE771" s="1136"/>
      <c r="BF771" s="1136"/>
      <c r="BG771" s="1136"/>
      <c r="BH771" s="1136"/>
      <c r="BI771" s="1715"/>
      <c r="BJ771" s="1135" t="s">
        <v>644</v>
      </c>
      <c r="BK771" s="1136"/>
      <c r="BL771" s="1136"/>
      <c r="BM771" s="1136"/>
      <c r="BN771" s="1715"/>
      <c r="BO771" s="1722" t="s">
        <v>1506</v>
      </c>
      <c r="BP771" s="1723"/>
      <c r="BQ771" s="1719" cm="1">
        <f t="array" ref="BQ771">_xlfn.IFS(BL769&lt;=45,1,BL769&lt;=150,2,BL769&lt;=240,3,BL769&lt;=270,3.5,BL769&lt;=300,5)</f>
        <v>1</v>
      </c>
      <c r="BR771" s="1720"/>
      <c r="BS771" s="1721"/>
      <c r="BT771" s="3" t="s">
        <v>1508</v>
      </c>
    </row>
    <row r="772" spans="1:72">
      <c r="BA772" s="1710"/>
      <c r="BB772" s="1711"/>
      <c r="BC772" s="1712" t="s">
        <v>645</v>
      </c>
      <c r="BD772" s="1713"/>
      <c r="BE772" s="1713"/>
      <c r="BF772" s="1713"/>
      <c r="BG772" s="1713"/>
      <c r="BH772" s="1713"/>
      <c r="BI772" s="1714"/>
      <c r="BJ772" s="1135" t="s">
        <v>646</v>
      </c>
      <c r="BK772" s="1136"/>
      <c r="BL772" s="1136"/>
      <c r="BM772" s="1136"/>
      <c r="BN772" s="1715"/>
    </row>
    <row r="773" spans="1:72">
      <c r="BA773" s="1710"/>
      <c r="BB773" s="1711"/>
      <c r="BC773" s="1712" t="s">
        <v>874</v>
      </c>
      <c r="BD773" s="1713"/>
      <c r="BE773" s="1713"/>
      <c r="BF773" s="1713"/>
      <c r="BG773" s="1713"/>
      <c r="BH773" s="1713"/>
      <c r="BI773" s="1714"/>
      <c r="BJ773" s="1135" t="s">
        <v>647</v>
      </c>
      <c r="BK773" s="1136"/>
      <c r="BL773" s="1136"/>
      <c r="BM773" s="1136"/>
      <c r="BN773" s="1715"/>
    </row>
    <row r="774" spans="1:72">
      <c r="BA774" s="1710"/>
      <c r="BB774" s="1711"/>
      <c r="BC774" s="1712" t="s">
        <v>875</v>
      </c>
      <c r="BD774" s="1713"/>
      <c r="BE774" s="1713"/>
      <c r="BF774" s="1713"/>
      <c r="BG774" s="1713"/>
      <c r="BH774" s="1713"/>
      <c r="BI774" s="1714"/>
      <c r="BJ774" s="1135" t="s">
        <v>648</v>
      </c>
      <c r="BK774" s="1136"/>
      <c r="BL774" s="1136"/>
      <c r="BM774" s="1136"/>
      <c r="BN774" s="1715"/>
    </row>
    <row r="775" spans="1:72">
      <c r="BA775" s="1710"/>
      <c r="BB775" s="1711"/>
      <c r="BC775" s="1712" t="s">
        <v>876</v>
      </c>
      <c r="BD775" s="1713"/>
      <c r="BE775" s="1713"/>
      <c r="BF775" s="1713"/>
      <c r="BG775" s="1713"/>
      <c r="BH775" s="1713"/>
      <c r="BI775" s="1714"/>
      <c r="BJ775" s="1135" t="s">
        <v>649</v>
      </c>
      <c r="BK775" s="1136"/>
      <c r="BL775" s="1136"/>
      <c r="BM775" s="1136"/>
      <c r="BN775" s="1715"/>
    </row>
    <row r="776" spans="1:72">
      <c r="BA776" s="1710"/>
      <c r="BB776" s="1711"/>
      <c r="BC776" s="1712" t="s">
        <v>877</v>
      </c>
      <c r="BD776" s="1713"/>
      <c r="BE776" s="1713"/>
      <c r="BF776" s="1713"/>
      <c r="BG776" s="1713"/>
      <c r="BH776" s="1713"/>
      <c r="BI776" s="1714"/>
      <c r="BJ776" s="1135" t="s">
        <v>650</v>
      </c>
      <c r="BK776" s="1136"/>
      <c r="BL776" s="1136"/>
      <c r="BM776" s="1136"/>
      <c r="BN776" s="1715"/>
      <c r="BQ776" s="3" t="s">
        <v>1509</v>
      </c>
    </row>
    <row r="777" spans="1:72" ht="13.8" thickBot="1">
      <c r="BA777" s="1710"/>
      <c r="BB777" s="1711"/>
      <c r="BC777" s="1712" t="s">
        <v>878</v>
      </c>
      <c r="BD777" s="1713"/>
      <c r="BE777" s="1713"/>
      <c r="BF777" s="1713"/>
      <c r="BG777" s="1713"/>
      <c r="BH777" s="1713"/>
      <c r="BI777" s="1714"/>
      <c r="BJ777" s="1135" t="s">
        <v>651</v>
      </c>
      <c r="BK777" s="1136"/>
      <c r="BL777" s="1136"/>
      <c r="BM777" s="1136"/>
      <c r="BN777" s="1715"/>
    </row>
    <row r="778" spans="1:72" ht="13.8" thickBot="1">
      <c r="BA778" s="1710"/>
      <c r="BB778" s="1711"/>
      <c r="BC778" s="1712" t="s">
        <v>879</v>
      </c>
      <c r="BD778" s="1713"/>
      <c r="BE778" s="1713"/>
      <c r="BF778" s="1713"/>
      <c r="BG778" s="1713"/>
      <c r="BH778" s="1713"/>
      <c r="BI778" s="1714"/>
      <c r="BJ778" s="1135" t="s">
        <v>652</v>
      </c>
      <c r="BK778" s="1136"/>
      <c r="BL778" s="1136"/>
      <c r="BM778" s="1136"/>
      <c r="BN778" s="1715"/>
      <c r="BQ778" s="1719">
        <f>MIN(BO768,BQ771)</f>
        <v>0</v>
      </c>
      <c r="BR778" s="1720"/>
      <c r="BS778" s="1720"/>
      <c r="BT778" s="1721"/>
    </row>
  </sheetData>
  <sheetProtection sheet="1" objects="1" scenarios="1"/>
  <mergeCells count="1178">
    <mergeCell ref="A742:E752"/>
    <mergeCell ref="G290:H291"/>
    <mergeCell ref="I290:Z291"/>
    <mergeCell ref="G292:H294"/>
    <mergeCell ref="I292:Z294"/>
    <mergeCell ref="G295:H298"/>
    <mergeCell ref="I295:J295"/>
    <mergeCell ref="K295:Z295"/>
    <mergeCell ref="I296:J296"/>
    <mergeCell ref="K296:Z296"/>
    <mergeCell ref="I297:J297"/>
    <mergeCell ref="K297:Z297"/>
    <mergeCell ref="I298:J298"/>
    <mergeCell ref="K298:Z298"/>
    <mergeCell ref="G299:H304"/>
    <mergeCell ref="I299:Z304"/>
    <mergeCell ref="F751:J751"/>
    <mergeCell ref="O745:P745"/>
    <mergeCell ref="W738:X738"/>
    <mergeCell ref="Y738:Z738"/>
    <mergeCell ref="A721:A724"/>
    <mergeCell ref="B721:B724"/>
    <mergeCell ref="C721:C724"/>
    <mergeCell ref="D721:D724"/>
    <mergeCell ref="E721:E724"/>
    <mergeCell ref="G721:M722"/>
    <mergeCell ref="N721:V722"/>
    <mergeCell ref="V705:Z705"/>
    <mergeCell ref="G707:O707"/>
    <mergeCell ref="P707:R707"/>
    <mergeCell ref="F750:J750"/>
    <mergeCell ref="X731:Y731"/>
    <mergeCell ref="T284:AA288"/>
    <mergeCell ref="H285:P285"/>
    <mergeCell ref="Q285:R285"/>
    <mergeCell ref="H286:P286"/>
    <mergeCell ref="Q286:R286"/>
    <mergeCell ref="H287:P287"/>
    <mergeCell ref="Q287:R287"/>
    <mergeCell ref="G289:Z289"/>
    <mergeCell ref="F748:J748"/>
    <mergeCell ref="G745:H745"/>
    <mergeCell ref="I745:J745"/>
    <mergeCell ref="K552:Z552"/>
    <mergeCell ref="G623:H629"/>
    <mergeCell ref="I623:Z629"/>
    <mergeCell ref="G630:H633"/>
    <mergeCell ref="I630:J632"/>
    <mergeCell ref="K630:Z632"/>
    <mergeCell ref="I633:J633"/>
    <mergeCell ref="K633:Z633"/>
    <mergeCell ref="G743:H743"/>
    <mergeCell ref="I743:J743"/>
    <mergeCell ref="G744:H744"/>
    <mergeCell ref="I744:J744"/>
    <mergeCell ref="G741:H741"/>
    <mergeCell ref="I741:J741"/>
    <mergeCell ref="G742:H742"/>
    <mergeCell ref="I742:J742"/>
    <mergeCell ref="O741:P741"/>
    <mergeCell ref="Q741:R742"/>
    <mergeCell ref="O742:P742"/>
    <mergeCell ref="O743:P744"/>
    <mergeCell ref="Q743:R744"/>
    <mergeCell ref="Q278:R278"/>
    <mergeCell ref="H279:P279"/>
    <mergeCell ref="Q279:R279"/>
    <mergeCell ref="H280:P280"/>
    <mergeCell ref="Q280:R280"/>
    <mergeCell ref="H281:P281"/>
    <mergeCell ref="Q281:R281"/>
    <mergeCell ref="H282:P282"/>
    <mergeCell ref="Q282:R282"/>
    <mergeCell ref="H271:I271"/>
    <mergeCell ref="J271:K271"/>
    <mergeCell ref="M271:N271"/>
    <mergeCell ref="O271:P271"/>
    <mergeCell ref="R271:U271"/>
    <mergeCell ref="H274:I274"/>
    <mergeCell ref="J274:K274"/>
    <mergeCell ref="M274:N274"/>
    <mergeCell ref="O274:P274"/>
    <mergeCell ref="R274:U274"/>
    <mergeCell ref="T282:V282"/>
    <mergeCell ref="J273:K273"/>
    <mergeCell ref="M273:N273"/>
    <mergeCell ref="O273:P273"/>
    <mergeCell ref="V274:W274"/>
    <mergeCell ref="X274:Z274"/>
    <mergeCell ref="H277:P277"/>
    <mergeCell ref="Q277:R277"/>
    <mergeCell ref="V271:W271"/>
    <mergeCell ref="H272:I272"/>
    <mergeCell ref="J272:K272"/>
    <mergeCell ref="M272:N272"/>
    <mergeCell ref="O272:P272"/>
    <mergeCell ref="R272:U273"/>
    <mergeCell ref="V272:W273"/>
    <mergeCell ref="H273:I273"/>
    <mergeCell ref="AB764:AD764"/>
    <mergeCell ref="H268:I268"/>
    <mergeCell ref="J268:K268"/>
    <mergeCell ref="M268:N268"/>
    <mergeCell ref="O268:P268"/>
    <mergeCell ref="R268:U268"/>
    <mergeCell ref="V268:W268"/>
    <mergeCell ref="H269:I269"/>
    <mergeCell ref="J269:K269"/>
    <mergeCell ref="M269:N269"/>
    <mergeCell ref="O269:P269"/>
    <mergeCell ref="R269:U269"/>
    <mergeCell ref="V269:W269"/>
    <mergeCell ref="H270:I270"/>
    <mergeCell ref="J270:K270"/>
    <mergeCell ref="M270:N270"/>
    <mergeCell ref="O270:P270"/>
    <mergeCell ref="R270:U270"/>
    <mergeCell ref="V270:W270"/>
    <mergeCell ref="H278:P278"/>
    <mergeCell ref="F749:J749"/>
    <mergeCell ref="C767:D767"/>
    <mergeCell ref="O769:W769"/>
    <mergeCell ref="X769:Y769"/>
    <mergeCell ref="C768:D768"/>
    <mergeCell ref="C764:D764"/>
    <mergeCell ref="J766:Q766"/>
    <mergeCell ref="R766:W766"/>
    <mergeCell ref="X766:Z766"/>
    <mergeCell ref="C765:D765"/>
    <mergeCell ref="O767:Z767"/>
    <mergeCell ref="J765:Q765"/>
    <mergeCell ref="R765:W765"/>
    <mergeCell ref="X765:Z765"/>
    <mergeCell ref="AB765:AD765"/>
    <mergeCell ref="C262:C264"/>
    <mergeCell ref="D262:D264"/>
    <mergeCell ref="E262:E267"/>
    <mergeCell ref="G262:M263"/>
    <mergeCell ref="N262:V263"/>
    <mergeCell ref="AB262:AD264"/>
    <mergeCell ref="H266:I267"/>
    <mergeCell ref="J266:K266"/>
    <mergeCell ref="M266:N267"/>
    <mergeCell ref="O266:P266"/>
    <mergeCell ref="R266:W266"/>
    <mergeCell ref="J267:K267"/>
    <mergeCell ref="O267:P267"/>
    <mergeCell ref="R267:W267"/>
    <mergeCell ref="X763:Z763"/>
    <mergeCell ref="J764:Q764"/>
    <mergeCell ref="R764:W764"/>
    <mergeCell ref="X764:Z764"/>
    <mergeCell ref="C759:D759"/>
    <mergeCell ref="J761:Q761"/>
    <mergeCell ref="R761:W761"/>
    <mergeCell ref="C760:D762"/>
    <mergeCell ref="J762:Q762"/>
    <mergeCell ref="R762:W762"/>
    <mergeCell ref="J763:Q763"/>
    <mergeCell ref="R763:W763"/>
    <mergeCell ref="AK756:AL756"/>
    <mergeCell ref="AO756:AP756"/>
    <mergeCell ref="AS756:AT756"/>
    <mergeCell ref="AX756:AY756"/>
    <mergeCell ref="AZ756:BA756"/>
    <mergeCell ref="BB756:BC756"/>
    <mergeCell ref="AB763:AD763"/>
    <mergeCell ref="M758:N758"/>
    <mergeCell ref="O758:P758"/>
    <mergeCell ref="Q758:R758"/>
    <mergeCell ref="S758:T758"/>
    <mergeCell ref="U758:V758"/>
    <mergeCell ref="W758:X758"/>
    <mergeCell ref="Y758:Z758"/>
    <mergeCell ref="X760:Z762"/>
    <mergeCell ref="AB760:AD762"/>
    <mergeCell ref="J760:Q760"/>
    <mergeCell ref="R760:W760"/>
    <mergeCell ref="C763:D763"/>
    <mergeCell ref="G739:H739"/>
    <mergeCell ref="I739:J739"/>
    <mergeCell ref="G740:H740"/>
    <mergeCell ref="I740:J740"/>
    <mergeCell ref="G738:H738"/>
    <mergeCell ref="I738:J738"/>
    <mergeCell ref="Q740:R740"/>
    <mergeCell ref="Q736:R736"/>
    <mergeCell ref="Q737:R737"/>
    <mergeCell ref="S736:T736"/>
    <mergeCell ref="U736:V736"/>
    <mergeCell ref="W736:X736"/>
    <mergeCell ref="Y736:Z736"/>
    <mergeCell ref="S737:T737"/>
    <mergeCell ref="U737:V737"/>
    <mergeCell ref="W737:X737"/>
    <mergeCell ref="Y737:Z737"/>
    <mergeCell ref="S738:T738"/>
    <mergeCell ref="U738:V738"/>
    <mergeCell ref="M737:N737"/>
    <mergeCell ref="M738:N738"/>
    <mergeCell ref="G735:H737"/>
    <mergeCell ref="C710:C713"/>
    <mergeCell ref="D710:D713"/>
    <mergeCell ref="A702:A708"/>
    <mergeCell ref="G708:H708"/>
    <mergeCell ref="I708:O708"/>
    <mergeCell ref="AB687:AD689"/>
    <mergeCell ref="A693:A699"/>
    <mergeCell ref="B693:B699"/>
    <mergeCell ref="C693:C699"/>
    <mergeCell ref="D693:D699"/>
    <mergeCell ref="E693:E699"/>
    <mergeCell ref="G693:M694"/>
    <mergeCell ref="N693:V694"/>
    <mergeCell ref="AB693:AD695"/>
    <mergeCell ref="G697:U697"/>
    <mergeCell ref="AB702:AD703"/>
    <mergeCell ref="C702:C708"/>
    <mergeCell ref="D702:D708"/>
    <mergeCell ref="E702:E708"/>
    <mergeCell ref="G702:M703"/>
    <mergeCell ref="N702:V703"/>
    <mergeCell ref="G705:U705"/>
    <mergeCell ref="V697:Z697"/>
    <mergeCell ref="E710:E717"/>
    <mergeCell ref="AB607:AD609"/>
    <mergeCell ref="N609:Z610"/>
    <mergeCell ref="G612:Z612"/>
    <mergeCell ref="G558:Z559"/>
    <mergeCell ref="G560:Z565"/>
    <mergeCell ref="E570:E573"/>
    <mergeCell ref="E574:E583"/>
    <mergeCell ref="E557:E569"/>
    <mergeCell ref="E537:E550"/>
    <mergeCell ref="E607:E614"/>
    <mergeCell ref="E615:E623"/>
    <mergeCell ref="G613:H614"/>
    <mergeCell ref="I613:Z614"/>
    <mergeCell ref="G615:H616"/>
    <mergeCell ref="I615:Z616"/>
    <mergeCell ref="G617:H618"/>
    <mergeCell ref="I617:Z618"/>
    <mergeCell ref="G619:H620"/>
    <mergeCell ref="I619:Z620"/>
    <mergeCell ref="G542:H548"/>
    <mergeCell ref="I542:Z548"/>
    <mergeCell ref="G549:H552"/>
    <mergeCell ref="I549:J551"/>
    <mergeCell ref="K549:Z551"/>
    <mergeCell ref="I552:J552"/>
    <mergeCell ref="E516:E517"/>
    <mergeCell ref="D519:D525"/>
    <mergeCell ref="G519:M520"/>
    <mergeCell ref="N519:V520"/>
    <mergeCell ref="C687:C689"/>
    <mergeCell ref="D687:D691"/>
    <mergeCell ref="E687:E691"/>
    <mergeCell ref="G687:M688"/>
    <mergeCell ref="N687:V688"/>
    <mergeCell ref="G699:O699"/>
    <mergeCell ref="P699:R699"/>
    <mergeCell ref="G700:H700"/>
    <mergeCell ref="G538:H541"/>
    <mergeCell ref="I538:Z541"/>
    <mergeCell ref="D607:D623"/>
    <mergeCell ref="G607:M608"/>
    <mergeCell ref="N607:V608"/>
    <mergeCell ref="C516:C520"/>
    <mergeCell ref="E675:E685"/>
    <mergeCell ref="E519:E536"/>
    <mergeCell ref="G531:H532"/>
    <mergeCell ref="I531:Z532"/>
    <mergeCell ref="G533:H534"/>
    <mergeCell ref="I533:Z534"/>
    <mergeCell ref="G535:H537"/>
    <mergeCell ref="I535:J535"/>
    <mergeCell ref="K535:Z535"/>
    <mergeCell ref="I536:J536"/>
    <mergeCell ref="K536:Z536"/>
    <mergeCell ref="I537:J537"/>
    <mergeCell ref="K537:Z537"/>
    <mergeCell ref="E595:E605"/>
    <mergeCell ref="G524:Z524"/>
    <mergeCell ref="G525:H526"/>
    <mergeCell ref="I525:Z526"/>
    <mergeCell ref="G527:H528"/>
    <mergeCell ref="I527:Z528"/>
    <mergeCell ref="G529:H530"/>
    <mergeCell ref="I529:Z530"/>
    <mergeCell ref="M488:Z488"/>
    <mergeCell ref="M489:R489"/>
    <mergeCell ref="S489:Z489"/>
    <mergeCell ref="M485:R485"/>
    <mergeCell ref="S485:Z485"/>
    <mergeCell ref="G486:H487"/>
    <mergeCell ref="I486:I487"/>
    <mergeCell ref="J486:K487"/>
    <mergeCell ref="L486:L487"/>
    <mergeCell ref="M486:Z486"/>
    <mergeCell ref="M487:R487"/>
    <mergeCell ref="S487:Z487"/>
    <mergeCell ref="AB519:AD521"/>
    <mergeCell ref="N521:Z522"/>
    <mergeCell ref="G490:H491"/>
    <mergeCell ref="I490:I491"/>
    <mergeCell ref="J490:K491"/>
    <mergeCell ref="L490:L491"/>
    <mergeCell ref="M490:Z490"/>
    <mergeCell ref="M491:R491"/>
    <mergeCell ref="S491:Z491"/>
    <mergeCell ref="AB474:AD476"/>
    <mergeCell ref="N476:Z477"/>
    <mergeCell ref="G478:N478"/>
    <mergeCell ref="O478:P478"/>
    <mergeCell ref="J480:L481"/>
    <mergeCell ref="M480:AA481"/>
    <mergeCell ref="G481:I481"/>
    <mergeCell ref="X454:Y454"/>
    <mergeCell ref="H454:V454"/>
    <mergeCell ref="A474:A487"/>
    <mergeCell ref="B474:B487"/>
    <mergeCell ref="C474:C487"/>
    <mergeCell ref="D474:D487"/>
    <mergeCell ref="G474:M475"/>
    <mergeCell ref="N474:V475"/>
    <mergeCell ref="G482:H483"/>
    <mergeCell ref="I482:I483"/>
    <mergeCell ref="J482:K483"/>
    <mergeCell ref="L482:L483"/>
    <mergeCell ref="M482:Z482"/>
    <mergeCell ref="M483:R483"/>
    <mergeCell ref="S483:Z483"/>
    <mergeCell ref="G484:H485"/>
    <mergeCell ref="I484:I485"/>
    <mergeCell ref="J484:K485"/>
    <mergeCell ref="L484:L485"/>
    <mergeCell ref="M484:Z484"/>
    <mergeCell ref="E474:E489"/>
    <mergeCell ref="G488:H489"/>
    <mergeCell ref="I488:I489"/>
    <mergeCell ref="J488:K489"/>
    <mergeCell ref="L488:L489"/>
    <mergeCell ref="D447:D449"/>
    <mergeCell ref="E447:E471"/>
    <mergeCell ref="G447:M448"/>
    <mergeCell ref="N447:V448"/>
    <mergeCell ref="I409:O409"/>
    <mergeCell ref="P409:T409"/>
    <mergeCell ref="G410:H410"/>
    <mergeCell ref="I410:O410"/>
    <mergeCell ref="P410:T410"/>
    <mergeCell ref="G411:H411"/>
    <mergeCell ref="I411:O411"/>
    <mergeCell ref="P411:T411"/>
    <mergeCell ref="G409:H409"/>
    <mergeCell ref="G398:H398"/>
    <mergeCell ref="I398:X398"/>
    <mergeCell ref="AB447:AD449"/>
    <mergeCell ref="X450:Y450"/>
    <mergeCell ref="X452:Y452"/>
    <mergeCell ref="G412:H412"/>
    <mergeCell ref="I412:O412"/>
    <mergeCell ref="P412:T412"/>
    <mergeCell ref="G413:H413"/>
    <mergeCell ref="I413:O413"/>
    <mergeCell ref="P413:T413"/>
    <mergeCell ref="I407:O407"/>
    <mergeCell ref="P407:T407"/>
    <mergeCell ref="G408:H408"/>
    <mergeCell ref="I408:O408"/>
    <mergeCell ref="P408:T408"/>
    <mergeCell ref="I452:V452"/>
    <mergeCell ref="H450:V450"/>
    <mergeCell ref="E431:E438"/>
    <mergeCell ref="G378:N378"/>
    <mergeCell ref="O378:S378"/>
    <mergeCell ref="G380:N380"/>
    <mergeCell ref="O380:S380"/>
    <mergeCell ref="G390:M391"/>
    <mergeCell ref="X399:X401"/>
    <mergeCell ref="A404:A409"/>
    <mergeCell ref="B404:B409"/>
    <mergeCell ref="C404:C409"/>
    <mergeCell ref="D404:D409"/>
    <mergeCell ref="G404:Q404"/>
    <mergeCell ref="R404:S404"/>
    <mergeCell ref="A390:A403"/>
    <mergeCell ref="B390:B403"/>
    <mergeCell ref="C390:C403"/>
    <mergeCell ref="D390:D403"/>
    <mergeCell ref="E390:E405"/>
    <mergeCell ref="N390:V391"/>
    <mergeCell ref="E406:E411"/>
    <mergeCell ref="G406:O406"/>
    <mergeCell ref="P406:T406"/>
    <mergeCell ref="G407:H407"/>
    <mergeCell ref="L399:W401"/>
    <mergeCell ref="G399:H401"/>
    <mergeCell ref="I399:K401"/>
    <mergeCell ref="C366:C370"/>
    <mergeCell ref="D366:D368"/>
    <mergeCell ref="E366:E371"/>
    <mergeCell ref="G366:M367"/>
    <mergeCell ref="N366:V367"/>
    <mergeCell ref="AB366:AD368"/>
    <mergeCell ref="G370:U370"/>
    <mergeCell ref="V370:Z370"/>
    <mergeCell ref="H371:T372"/>
    <mergeCell ref="V372:Z372"/>
    <mergeCell ref="G374:W374"/>
    <mergeCell ref="G375:H375"/>
    <mergeCell ref="I375:O375"/>
    <mergeCell ref="P375:R376"/>
    <mergeCell ref="S375:S376"/>
    <mergeCell ref="T375:V376"/>
    <mergeCell ref="W375:W376"/>
    <mergeCell ref="G376:H376"/>
    <mergeCell ref="I376:O376"/>
    <mergeCell ref="AB390:AD392"/>
    <mergeCell ref="U395:W395"/>
    <mergeCell ref="G397:H397"/>
    <mergeCell ref="I397:X397"/>
    <mergeCell ref="R355:U356"/>
    <mergeCell ref="V355:W356"/>
    <mergeCell ref="H356:I356"/>
    <mergeCell ref="J356:K356"/>
    <mergeCell ref="M356:N356"/>
    <mergeCell ref="O356:P356"/>
    <mergeCell ref="H354:I354"/>
    <mergeCell ref="J354:K354"/>
    <mergeCell ref="H361:I361"/>
    <mergeCell ref="J361:K361"/>
    <mergeCell ref="M361:N361"/>
    <mergeCell ref="O361:P361"/>
    <mergeCell ref="R361:U361"/>
    <mergeCell ref="V361:W361"/>
    <mergeCell ref="H359:I359"/>
    <mergeCell ref="J359:K359"/>
    <mergeCell ref="M359:N359"/>
    <mergeCell ref="O359:P359"/>
    <mergeCell ref="R359:U360"/>
    <mergeCell ref="V359:W360"/>
    <mergeCell ref="H360:I360"/>
    <mergeCell ref="J360:K360"/>
    <mergeCell ref="M360:N360"/>
    <mergeCell ref="O360:P360"/>
    <mergeCell ref="H358:I358"/>
    <mergeCell ref="J358:K358"/>
    <mergeCell ref="M358:N358"/>
    <mergeCell ref="O358:P358"/>
    <mergeCell ref="O340:P340"/>
    <mergeCell ref="R340:U340"/>
    <mergeCell ref="V340:W340"/>
    <mergeCell ref="H339:I339"/>
    <mergeCell ref="J339:K339"/>
    <mergeCell ref="M339:N339"/>
    <mergeCell ref="O339:P339"/>
    <mergeCell ref="R339:U339"/>
    <mergeCell ref="V354:W354"/>
    <mergeCell ref="H342:I342"/>
    <mergeCell ref="J342:K342"/>
    <mergeCell ref="R358:U358"/>
    <mergeCell ref="V358:W358"/>
    <mergeCell ref="H357:I357"/>
    <mergeCell ref="J357:K357"/>
    <mergeCell ref="M357:N357"/>
    <mergeCell ref="O357:P357"/>
    <mergeCell ref="R357:U357"/>
    <mergeCell ref="V357:W357"/>
    <mergeCell ref="M342:N342"/>
    <mergeCell ref="H341:I341"/>
    <mergeCell ref="J341:K341"/>
    <mergeCell ref="M341:N341"/>
    <mergeCell ref="O342:P342"/>
    <mergeCell ref="R352:W352"/>
    <mergeCell ref="J353:K353"/>
    <mergeCell ref="O353:P353"/>
    <mergeCell ref="R353:W353"/>
    <mergeCell ref="M352:N353"/>
    <mergeCell ref="O352:P352"/>
    <mergeCell ref="O343:P343"/>
    <mergeCell ref="H321:I321"/>
    <mergeCell ref="J321:K321"/>
    <mergeCell ref="M321:N321"/>
    <mergeCell ref="O321:P321"/>
    <mergeCell ref="R321:U321"/>
    <mergeCell ref="V321:W321"/>
    <mergeCell ref="H334:I335"/>
    <mergeCell ref="J334:K334"/>
    <mergeCell ref="M334:N335"/>
    <mergeCell ref="O334:P334"/>
    <mergeCell ref="R334:W334"/>
    <mergeCell ref="J335:K335"/>
    <mergeCell ref="O335:P335"/>
    <mergeCell ref="R335:W335"/>
    <mergeCell ref="H319:I319"/>
    <mergeCell ref="J319:K319"/>
    <mergeCell ref="M319:N319"/>
    <mergeCell ref="O319:P319"/>
    <mergeCell ref="R319:U320"/>
    <mergeCell ref="V319:W320"/>
    <mergeCell ref="H320:I320"/>
    <mergeCell ref="J320:K320"/>
    <mergeCell ref="M320:N320"/>
    <mergeCell ref="O320:P320"/>
    <mergeCell ref="G324:M325"/>
    <mergeCell ref="N324:V325"/>
    <mergeCell ref="G328:L328"/>
    <mergeCell ref="M317:N317"/>
    <mergeCell ref="O317:P317"/>
    <mergeCell ref="R317:U318"/>
    <mergeCell ref="V317:W318"/>
    <mergeCell ref="H318:I318"/>
    <mergeCell ref="J318:K318"/>
    <mergeCell ref="M318:N318"/>
    <mergeCell ref="O318:P318"/>
    <mergeCell ref="R312:W312"/>
    <mergeCell ref="J313:K313"/>
    <mergeCell ref="O313:P313"/>
    <mergeCell ref="R313:W313"/>
    <mergeCell ref="H315:I315"/>
    <mergeCell ref="J315:K315"/>
    <mergeCell ref="M315:N315"/>
    <mergeCell ref="O315:P315"/>
    <mergeCell ref="R315:U316"/>
    <mergeCell ref="V315:W316"/>
    <mergeCell ref="H316:I316"/>
    <mergeCell ref="J316:K316"/>
    <mergeCell ref="M316:N316"/>
    <mergeCell ref="O316:P316"/>
    <mergeCell ref="B307:B313"/>
    <mergeCell ref="C307:C309"/>
    <mergeCell ref="D307:D314"/>
    <mergeCell ref="E307:E313"/>
    <mergeCell ref="G307:M308"/>
    <mergeCell ref="N307:V308"/>
    <mergeCell ref="AB252:AD254"/>
    <mergeCell ref="G256:W257"/>
    <mergeCell ref="G258:H258"/>
    <mergeCell ref="I258:O258"/>
    <mergeCell ref="P258:R258"/>
    <mergeCell ref="T258:V258"/>
    <mergeCell ref="H314:I314"/>
    <mergeCell ref="J314:K314"/>
    <mergeCell ref="M314:N314"/>
    <mergeCell ref="O314:P314"/>
    <mergeCell ref="R314:U314"/>
    <mergeCell ref="V314:W314"/>
    <mergeCell ref="AB307:AD309"/>
    <mergeCell ref="E314:E322"/>
    <mergeCell ref="H312:I313"/>
    <mergeCell ref="J312:K312"/>
    <mergeCell ref="M312:N313"/>
    <mergeCell ref="O312:P312"/>
    <mergeCell ref="B252:B258"/>
    <mergeCell ref="C252:C258"/>
    <mergeCell ref="D252:D254"/>
    <mergeCell ref="E252:E258"/>
    <mergeCell ref="G252:M253"/>
    <mergeCell ref="N252:V253"/>
    <mergeCell ref="H317:I317"/>
    <mergeCell ref="J317:K317"/>
    <mergeCell ref="E234:E243"/>
    <mergeCell ref="G234:N234"/>
    <mergeCell ref="O234:S234"/>
    <mergeCell ref="G237:N237"/>
    <mergeCell ref="O237:S237"/>
    <mergeCell ref="G240:N240"/>
    <mergeCell ref="G223:M224"/>
    <mergeCell ref="N223:V224"/>
    <mergeCell ref="AB223:AD226"/>
    <mergeCell ref="E227:E233"/>
    <mergeCell ref="G227:X227"/>
    <mergeCell ref="G228:H228"/>
    <mergeCell ref="I228:K228"/>
    <mergeCell ref="L228:N228"/>
    <mergeCell ref="P228:X228"/>
    <mergeCell ref="G229:H229"/>
    <mergeCell ref="O240:S240"/>
    <mergeCell ref="C215:C218"/>
    <mergeCell ref="E215:E218"/>
    <mergeCell ref="G215:K220"/>
    <mergeCell ref="L215:N216"/>
    <mergeCell ref="O215:T216"/>
    <mergeCell ref="U215:Z216"/>
    <mergeCell ref="L217:N218"/>
    <mergeCell ref="O217:T218"/>
    <mergeCell ref="U217:Z218"/>
    <mergeCell ref="L219:N220"/>
    <mergeCell ref="O219:T220"/>
    <mergeCell ref="U219:Z220"/>
    <mergeCell ref="I229:K229"/>
    <mergeCell ref="L229:N229"/>
    <mergeCell ref="P229:X229"/>
    <mergeCell ref="A223:A232"/>
    <mergeCell ref="B223:B232"/>
    <mergeCell ref="C223:C232"/>
    <mergeCell ref="D223:D232"/>
    <mergeCell ref="E223:E226"/>
    <mergeCell ref="A115:A124"/>
    <mergeCell ref="B115:B124"/>
    <mergeCell ref="C115:C124"/>
    <mergeCell ref="D115:D124"/>
    <mergeCell ref="E115:E124"/>
    <mergeCell ref="V104:W104"/>
    <mergeCell ref="H104:I104"/>
    <mergeCell ref="J104:K104"/>
    <mergeCell ref="M104:N104"/>
    <mergeCell ref="O104:P104"/>
    <mergeCell ref="R104:U104"/>
    <mergeCell ref="H102:I102"/>
    <mergeCell ref="J102:K102"/>
    <mergeCell ref="M102:N102"/>
    <mergeCell ref="O102:P102"/>
    <mergeCell ref="R102:U103"/>
    <mergeCell ref="H185:P185"/>
    <mergeCell ref="Q185:R185"/>
    <mergeCell ref="H182:P182"/>
    <mergeCell ref="Q182:R182"/>
    <mergeCell ref="H183:P183"/>
    <mergeCell ref="Q183:R183"/>
    <mergeCell ref="V173:Z175"/>
    <mergeCell ref="E125:E127"/>
    <mergeCell ref="E128:E135"/>
    <mergeCell ref="G168:P168"/>
    <mergeCell ref="Q168:R168"/>
    <mergeCell ref="K174:M174"/>
    <mergeCell ref="N174:R174"/>
    <mergeCell ref="K175:M175"/>
    <mergeCell ref="N175:R175"/>
    <mergeCell ref="N171:R171"/>
    <mergeCell ref="AB50:AD59"/>
    <mergeCell ref="N71:V72"/>
    <mergeCell ref="AB71:AD76"/>
    <mergeCell ref="A61:A67"/>
    <mergeCell ref="B61:B67"/>
    <mergeCell ref="C61:C67"/>
    <mergeCell ref="D61:D67"/>
    <mergeCell ref="E61:E67"/>
    <mergeCell ref="G61:M62"/>
    <mergeCell ref="N61:V62"/>
    <mergeCell ref="O99:P99"/>
    <mergeCell ref="R99:U100"/>
    <mergeCell ref="V99:W100"/>
    <mergeCell ref="H100:I100"/>
    <mergeCell ref="J100:K100"/>
    <mergeCell ref="M100:N100"/>
    <mergeCell ref="O100:P100"/>
    <mergeCell ref="A78:A81"/>
    <mergeCell ref="B78:B81"/>
    <mergeCell ref="C78:C81"/>
    <mergeCell ref="D78:D93"/>
    <mergeCell ref="E78:E81"/>
    <mergeCell ref="G78:M79"/>
    <mergeCell ref="N78:V79"/>
    <mergeCell ref="J99:K99"/>
    <mergeCell ref="M99:N99"/>
    <mergeCell ref="A82:A93"/>
    <mergeCell ref="B82:B93"/>
    <mergeCell ref="C82:C93"/>
    <mergeCell ref="E82:E93"/>
    <mergeCell ref="E36:E37"/>
    <mergeCell ref="AB78:AD81"/>
    <mergeCell ref="A71:A76"/>
    <mergeCell ref="B71:B76"/>
    <mergeCell ref="C71:C76"/>
    <mergeCell ref="D71:D76"/>
    <mergeCell ref="E71:E76"/>
    <mergeCell ref="G71:M72"/>
    <mergeCell ref="AB37:AD42"/>
    <mergeCell ref="K39:Q39"/>
    <mergeCell ref="G34:J34"/>
    <mergeCell ref="K34:Q34"/>
    <mergeCell ref="R34:S34"/>
    <mergeCell ref="U34:Z34"/>
    <mergeCell ref="K31:Q31"/>
    <mergeCell ref="R31:S31"/>
    <mergeCell ref="U31:Z31"/>
    <mergeCell ref="E38:E43"/>
    <mergeCell ref="G37:J37"/>
    <mergeCell ref="G41:J41"/>
    <mergeCell ref="R39:S39"/>
    <mergeCell ref="K32:Q32"/>
    <mergeCell ref="R32:S32"/>
    <mergeCell ref="U32:Z32"/>
    <mergeCell ref="U39:Z39"/>
    <mergeCell ref="G40:J40"/>
    <mergeCell ref="A50:A59"/>
    <mergeCell ref="B50:B59"/>
    <mergeCell ref="C50:C59"/>
    <mergeCell ref="D50:D59"/>
    <mergeCell ref="E50:E59"/>
    <mergeCell ref="G50:M51"/>
    <mergeCell ref="K40:Q40"/>
    <mergeCell ref="R40:S40"/>
    <mergeCell ref="U40:Z40"/>
    <mergeCell ref="K37:Q37"/>
    <mergeCell ref="R37:S37"/>
    <mergeCell ref="U37:Z37"/>
    <mergeCell ref="K41:Q41"/>
    <mergeCell ref="R41:S41"/>
    <mergeCell ref="U41:Z41"/>
    <mergeCell ref="G38:J38"/>
    <mergeCell ref="K35:Q35"/>
    <mergeCell ref="R35:S35"/>
    <mergeCell ref="U35:Z35"/>
    <mergeCell ref="AB35:AD36"/>
    <mergeCell ref="G36:J36"/>
    <mergeCell ref="K36:Q36"/>
    <mergeCell ref="R36:S36"/>
    <mergeCell ref="U36:Z36"/>
    <mergeCell ref="K38:Q38"/>
    <mergeCell ref="R38:S38"/>
    <mergeCell ref="U38:Z38"/>
    <mergeCell ref="G39:J39"/>
    <mergeCell ref="G35:J35"/>
    <mergeCell ref="G29:J29"/>
    <mergeCell ref="K29:Q29"/>
    <mergeCell ref="R29:S29"/>
    <mergeCell ref="U29:Z29"/>
    <mergeCell ref="AB29:AD33"/>
    <mergeCell ref="G30:J30"/>
    <mergeCell ref="K30:Q30"/>
    <mergeCell ref="R30:S30"/>
    <mergeCell ref="U30:Z30"/>
    <mergeCell ref="G31:J31"/>
    <mergeCell ref="G33:J33"/>
    <mergeCell ref="K33:Q33"/>
    <mergeCell ref="R33:S33"/>
    <mergeCell ref="U33:Z33"/>
    <mergeCell ref="G32:J32"/>
    <mergeCell ref="A27:A28"/>
    <mergeCell ref="B27:B28"/>
    <mergeCell ref="C27:C28"/>
    <mergeCell ref="D27:D28"/>
    <mergeCell ref="E27:E28"/>
    <mergeCell ref="G27:J27"/>
    <mergeCell ref="K27:Q27"/>
    <mergeCell ref="R27:S27"/>
    <mergeCell ref="U27:Z27"/>
    <mergeCell ref="E29:E35"/>
    <mergeCell ref="A25:A26"/>
    <mergeCell ref="B25:B26"/>
    <mergeCell ref="C25:C26"/>
    <mergeCell ref="D25:D26"/>
    <mergeCell ref="E25:E26"/>
    <mergeCell ref="G25:R25"/>
    <mergeCell ref="AB25:AD26"/>
    <mergeCell ref="G26:J26"/>
    <mergeCell ref="K26:Q26"/>
    <mergeCell ref="R26:Z26"/>
    <mergeCell ref="AB27:AD28"/>
    <mergeCell ref="G28:J28"/>
    <mergeCell ref="K28:Q28"/>
    <mergeCell ref="R28:S28"/>
    <mergeCell ref="U28:Z28"/>
    <mergeCell ref="AB21:AD24"/>
    <mergeCell ref="A1:E1"/>
    <mergeCell ref="F1:L1"/>
    <mergeCell ref="M1:AD1"/>
    <mergeCell ref="A2:E2"/>
    <mergeCell ref="F2:AD2"/>
    <mergeCell ref="A3:AD3"/>
    <mergeCell ref="G16:S16"/>
    <mergeCell ref="T16:Z16"/>
    <mergeCell ref="G17:S17"/>
    <mergeCell ref="T17:Y17"/>
    <mergeCell ref="N10:V11"/>
    <mergeCell ref="AB10:AD12"/>
    <mergeCell ref="A13:A20"/>
    <mergeCell ref="B13:B20"/>
    <mergeCell ref="C13:C20"/>
    <mergeCell ref="D13:D20"/>
    <mergeCell ref="E13:E20"/>
    <mergeCell ref="G13:M14"/>
    <mergeCell ref="N13:V14"/>
    <mergeCell ref="AB13:AD20"/>
    <mergeCell ref="A10:A12"/>
    <mergeCell ref="B10:B12"/>
    <mergeCell ref="C10:C12"/>
    <mergeCell ref="G19:S19"/>
    <mergeCell ref="T19:Y19"/>
    <mergeCell ref="A21:A24"/>
    <mergeCell ref="B21:B24"/>
    <mergeCell ref="C21:C24"/>
    <mergeCell ref="D21:D24"/>
    <mergeCell ref="E21:E24"/>
    <mergeCell ref="G21:M22"/>
    <mergeCell ref="N21:V22"/>
    <mergeCell ref="A4:AD5"/>
    <mergeCell ref="A6:AD6"/>
    <mergeCell ref="A7:AD7"/>
    <mergeCell ref="B8:D8"/>
    <mergeCell ref="F8:AA8"/>
    <mergeCell ref="AB8:AD8"/>
    <mergeCell ref="G18:S18"/>
    <mergeCell ref="T18:Y18"/>
    <mergeCell ref="E10:E12"/>
    <mergeCell ref="G10:M11"/>
    <mergeCell ref="D10:D12"/>
    <mergeCell ref="AB748:AD748"/>
    <mergeCell ref="AB749:AD749"/>
    <mergeCell ref="AB750:AD750"/>
    <mergeCell ref="AB751:AD751"/>
    <mergeCell ref="G170:R170"/>
    <mergeCell ref="T187:AA191"/>
    <mergeCell ref="O730:W730"/>
    <mergeCell ref="X730:Y730"/>
    <mergeCell ref="O731:W731"/>
    <mergeCell ref="E664:E673"/>
    <mergeCell ref="H338:I338"/>
    <mergeCell ref="J338:K338"/>
    <mergeCell ref="M338:N338"/>
    <mergeCell ref="O338:P338"/>
    <mergeCell ref="O341:P341"/>
    <mergeCell ref="H343:I343"/>
    <mergeCell ref="J343:K343"/>
    <mergeCell ref="M343:N343"/>
    <mergeCell ref="V171:Z172"/>
    <mergeCell ref="G173:U173"/>
    <mergeCell ref="H188:P188"/>
    <mergeCell ref="Q188:R188"/>
    <mergeCell ref="H189:P189"/>
    <mergeCell ref="E192:E194"/>
    <mergeCell ref="G193:P193"/>
    <mergeCell ref="G199:H199"/>
    <mergeCell ref="I199:N199"/>
    <mergeCell ref="O199:R199"/>
    <mergeCell ref="G200:H200"/>
    <mergeCell ref="I200:N200"/>
    <mergeCell ref="O214:T214"/>
    <mergeCell ref="AB233:AD237"/>
    <mergeCell ref="A735:E740"/>
    <mergeCell ref="E137:E154"/>
    <mergeCell ref="C431:C438"/>
    <mergeCell ref="D431:D438"/>
    <mergeCell ref="G431:M432"/>
    <mergeCell ref="N431:V432"/>
    <mergeCell ref="AB431:AD433"/>
    <mergeCell ref="E439:E446"/>
    <mergeCell ref="AB738:AD738"/>
    <mergeCell ref="AB743:AD744"/>
    <mergeCell ref="A192:A219"/>
    <mergeCell ref="B192:B194"/>
    <mergeCell ref="C192:C194"/>
    <mergeCell ref="D192:D219"/>
    <mergeCell ref="O200:R200"/>
    <mergeCell ref="G202:L202"/>
    <mergeCell ref="G203:I203"/>
    <mergeCell ref="J203:K203"/>
    <mergeCell ref="G204:I204"/>
    <mergeCell ref="J204:K204"/>
    <mergeCell ref="Q193:V193"/>
    <mergeCell ref="N195:O195"/>
    <mergeCell ref="P195:V195"/>
    <mergeCell ref="C206:C212"/>
    <mergeCell ref="E197:E200"/>
    <mergeCell ref="G197:R197"/>
    <mergeCell ref="S197:U197"/>
    <mergeCell ref="G198:H198"/>
    <mergeCell ref="I198:N198"/>
    <mergeCell ref="O198:R198"/>
    <mergeCell ref="G214:N214"/>
    <mergeCell ref="U214:Z214"/>
    <mergeCell ref="G635:Z636"/>
    <mergeCell ref="G637:Z642"/>
    <mergeCell ref="E649:E652"/>
    <mergeCell ref="E653:E662"/>
    <mergeCell ref="E624:E631"/>
    <mergeCell ref="H336:I336"/>
    <mergeCell ref="J336:K336"/>
    <mergeCell ref="M336:N336"/>
    <mergeCell ref="O336:P336"/>
    <mergeCell ref="R336:U336"/>
    <mergeCell ref="V336:W336"/>
    <mergeCell ref="R343:U343"/>
    <mergeCell ref="V343:W343"/>
    <mergeCell ref="R341:U342"/>
    <mergeCell ref="V341:W342"/>
    <mergeCell ref="H355:I355"/>
    <mergeCell ref="J355:K355"/>
    <mergeCell ref="M355:N355"/>
    <mergeCell ref="O355:P355"/>
    <mergeCell ref="H352:I353"/>
    <mergeCell ref="J352:K352"/>
    <mergeCell ref="G621:H622"/>
    <mergeCell ref="I621:Z622"/>
    <mergeCell ref="M354:N354"/>
    <mergeCell ref="E586:E593"/>
    <mergeCell ref="E412:E429"/>
    <mergeCell ref="O354:P354"/>
    <mergeCell ref="R354:U354"/>
    <mergeCell ref="V339:W339"/>
    <mergeCell ref="H340:I340"/>
    <mergeCell ref="J340:K340"/>
    <mergeCell ref="M340:N340"/>
    <mergeCell ref="G209:H209"/>
    <mergeCell ref="I209:N209"/>
    <mergeCell ref="O209:Q209"/>
    <mergeCell ref="S209:T209"/>
    <mergeCell ref="G210:H210"/>
    <mergeCell ref="I210:N210"/>
    <mergeCell ref="O210:Q210"/>
    <mergeCell ref="S210:X210"/>
    <mergeCell ref="G211:H211"/>
    <mergeCell ref="E168:E177"/>
    <mergeCell ref="I211:N211"/>
    <mergeCell ref="O211:Q211"/>
    <mergeCell ref="S211:X211"/>
    <mergeCell ref="E206:E213"/>
    <mergeCell ref="H180:P180"/>
    <mergeCell ref="Q180:R180"/>
    <mergeCell ref="H181:P181"/>
    <mergeCell ref="Q181:R181"/>
    <mergeCell ref="H184:P184"/>
    <mergeCell ref="Q184:R184"/>
    <mergeCell ref="G207:X207"/>
    <mergeCell ref="G208:H208"/>
    <mergeCell ref="H101:I101"/>
    <mergeCell ref="U168:Z170"/>
    <mergeCell ref="E155:E167"/>
    <mergeCell ref="Q189:R189"/>
    <mergeCell ref="J101:K101"/>
    <mergeCell ref="M101:N101"/>
    <mergeCell ref="O101:P101"/>
    <mergeCell ref="R101:U101"/>
    <mergeCell ref="V102:W103"/>
    <mergeCell ref="H103:I103"/>
    <mergeCell ref="J103:K103"/>
    <mergeCell ref="M103:N103"/>
    <mergeCell ref="O103:P103"/>
    <mergeCell ref="H190:P190"/>
    <mergeCell ref="Q190:R190"/>
    <mergeCell ref="I208:N208"/>
    <mergeCell ref="O208:Q208"/>
    <mergeCell ref="S208:X208"/>
    <mergeCell ref="C324:C325"/>
    <mergeCell ref="E179:E191"/>
    <mergeCell ref="D324:D328"/>
    <mergeCell ref="AB324:AD326"/>
    <mergeCell ref="M328:S328"/>
    <mergeCell ref="H337:I337"/>
    <mergeCell ref="J337:K337"/>
    <mergeCell ref="M337:N337"/>
    <mergeCell ref="O337:P337"/>
    <mergeCell ref="R337:U338"/>
    <mergeCell ref="V337:W338"/>
    <mergeCell ref="E269:E295"/>
    <mergeCell ref="E296:E304"/>
    <mergeCell ref="B44:B47"/>
    <mergeCell ref="C44:C47"/>
    <mergeCell ref="D44:D47"/>
    <mergeCell ref="E44:E47"/>
    <mergeCell ref="G44:M45"/>
    <mergeCell ref="N44:V45"/>
    <mergeCell ref="R97:W97"/>
    <mergeCell ref="E95:E114"/>
    <mergeCell ref="H96:I97"/>
    <mergeCell ref="H98:I98"/>
    <mergeCell ref="J98:K98"/>
    <mergeCell ref="M98:N98"/>
    <mergeCell ref="O98:P98"/>
    <mergeCell ref="R98:U98"/>
    <mergeCell ref="V98:W98"/>
    <mergeCell ref="H99:I99"/>
    <mergeCell ref="E244:E251"/>
    <mergeCell ref="N50:V51"/>
    <mergeCell ref="V101:W101"/>
    <mergeCell ref="F754:J754"/>
    <mergeCell ref="F757:J757"/>
    <mergeCell ref="AB735:AD737"/>
    <mergeCell ref="S739:T740"/>
    <mergeCell ref="U739:V740"/>
    <mergeCell ref="W739:X740"/>
    <mergeCell ref="Y739:Z740"/>
    <mergeCell ref="K748:L748"/>
    <mergeCell ref="K749:L749"/>
    <mergeCell ref="K750:L750"/>
    <mergeCell ref="K751:L751"/>
    <mergeCell ref="K752:L752"/>
    <mergeCell ref="K754:L754"/>
    <mergeCell ref="C197:C200"/>
    <mergeCell ref="C447:C448"/>
    <mergeCell ref="AB44:AD47"/>
    <mergeCell ref="AB61:AD67"/>
    <mergeCell ref="G65:H65"/>
    <mergeCell ref="I65:X65"/>
    <mergeCell ref="G66:H66"/>
    <mergeCell ref="I66:X66"/>
    <mergeCell ref="G67:H69"/>
    <mergeCell ref="I67:K69"/>
    <mergeCell ref="L67:W69"/>
    <mergeCell ref="X67:X69"/>
    <mergeCell ref="J96:K96"/>
    <mergeCell ref="M96:N97"/>
    <mergeCell ref="O96:P96"/>
    <mergeCell ref="R96:W96"/>
    <mergeCell ref="J97:K97"/>
    <mergeCell ref="O97:P97"/>
    <mergeCell ref="E324:E332"/>
    <mergeCell ref="AB739:AD739"/>
    <mergeCell ref="AB740:AD740"/>
    <mergeCell ref="M739:N739"/>
    <mergeCell ref="M740:N740"/>
    <mergeCell ref="M743:N744"/>
    <mergeCell ref="M741:N742"/>
    <mergeCell ref="M745:N745"/>
    <mergeCell ref="O736:P736"/>
    <mergeCell ref="O737:P737"/>
    <mergeCell ref="O738:P738"/>
    <mergeCell ref="Q738:R738"/>
    <mergeCell ref="O739:P739"/>
    <mergeCell ref="Q739:R739"/>
    <mergeCell ref="O740:P740"/>
    <mergeCell ref="I700:O700"/>
    <mergeCell ref="M736:N736"/>
    <mergeCell ref="I735:J737"/>
    <mergeCell ref="AB745:AD745"/>
    <mergeCell ref="AB710:AD713"/>
    <mergeCell ref="G714:V714"/>
    <mergeCell ref="H715:T715"/>
    <mergeCell ref="U715:Z715"/>
    <mergeCell ref="G717:O717"/>
    <mergeCell ref="P717:R717"/>
    <mergeCell ref="G710:M711"/>
    <mergeCell ref="N710:V711"/>
    <mergeCell ref="AB721:AD724"/>
    <mergeCell ref="Q745:R745"/>
    <mergeCell ref="O732:W732"/>
    <mergeCell ref="X732:Y732"/>
    <mergeCell ref="G718:H718"/>
    <mergeCell ref="I718:O718"/>
    <mergeCell ref="E632:E647"/>
    <mergeCell ref="Y743:Z744"/>
    <mergeCell ref="S745:T745"/>
    <mergeCell ref="U745:V745"/>
    <mergeCell ref="W745:X745"/>
    <mergeCell ref="Y745:Z745"/>
    <mergeCell ref="K746:L746"/>
    <mergeCell ref="M746:N746"/>
    <mergeCell ref="O746:P746"/>
    <mergeCell ref="Q746:R746"/>
    <mergeCell ref="S746:T746"/>
    <mergeCell ref="U746:V746"/>
    <mergeCell ref="W746:X746"/>
    <mergeCell ref="Y746:Z746"/>
    <mergeCell ref="A753:E754"/>
    <mergeCell ref="K735:L735"/>
    <mergeCell ref="K736:L736"/>
    <mergeCell ref="K737:L737"/>
    <mergeCell ref="M735:N735"/>
    <mergeCell ref="O735:P735"/>
    <mergeCell ref="Q735:R735"/>
    <mergeCell ref="S735:T735"/>
    <mergeCell ref="U735:V735"/>
    <mergeCell ref="W735:X735"/>
    <mergeCell ref="Y735:Z735"/>
    <mergeCell ref="K738:L738"/>
    <mergeCell ref="K739:L739"/>
    <mergeCell ref="K740:L740"/>
    <mergeCell ref="K741:L741"/>
    <mergeCell ref="K742:L742"/>
    <mergeCell ref="K743:L744"/>
    <mergeCell ref="K745:L745"/>
    <mergeCell ref="K755:L755"/>
    <mergeCell ref="K758:L758"/>
    <mergeCell ref="K757:L757"/>
    <mergeCell ref="M748:N748"/>
    <mergeCell ref="O748:P748"/>
    <mergeCell ref="Q748:R748"/>
    <mergeCell ref="S748:T748"/>
    <mergeCell ref="U748:V748"/>
    <mergeCell ref="S741:T741"/>
    <mergeCell ref="U741:V742"/>
    <mergeCell ref="W741:X741"/>
    <mergeCell ref="Y741:Z742"/>
    <mergeCell ref="S742:T742"/>
    <mergeCell ref="W742:X742"/>
    <mergeCell ref="S743:T744"/>
    <mergeCell ref="U743:V744"/>
    <mergeCell ref="W743:X744"/>
    <mergeCell ref="W748:X748"/>
    <mergeCell ref="Y748:Z748"/>
    <mergeCell ref="M752:N752"/>
    <mergeCell ref="O752:P752"/>
    <mergeCell ref="Q752:R752"/>
    <mergeCell ref="S752:T752"/>
    <mergeCell ref="U752:V752"/>
    <mergeCell ref="W752:X752"/>
    <mergeCell ref="Y752:Z752"/>
    <mergeCell ref="M749:N749"/>
    <mergeCell ref="M750:N750"/>
    <mergeCell ref="M751:N751"/>
    <mergeCell ref="O749:P749"/>
    <mergeCell ref="O750:P750"/>
    <mergeCell ref="O751:P751"/>
    <mergeCell ref="Q751:R751"/>
    <mergeCell ref="Q750:R750"/>
    <mergeCell ref="Q749:R749"/>
    <mergeCell ref="S749:T749"/>
    <mergeCell ref="S750:T750"/>
    <mergeCell ref="S751:T751"/>
    <mergeCell ref="U749:V749"/>
    <mergeCell ref="U750:V750"/>
    <mergeCell ref="U751:V751"/>
    <mergeCell ref="W751:X751"/>
    <mergeCell ref="W750:X750"/>
    <mergeCell ref="W749:X749"/>
    <mergeCell ref="Y749:Z749"/>
    <mergeCell ref="Y750:Z750"/>
    <mergeCell ref="Y751:Z751"/>
    <mergeCell ref="BA774:BB774"/>
    <mergeCell ref="BC774:BI774"/>
    <mergeCell ref="O770:W770"/>
    <mergeCell ref="X770:Y770"/>
    <mergeCell ref="AB757:AD757"/>
    <mergeCell ref="BD756:BE756"/>
    <mergeCell ref="O768:W768"/>
    <mergeCell ref="X768:Y768"/>
    <mergeCell ref="BJ775:BN775"/>
    <mergeCell ref="M754:N754"/>
    <mergeCell ref="O754:P754"/>
    <mergeCell ref="Q754:R754"/>
    <mergeCell ref="S754:T754"/>
    <mergeCell ref="U754:V754"/>
    <mergeCell ref="W754:X754"/>
    <mergeCell ref="Y754:Z754"/>
    <mergeCell ref="M757:N757"/>
    <mergeCell ref="O757:P757"/>
    <mergeCell ref="Q757:R757"/>
    <mergeCell ref="S757:T757"/>
    <mergeCell ref="U757:V757"/>
    <mergeCell ref="W757:X757"/>
    <mergeCell ref="Y757:Z757"/>
    <mergeCell ref="M755:N755"/>
    <mergeCell ref="O755:P755"/>
    <mergeCell ref="Q755:R755"/>
    <mergeCell ref="S755:T755"/>
    <mergeCell ref="U755:V755"/>
    <mergeCell ref="W755:X755"/>
    <mergeCell ref="Y755:Z755"/>
    <mergeCell ref="AI755:AJ755"/>
    <mergeCell ref="AF756:AH756"/>
    <mergeCell ref="AI756:AJ756"/>
    <mergeCell ref="AF755:AH755"/>
    <mergeCell ref="AB754:AD754"/>
    <mergeCell ref="E357:E362"/>
    <mergeCell ref="E333:E339"/>
    <mergeCell ref="E349:E356"/>
    <mergeCell ref="BA776:BB776"/>
    <mergeCell ref="BC776:BI776"/>
    <mergeCell ref="BJ776:BN776"/>
    <mergeCell ref="BA777:BB777"/>
    <mergeCell ref="BC777:BI777"/>
    <mergeCell ref="BJ777:BN777"/>
    <mergeCell ref="BA778:BB778"/>
    <mergeCell ref="BC778:BI778"/>
    <mergeCell ref="BJ778:BN778"/>
    <mergeCell ref="BO768:BQ768"/>
    <mergeCell ref="BQ771:BS771"/>
    <mergeCell ref="BO771:BP771"/>
    <mergeCell ref="BQ778:BT778"/>
    <mergeCell ref="AB741:AD741"/>
    <mergeCell ref="AB742:AD742"/>
    <mergeCell ref="K753:L753"/>
    <mergeCell ref="BA769:BK769"/>
    <mergeCell ref="BL769:BM769"/>
    <mergeCell ref="BA771:BI771"/>
    <mergeCell ref="BJ771:BN771"/>
    <mergeCell ref="BA772:BB772"/>
    <mergeCell ref="BC772:BI772"/>
    <mergeCell ref="BJ772:BN772"/>
    <mergeCell ref="BA773:BB773"/>
    <mergeCell ref="BC773:BI773"/>
    <mergeCell ref="BJ773:BN773"/>
    <mergeCell ref="BJ774:BN774"/>
    <mergeCell ref="BA775:BB775"/>
    <mergeCell ref="BC775:BI775"/>
  </mergeCells>
  <phoneticPr fontId="3"/>
  <conditionalFormatting sqref="M268:P274">
    <cfRule type="expression" dxfId="6" priority="1">
      <formula>#REF!="いない"</formula>
    </cfRule>
  </conditionalFormatting>
  <conditionalFormatting sqref="O215:T216">
    <cfRule type="expression" dxfId="5" priority="2">
      <formula>$R$30="いない"</formula>
    </cfRule>
  </conditionalFormatting>
  <conditionalFormatting sqref="U215:Z221">
    <cfRule type="expression" dxfId="4" priority="3">
      <formula>$R$30="いない"</formula>
    </cfRule>
  </conditionalFormatting>
  <dataValidations disablePrompts="1" count="17">
    <dataValidation type="list" allowBlank="1" showInputMessage="1" showErrorMessage="1" sqref="N174:R175" xr:uid="{00000000-0002-0000-0300-000000000000}">
      <formula1>"有・無,有,無,　,"</formula1>
    </dataValidation>
    <dataValidation type="list" allowBlank="1" showInputMessage="1" showErrorMessage="1" sqref="N721:V722" xr:uid="{00000000-0002-0000-0300-000001000000}">
      <formula1>"ない・ある,ない,ある"</formula1>
    </dataValidation>
    <dataValidation type="list" allowBlank="1" showInputMessage="1" showErrorMessage="1" sqref="N10:V11 N61:V62 N50:V51 N44:V45 N13:V14" xr:uid="{00000000-0002-0000-0300-000002000000}">
      <formula1>"いる・いない,いる,いない"</formula1>
    </dataValidation>
    <dataValidation type="list" allowBlank="1" showInputMessage="1" showErrorMessage="1" sqref="M488 M482 M484 M486 M490" xr:uid="{00000000-0002-0000-0300-000003000000}">
      <formula1>"施設内開所・共同保育・閉所,施設内開所,共同保育,閉所"</formula1>
    </dataValidation>
    <dataValidation type="list" allowBlank="1" showInputMessage="1" showErrorMessage="1" sqref="N474:V475 N519:V520 N607:V608 N687:V688" xr:uid="{00000000-0002-0000-0300-000004000000}">
      <formula1>"減算あり・減算なし,減算あり,減算なし"</formula1>
    </dataValidation>
    <dataValidation type="list" allowBlank="1" showInputMessage="1" showErrorMessage="1" sqref="M328:S328" xr:uid="{00000000-0002-0000-0300-000005000000}">
      <formula1>"（ア）・（イ）,（ア）,（イ）"</formula1>
    </dataValidation>
    <dataValidation type="list" allowBlank="1" showInputMessage="1" showErrorMessage="1" sqref="O237:S237 O240:S240" xr:uid="{00000000-0002-0000-0300-000006000000}">
      <formula1>"適・否,適,否"</formula1>
    </dataValidation>
    <dataValidation type="list" allowBlank="1" showInputMessage="1" showErrorMessage="1" sqref="N78:V79" xr:uid="{00000000-0002-0000-0300-000007000000}">
      <formula1>"適　・　否,適,否"</formula1>
    </dataValidation>
    <dataValidation type="list" allowBlank="1" showInputMessage="1" showErrorMessage="1" sqref="I295:I298 G208:G211 G525:H534 G228:G229 G258 G375:G376 G397:G399 G407:G413 I535:I537 G198:G200 G700 G708 G65:G67 G538 G290:H294 G299:G301 G718 G542:H548 I549 I552 I630 I633 G613:H633 BA772:BA778" xr:uid="{00000000-0002-0000-0300-000008000000}">
      <formula1>"〇"</formula1>
    </dataValidation>
    <dataValidation type="list" allowBlank="1" showInputMessage="1" showErrorMessage="1" sqref="N324:V325 N252:V253 N307:V308 N223:V224 N366:V367 N390:V391 N693:V694 N710:V711 N447:V448 N702:V703 N262:V263" xr:uid="{00000000-0002-0000-0300-000009000000}">
      <formula1>"加算あり・加算なし,加算あり,加算なし"</formula1>
    </dataValidation>
    <dataValidation type="list" allowBlank="1" showInputMessage="1" showErrorMessage="1" sqref="O234:S234 O378:S378 N171:R171 O364:S364 O380:S387" xr:uid="{00000000-0002-0000-0300-00000A000000}">
      <formula1>"有・無,有,無"</formula1>
    </dataValidation>
    <dataValidation type="list" allowBlank="1" showInputMessage="1" showErrorMessage="1" sqref="U27:Z41" xr:uid="{00000000-0002-0000-0300-00000B000000}">
      <formula1>"年額・月額・日額・一回,年額,月額,日額,一回, ,"</formula1>
    </dataValidation>
    <dataValidation type="list" allowBlank="1" showInputMessage="1" showErrorMessage="1" sqref="G27:J41" xr:uid="{00000000-0002-0000-0300-00000C000000}">
      <formula1>"(1)･(2)･(3)･(4)･(5),(1),(2),(3),(4),(5)"</formula1>
    </dataValidation>
    <dataValidation type="list" allowBlank="1" showInputMessage="1" showErrorMessage="1" sqref="N21:V22" xr:uid="{00000000-0002-0000-0300-00000D000000}">
      <formula1>"いない・いる,いない,いる"</formula1>
    </dataValidation>
    <dataValidation type="list" allowBlank="1" showInputMessage="1" showErrorMessage="1" sqref="N71:V72" xr:uid="{00000000-0002-0000-0300-00000E000000}">
      <formula1>"いる・いない・事例なし,いる,いない,事例なし"</formula1>
    </dataValidation>
    <dataValidation type="list" allowBlank="1" showInputMessage="1" showErrorMessage="1" sqref="Q193:U193" xr:uid="{00000000-0002-0000-0300-00000F000000}">
      <formula1>"専任・非専任,専任,非専任"</formula1>
    </dataValidation>
    <dataValidation type="list" allowBlank="1" showInputMessage="1" showErrorMessage="1" sqref="N431:V432" xr:uid="{00000000-0002-0000-0300-000010000000}">
      <formula1>"加算あり・加算なし・チーム保育加配加算あり,加算あり,加算なし,チーム保育配置加算あり"</formula1>
    </dataValidation>
  </dataValidations>
  <pageMargins left="0.70866141732283472" right="0.70866141732283472" top="0.74803149606299213" bottom="0.74803149606299213" header="0.31496062992125984" footer="0.31496062992125984"/>
  <pageSetup paperSize="9" scale="90" fitToHeight="0" orientation="landscape" horizontalDpi="300" verticalDpi="300" r:id="rId1"/>
  <headerFooter>
    <oddFooter>&amp;C&amp;P</oddFooter>
  </headerFooter>
  <rowBreaks count="15" manualBreakCount="15">
    <brk id="7" max="16383" man="1"/>
    <brk id="48" max="50" man="1"/>
    <brk id="93" max="50" man="1"/>
    <brk id="135" max="50" man="1"/>
    <brk id="177" max="50" man="1"/>
    <brk id="221" max="50" man="1"/>
    <brk id="260" max="50" man="1"/>
    <brk id="347" max="50" man="1"/>
    <brk id="388" max="50" man="1"/>
    <brk id="555" max="50" man="1"/>
    <brk id="584" max="50" man="1"/>
    <brk id="605" max="50" man="1"/>
    <brk id="647" max="50" man="1"/>
    <brk id="685" max="50" man="1"/>
    <brk id="727" max="5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36"/>
  <sheetViews>
    <sheetView view="pageBreakPreview" zoomScaleNormal="100" zoomScaleSheetLayoutView="100" workbookViewId="0">
      <selection activeCell="A30" sqref="A30"/>
    </sheetView>
  </sheetViews>
  <sheetFormatPr defaultRowHeight="13.2"/>
  <cols>
    <col min="1" max="1" width="4.88671875" style="3" customWidth="1"/>
    <col min="2" max="2" width="40.33203125" style="3" customWidth="1"/>
    <col min="3" max="3" width="13.88671875" style="3" bestFit="1" customWidth="1"/>
    <col min="4" max="4" width="10.33203125" style="3" customWidth="1"/>
    <col min="5" max="5" width="4.77734375" style="3" customWidth="1"/>
    <col min="6" max="6" width="34.6640625" style="3" customWidth="1"/>
    <col min="7" max="7" width="12" style="3" customWidth="1"/>
    <col min="8" max="255" width="9" style="3"/>
    <col min="256" max="256" width="55.6640625" style="3" customWidth="1"/>
    <col min="257" max="257" width="20.109375" style="3" customWidth="1"/>
    <col min="258" max="258" width="20.44140625" style="3" customWidth="1"/>
    <col min="259" max="511" width="9" style="3"/>
    <col min="512" max="512" width="55.6640625" style="3" customWidth="1"/>
    <col min="513" max="513" width="20.109375" style="3" customWidth="1"/>
    <col min="514" max="514" width="20.44140625" style="3" customWidth="1"/>
    <col min="515" max="767" width="9" style="3"/>
    <col min="768" max="768" width="55.6640625" style="3" customWidth="1"/>
    <col min="769" max="769" width="20.109375" style="3" customWidth="1"/>
    <col min="770" max="770" width="20.44140625" style="3" customWidth="1"/>
    <col min="771" max="1023" width="9" style="3"/>
    <col min="1024" max="1024" width="55.6640625" style="3" customWidth="1"/>
    <col min="1025" max="1025" width="20.109375" style="3" customWidth="1"/>
    <col min="1026" max="1026" width="20.44140625" style="3" customWidth="1"/>
    <col min="1027" max="1279" width="9" style="3"/>
    <col min="1280" max="1280" width="55.6640625" style="3" customWidth="1"/>
    <col min="1281" max="1281" width="20.109375" style="3" customWidth="1"/>
    <col min="1282" max="1282" width="20.44140625" style="3" customWidth="1"/>
    <col min="1283" max="1535" width="9" style="3"/>
    <col min="1536" max="1536" width="55.6640625" style="3" customWidth="1"/>
    <col min="1537" max="1537" width="20.109375" style="3" customWidth="1"/>
    <col min="1538" max="1538" width="20.44140625" style="3" customWidth="1"/>
    <col min="1539" max="1791" width="9" style="3"/>
    <col min="1792" max="1792" width="55.6640625" style="3" customWidth="1"/>
    <col min="1793" max="1793" width="20.109375" style="3" customWidth="1"/>
    <col min="1794" max="1794" width="20.44140625" style="3" customWidth="1"/>
    <col min="1795" max="2047" width="9" style="3"/>
    <col min="2048" max="2048" width="55.6640625" style="3" customWidth="1"/>
    <col min="2049" max="2049" width="20.109375" style="3" customWidth="1"/>
    <col min="2050" max="2050" width="20.44140625" style="3" customWidth="1"/>
    <col min="2051" max="2303" width="9" style="3"/>
    <col min="2304" max="2304" width="55.6640625" style="3" customWidth="1"/>
    <col min="2305" max="2305" width="20.109375" style="3" customWidth="1"/>
    <col min="2306" max="2306" width="20.44140625" style="3" customWidth="1"/>
    <col min="2307" max="2559" width="9" style="3"/>
    <col min="2560" max="2560" width="55.6640625" style="3" customWidth="1"/>
    <col min="2561" max="2561" width="20.109375" style="3" customWidth="1"/>
    <col min="2562" max="2562" width="20.44140625" style="3" customWidth="1"/>
    <col min="2563" max="2815" width="9" style="3"/>
    <col min="2816" max="2816" width="55.6640625" style="3" customWidth="1"/>
    <col min="2817" max="2817" width="20.109375" style="3" customWidth="1"/>
    <col min="2818" max="2818" width="20.44140625" style="3" customWidth="1"/>
    <col min="2819" max="3071" width="9" style="3"/>
    <col min="3072" max="3072" width="55.6640625" style="3" customWidth="1"/>
    <col min="3073" max="3073" width="20.109375" style="3" customWidth="1"/>
    <col min="3074" max="3074" width="20.44140625" style="3" customWidth="1"/>
    <col min="3075" max="3327" width="9" style="3"/>
    <col min="3328" max="3328" width="55.6640625" style="3" customWidth="1"/>
    <col min="3329" max="3329" width="20.109375" style="3" customWidth="1"/>
    <col min="3330" max="3330" width="20.44140625" style="3" customWidth="1"/>
    <col min="3331" max="3583" width="9" style="3"/>
    <col min="3584" max="3584" width="55.6640625" style="3" customWidth="1"/>
    <col min="3585" max="3585" width="20.109375" style="3" customWidth="1"/>
    <col min="3586" max="3586" width="20.44140625" style="3" customWidth="1"/>
    <col min="3587" max="3839" width="9" style="3"/>
    <col min="3840" max="3840" width="55.6640625" style="3" customWidth="1"/>
    <col min="3841" max="3841" width="20.109375" style="3" customWidth="1"/>
    <col min="3842" max="3842" width="20.44140625" style="3" customWidth="1"/>
    <col min="3843" max="4095" width="9" style="3"/>
    <col min="4096" max="4096" width="55.6640625" style="3" customWidth="1"/>
    <col min="4097" max="4097" width="20.109375" style="3" customWidth="1"/>
    <col min="4098" max="4098" width="20.44140625" style="3" customWidth="1"/>
    <col min="4099" max="4351" width="9" style="3"/>
    <col min="4352" max="4352" width="55.6640625" style="3" customWidth="1"/>
    <col min="4353" max="4353" width="20.109375" style="3" customWidth="1"/>
    <col min="4354" max="4354" width="20.44140625" style="3" customWidth="1"/>
    <col min="4355" max="4607" width="9" style="3"/>
    <col min="4608" max="4608" width="55.6640625" style="3" customWidth="1"/>
    <col min="4609" max="4609" width="20.109375" style="3" customWidth="1"/>
    <col min="4610" max="4610" width="20.44140625" style="3" customWidth="1"/>
    <col min="4611" max="4863" width="9" style="3"/>
    <col min="4864" max="4864" width="55.6640625" style="3" customWidth="1"/>
    <col min="4865" max="4865" width="20.109375" style="3" customWidth="1"/>
    <col min="4866" max="4866" width="20.44140625" style="3" customWidth="1"/>
    <col min="4867" max="5119" width="9" style="3"/>
    <col min="5120" max="5120" width="55.6640625" style="3" customWidth="1"/>
    <col min="5121" max="5121" width="20.109375" style="3" customWidth="1"/>
    <col min="5122" max="5122" width="20.44140625" style="3" customWidth="1"/>
    <col min="5123" max="5375" width="9" style="3"/>
    <col min="5376" max="5376" width="55.6640625" style="3" customWidth="1"/>
    <col min="5377" max="5377" width="20.109375" style="3" customWidth="1"/>
    <col min="5378" max="5378" width="20.44140625" style="3" customWidth="1"/>
    <col min="5379" max="5631" width="9" style="3"/>
    <col min="5632" max="5632" width="55.6640625" style="3" customWidth="1"/>
    <col min="5633" max="5633" width="20.109375" style="3" customWidth="1"/>
    <col min="5634" max="5634" width="20.44140625" style="3" customWidth="1"/>
    <col min="5635" max="5887" width="9" style="3"/>
    <col min="5888" max="5888" width="55.6640625" style="3" customWidth="1"/>
    <col min="5889" max="5889" width="20.109375" style="3" customWidth="1"/>
    <col min="5890" max="5890" width="20.44140625" style="3" customWidth="1"/>
    <col min="5891" max="6143" width="9" style="3"/>
    <col min="6144" max="6144" width="55.6640625" style="3" customWidth="1"/>
    <col min="6145" max="6145" width="20.109375" style="3" customWidth="1"/>
    <col min="6146" max="6146" width="20.44140625" style="3" customWidth="1"/>
    <col min="6147" max="6399" width="9" style="3"/>
    <col min="6400" max="6400" width="55.6640625" style="3" customWidth="1"/>
    <col min="6401" max="6401" width="20.109375" style="3" customWidth="1"/>
    <col min="6402" max="6402" width="20.44140625" style="3" customWidth="1"/>
    <col min="6403" max="6655" width="9" style="3"/>
    <col min="6656" max="6656" width="55.6640625" style="3" customWidth="1"/>
    <col min="6657" max="6657" width="20.109375" style="3" customWidth="1"/>
    <col min="6658" max="6658" width="20.44140625" style="3" customWidth="1"/>
    <col min="6659" max="6911" width="9" style="3"/>
    <col min="6912" max="6912" width="55.6640625" style="3" customWidth="1"/>
    <col min="6913" max="6913" width="20.109375" style="3" customWidth="1"/>
    <col min="6914" max="6914" width="20.44140625" style="3" customWidth="1"/>
    <col min="6915" max="7167" width="9" style="3"/>
    <col min="7168" max="7168" width="55.6640625" style="3" customWidth="1"/>
    <col min="7169" max="7169" width="20.109375" style="3" customWidth="1"/>
    <col min="7170" max="7170" width="20.44140625" style="3" customWidth="1"/>
    <col min="7171" max="7423" width="9" style="3"/>
    <col min="7424" max="7424" width="55.6640625" style="3" customWidth="1"/>
    <col min="7425" max="7425" width="20.109375" style="3" customWidth="1"/>
    <col min="7426" max="7426" width="20.44140625" style="3" customWidth="1"/>
    <col min="7427" max="7679" width="9" style="3"/>
    <col min="7680" max="7680" width="55.6640625" style="3" customWidth="1"/>
    <col min="7681" max="7681" width="20.109375" style="3" customWidth="1"/>
    <col min="7682" max="7682" width="20.44140625" style="3" customWidth="1"/>
    <col min="7683" max="7935" width="9" style="3"/>
    <col min="7936" max="7936" width="55.6640625" style="3" customWidth="1"/>
    <col min="7937" max="7937" width="20.109375" style="3" customWidth="1"/>
    <col min="7938" max="7938" width="20.44140625" style="3" customWidth="1"/>
    <col min="7939" max="8191" width="9" style="3"/>
    <col min="8192" max="8192" width="55.6640625" style="3" customWidth="1"/>
    <col min="8193" max="8193" width="20.109375" style="3" customWidth="1"/>
    <col min="8194" max="8194" width="20.44140625" style="3" customWidth="1"/>
    <col min="8195" max="8447" width="9" style="3"/>
    <col min="8448" max="8448" width="55.6640625" style="3" customWidth="1"/>
    <col min="8449" max="8449" width="20.109375" style="3" customWidth="1"/>
    <col min="8450" max="8450" width="20.44140625" style="3" customWidth="1"/>
    <col min="8451" max="8703" width="9" style="3"/>
    <col min="8704" max="8704" width="55.6640625" style="3" customWidth="1"/>
    <col min="8705" max="8705" width="20.109375" style="3" customWidth="1"/>
    <col min="8706" max="8706" width="20.44140625" style="3" customWidth="1"/>
    <col min="8707" max="8959" width="9" style="3"/>
    <col min="8960" max="8960" width="55.6640625" style="3" customWidth="1"/>
    <col min="8961" max="8961" width="20.109375" style="3" customWidth="1"/>
    <col min="8962" max="8962" width="20.44140625" style="3" customWidth="1"/>
    <col min="8963" max="9215" width="9" style="3"/>
    <col min="9216" max="9216" width="55.6640625" style="3" customWidth="1"/>
    <col min="9217" max="9217" width="20.109375" style="3" customWidth="1"/>
    <col min="9218" max="9218" width="20.44140625" style="3" customWidth="1"/>
    <col min="9219" max="9471" width="9" style="3"/>
    <col min="9472" max="9472" width="55.6640625" style="3" customWidth="1"/>
    <col min="9473" max="9473" width="20.109375" style="3" customWidth="1"/>
    <col min="9474" max="9474" width="20.44140625" style="3" customWidth="1"/>
    <col min="9475" max="9727" width="9" style="3"/>
    <col min="9728" max="9728" width="55.6640625" style="3" customWidth="1"/>
    <col min="9729" max="9729" width="20.109375" style="3" customWidth="1"/>
    <col min="9730" max="9730" width="20.44140625" style="3" customWidth="1"/>
    <col min="9731" max="9983" width="9" style="3"/>
    <col min="9984" max="9984" width="55.6640625" style="3" customWidth="1"/>
    <col min="9985" max="9985" width="20.109375" style="3" customWidth="1"/>
    <col min="9986" max="9986" width="20.44140625" style="3" customWidth="1"/>
    <col min="9987" max="10239" width="9" style="3"/>
    <col min="10240" max="10240" width="55.6640625" style="3" customWidth="1"/>
    <col min="10241" max="10241" width="20.109375" style="3" customWidth="1"/>
    <col min="10242" max="10242" width="20.44140625" style="3" customWidth="1"/>
    <col min="10243" max="10495" width="9" style="3"/>
    <col min="10496" max="10496" width="55.6640625" style="3" customWidth="1"/>
    <col min="10497" max="10497" width="20.109375" style="3" customWidth="1"/>
    <col min="10498" max="10498" width="20.44140625" style="3" customWidth="1"/>
    <col min="10499" max="10751" width="9" style="3"/>
    <col min="10752" max="10752" width="55.6640625" style="3" customWidth="1"/>
    <col min="10753" max="10753" width="20.109375" style="3" customWidth="1"/>
    <col min="10754" max="10754" width="20.44140625" style="3" customWidth="1"/>
    <col min="10755" max="11007" width="9" style="3"/>
    <col min="11008" max="11008" width="55.6640625" style="3" customWidth="1"/>
    <col min="11009" max="11009" width="20.109375" style="3" customWidth="1"/>
    <col min="11010" max="11010" width="20.44140625" style="3" customWidth="1"/>
    <col min="11011" max="11263" width="9" style="3"/>
    <col min="11264" max="11264" width="55.6640625" style="3" customWidth="1"/>
    <col min="11265" max="11265" width="20.109375" style="3" customWidth="1"/>
    <col min="11266" max="11266" width="20.44140625" style="3" customWidth="1"/>
    <col min="11267" max="11519" width="9" style="3"/>
    <col min="11520" max="11520" width="55.6640625" style="3" customWidth="1"/>
    <col min="11521" max="11521" width="20.109375" style="3" customWidth="1"/>
    <col min="11522" max="11522" width="20.44140625" style="3" customWidth="1"/>
    <col min="11523" max="11775" width="9" style="3"/>
    <col min="11776" max="11776" width="55.6640625" style="3" customWidth="1"/>
    <col min="11777" max="11777" width="20.109375" style="3" customWidth="1"/>
    <col min="11778" max="11778" width="20.44140625" style="3" customWidth="1"/>
    <col min="11779" max="12031" width="9" style="3"/>
    <col min="12032" max="12032" width="55.6640625" style="3" customWidth="1"/>
    <col min="12033" max="12033" width="20.109375" style="3" customWidth="1"/>
    <col min="12034" max="12034" width="20.44140625" style="3" customWidth="1"/>
    <col min="12035" max="12287" width="9" style="3"/>
    <col min="12288" max="12288" width="55.6640625" style="3" customWidth="1"/>
    <col min="12289" max="12289" width="20.109375" style="3" customWidth="1"/>
    <col min="12290" max="12290" width="20.44140625" style="3" customWidth="1"/>
    <col min="12291" max="12543" width="9" style="3"/>
    <col min="12544" max="12544" width="55.6640625" style="3" customWidth="1"/>
    <col min="12545" max="12545" width="20.109375" style="3" customWidth="1"/>
    <col min="12546" max="12546" width="20.44140625" style="3" customWidth="1"/>
    <col min="12547" max="12799" width="9" style="3"/>
    <col min="12800" max="12800" width="55.6640625" style="3" customWidth="1"/>
    <col min="12801" max="12801" width="20.109375" style="3" customWidth="1"/>
    <col min="12802" max="12802" width="20.44140625" style="3" customWidth="1"/>
    <col min="12803" max="13055" width="9" style="3"/>
    <col min="13056" max="13056" width="55.6640625" style="3" customWidth="1"/>
    <col min="13057" max="13057" width="20.109375" style="3" customWidth="1"/>
    <col min="13058" max="13058" width="20.44140625" style="3" customWidth="1"/>
    <col min="13059" max="13311" width="9" style="3"/>
    <col min="13312" max="13312" width="55.6640625" style="3" customWidth="1"/>
    <col min="13313" max="13313" width="20.109375" style="3" customWidth="1"/>
    <col min="13314" max="13314" width="20.44140625" style="3" customWidth="1"/>
    <col min="13315" max="13567" width="9" style="3"/>
    <col min="13568" max="13568" width="55.6640625" style="3" customWidth="1"/>
    <col min="13569" max="13569" width="20.109375" style="3" customWidth="1"/>
    <col min="13570" max="13570" width="20.44140625" style="3" customWidth="1"/>
    <col min="13571" max="13823" width="9" style="3"/>
    <col min="13824" max="13824" width="55.6640625" style="3" customWidth="1"/>
    <col min="13825" max="13825" width="20.109375" style="3" customWidth="1"/>
    <col min="13826" max="13826" width="20.44140625" style="3" customWidth="1"/>
    <col min="13827" max="14079" width="9" style="3"/>
    <col min="14080" max="14080" width="55.6640625" style="3" customWidth="1"/>
    <col min="14081" max="14081" width="20.109375" style="3" customWidth="1"/>
    <col min="14082" max="14082" width="20.44140625" style="3" customWidth="1"/>
    <col min="14083" max="14335" width="9" style="3"/>
    <col min="14336" max="14336" width="55.6640625" style="3" customWidth="1"/>
    <col min="14337" max="14337" width="20.109375" style="3" customWidth="1"/>
    <col min="14338" max="14338" width="20.44140625" style="3" customWidth="1"/>
    <col min="14339" max="14591" width="9" style="3"/>
    <col min="14592" max="14592" width="55.6640625" style="3" customWidth="1"/>
    <col min="14593" max="14593" width="20.109375" style="3" customWidth="1"/>
    <col min="14594" max="14594" width="20.44140625" style="3" customWidth="1"/>
    <col min="14595" max="14847" width="9" style="3"/>
    <col min="14848" max="14848" width="55.6640625" style="3" customWidth="1"/>
    <col min="14849" max="14849" width="20.109375" style="3" customWidth="1"/>
    <col min="14850" max="14850" width="20.44140625" style="3" customWidth="1"/>
    <col min="14851" max="15103" width="9" style="3"/>
    <col min="15104" max="15104" width="55.6640625" style="3" customWidth="1"/>
    <col min="15105" max="15105" width="20.109375" style="3" customWidth="1"/>
    <col min="15106" max="15106" width="20.44140625" style="3" customWidth="1"/>
    <col min="15107" max="15359" width="9" style="3"/>
    <col min="15360" max="15360" width="55.6640625" style="3" customWidth="1"/>
    <col min="15361" max="15361" width="20.109375" style="3" customWidth="1"/>
    <col min="15362" max="15362" width="20.44140625" style="3" customWidth="1"/>
    <col min="15363" max="15615" width="9" style="3"/>
    <col min="15616" max="15616" width="55.6640625" style="3" customWidth="1"/>
    <col min="15617" max="15617" width="20.109375" style="3" customWidth="1"/>
    <col min="15618" max="15618" width="20.44140625" style="3" customWidth="1"/>
    <col min="15619" max="15871" width="9" style="3"/>
    <col min="15872" max="15872" width="55.6640625" style="3" customWidth="1"/>
    <col min="15873" max="15873" width="20.109375" style="3" customWidth="1"/>
    <col min="15874" max="15874" width="20.44140625" style="3" customWidth="1"/>
    <col min="15875" max="16127" width="9" style="3"/>
    <col min="16128" max="16128" width="55.6640625" style="3" customWidth="1"/>
    <col min="16129" max="16129" width="20.109375" style="3" customWidth="1"/>
    <col min="16130" max="16130" width="20.44140625" style="3" customWidth="1"/>
    <col min="16131" max="16384" width="9" style="3"/>
  </cols>
  <sheetData>
    <row r="1" spans="1:7" ht="22.5" customHeight="1">
      <c r="A1" s="2004" t="s">
        <v>671</v>
      </c>
      <c r="B1" s="2004"/>
      <c r="C1" s="188"/>
      <c r="D1" s="2005" t="s">
        <v>732</v>
      </c>
      <c r="E1" s="2005"/>
      <c r="F1" s="2006" t="str">
        <f>IF(表紙!H4="","",表紙!H4)</f>
        <v/>
      </c>
      <c r="G1" s="2007"/>
    </row>
    <row r="2" spans="1:7" ht="18.75" customHeight="1">
      <c r="F2" s="189" t="s">
        <v>733</v>
      </c>
      <c r="G2" s="189"/>
    </row>
    <row r="3" spans="1:7" ht="18.75" customHeight="1" thickBot="1">
      <c r="F3" s="212"/>
      <c r="G3" s="212"/>
    </row>
    <row r="4" spans="1:7" ht="13.5" customHeight="1" thickTop="1">
      <c r="A4" s="2010" t="s">
        <v>1118</v>
      </c>
      <c r="B4" s="2011"/>
      <c r="C4" s="2011"/>
      <c r="D4" s="2011"/>
      <c r="E4" s="2011"/>
      <c r="F4" s="2011"/>
      <c r="G4" s="2012"/>
    </row>
    <row r="5" spans="1:7">
      <c r="A5" s="2013"/>
      <c r="B5" s="2014"/>
      <c r="C5" s="2014"/>
      <c r="D5" s="2014"/>
      <c r="E5" s="2014"/>
      <c r="F5" s="2014"/>
      <c r="G5" s="2015"/>
    </row>
    <row r="6" spans="1:7" ht="13.8" thickBot="1">
      <c r="A6" s="2016"/>
      <c r="B6" s="2017"/>
      <c r="C6" s="2017"/>
      <c r="D6" s="2017"/>
      <c r="E6" s="2017"/>
      <c r="F6" s="2017"/>
      <c r="G6" s="2018"/>
    </row>
    <row r="7" spans="1:7" ht="13.5" customHeight="1" thickTop="1">
      <c r="D7" s="212"/>
      <c r="F7" s="214"/>
      <c r="G7" s="214"/>
    </row>
    <row r="8" spans="1:7">
      <c r="A8" s="24"/>
      <c r="B8" s="24"/>
      <c r="C8" s="24"/>
      <c r="D8" s="24"/>
    </row>
    <row r="9" spans="1:7">
      <c r="A9" s="1531" t="s">
        <v>672</v>
      </c>
      <c r="B9" s="1531"/>
      <c r="C9" s="1531"/>
      <c r="D9" s="1531"/>
    </row>
    <row r="10" spans="1:7" ht="13.5" customHeight="1">
      <c r="A10" s="2008" t="s">
        <v>673</v>
      </c>
      <c r="B10" s="2009"/>
      <c r="C10" s="213" t="s">
        <v>674</v>
      </c>
      <c r="D10" s="266"/>
    </row>
    <row r="11" spans="1:7" ht="13.5" customHeight="1">
      <c r="A11" s="1998" t="s">
        <v>1340</v>
      </c>
      <c r="B11" s="1999"/>
      <c r="C11" s="2003"/>
      <c r="D11" s="266"/>
    </row>
    <row r="12" spans="1:7" ht="13.5" customHeight="1">
      <c r="A12" s="230" t="s">
        <v>741</v>
      </c>
      <c r="B12" s="228" t="s">
        <v>737</v>
      </c>
      <c r="C12" s="232" t="s">
        <v>198</v>
      </c>
      <c r="D12" s="266"/>
    </row>
    <row r="13" spans="1:7" ht="13.5" customHeight="1">
      <c r="A13" s="230" t="s">
        <v>742</v>
      </c>
      <c r="B13" s="228" t="s">
        <v>738</v>
      </c>
      <c r="C13" s="232" t="s">
        <v>198</v>
      </c>
      <c r="D13" s="266"/>
    </row>
    <row r="14" spans="1:7">
      <c r="A14" s="230" t="s">
        <v>743</v>
      </c>
      <c r="B14" s="228" t="s">
        <v>739</v>
      </c>
      <c r="C14" s="232" t="s">
        <v>198</v>
      </c>
      <c r="D14" s="266"/>
    </row>
    <row r="15" spans="1:7" ht="13.5" customHeight="1">
      <c r="A15" s="230" t="s">
        <v>744</v>
      </c>
      <c r="B15" s="228" t="s">
        <v>740</v>
      </c>
      <c r="C15" s="232" t="s">
        <v>198</v>
      </c>
      <c r="D15" s="266"/>
    </row>
    <row r="16" spans="1:7" ht="13.5" customHeight="1">
      <c r="A16" s="212"/>
      <c r="B16" s="212"/>
      <c r="C16" s="212"/>
      <c r="D16" s="212"/>
    </row>
    <row r="17" spans="1:7" ht="13.5" customHeight="1">
      <c r="D17" s="212"/>
      <c r="F17" s="214"/>
      <c r="G17" s="214"/>
    </row>
    <row r="18" spans="1:7">
      <c r="D18" s="212"/>
      <c r="F18" s="214"/>
      <c r="G18" s="214"/>
    </row>
    <row r="19" spans="1:7">
      <c r="A19" s="3" t="s">
        <v>731</v>
      </c>
      <c r="D19" s="212"/>
      <c r="F19" s="214"/>
      <c r="G19" s="214"/>
    </row>
    <row r="20" spans="1:7">
      <c r="A20" s="2002" t="s">
        <v>673</v>
      </c>
      <c r="B20" s="2002"/>
      <c r="C20" s="213" t="s">
        <v>674</v>
      </c>
      <c r="D20" s="212"/>
      <c r="F20" s="1407"/>
      <c r="G20" s="1407"/>
    </row>
    <row r="21" spans="1:7" ht="13.5" customHeight="1">
      <c r="A21" s="1998" t="s">
        <v>1340</v>
      </c>
      <c r="B21" s="1999"/>
      <c r="C21" s="2003"/>
      <c r="D21" s="266"/>
      <c r="F21" s="1407"/>
      <c r="G21" s="1407"/>
    </row>
    <row r="22" spans="1:7" ht="13.5" customHeight="1">
      <c r="A22" s="230" t="s">
        <v>741</v>
      </c>
      <c r="B22" s="228" t="s">
        <v>737</v>
      </c>
      <c r="C22" s="232" t="s">
        <v>198</v>
      </c>
      <c r="D22" s="214"/>
      <c r="F22" s="1407"/>
      <c r="G22" s="1407"/>
    </row>
    <row r="23" spans="1:7" ht="13.5" customHeight="1">
      <c r="A23" s="230" t="s">
        <v>742</v>
      </c>
      <c r="B23" s="228" t="s">
        <v>745</v>
      </c>
      <c r="C23" s="232" t="s">
        <v>198</v>
      </c>
      <c r="D23" s="214"/>
    </row>
    <row r="24" spans="1:7" ht="13.5" customHeight="1">
      <c r="A24" s="230" t="s">
        <v>743</v>
      </c>
      <c r="B24" s="228" t="s">
        <v>746</v>
      </c>
      <c r="C24" s="232" t="s">
        <v>198</v>
      </c>
      <c r="D24" s="214"/>
    </row>
    <row r="25" spans="1:7" ht="13.5" customHeight="1">
      <c r="A25" s="230" t="s">
        <v>744</v>
      </c>
      <c r="B25" s="228" t="s">
        <v>747</v>
      </c>
      <c r="C25" s="232" t="s">
        <v>198</v>
      </c>
      <c r="D25" s="214"/>
    </row>
    <row r="26" spans="1:7">
      <c r="A26" s="214"/>
      <c r="B26" s="214"/>
      <c r="C26" s="214"/>
      <c r="D26" s="214"/>
    </row>
    <row r="27" spans="1:7">
      <c r="A27" s="214"/>
      <c r="B27" s="214"/>
      <c r="C27" s="214"/>
      <c r="D27" s="214"/>
    </row>
    <row r="28" spans="1:7">
      <c r="A28" s="214"/>
      <c r="B28" s="214"/>
      <c r="C28" s="214"/>
      <c r="D28" s="214"/>
    </row>
    <row r="29" spans="1:7">
      <c r="A29" s="3" t="s">
        <v>736</v>
      </c>
      <c r="B29" s="214"/>
      <c r="C29" s="214"/>
      <c r="D29" s="214"/>
    </row>
    <row r="30" spans="1:7" ht="24">
      <c r="A30" s="229" t="str">
        <f>IF(管理運営!I46=0,"",管理運営!I46)</f>
        <v/>
      </c>
      <c r="B30" s="215" t="s">
        <v>1053</v>
      </c>
      <c r="C30" s="213" t="s">
        <v>674</v>
      </c>
      <c r="D30" s="214"/>
    </row>
    <row r="31" spans="1:7" ht="13.5" customHeight="1">
      <c r="A31" s="2000" t="s">
        <v>734</v>
      </c>
      <c r="B31" s="2001"/>
      <c r="C31" s="232" t="s">
        <v>198</v>
      </c>
      <c r="D31" s="214"/>
    </row>
    <row r="32" spans="1:7" ht="13.5" customHeight="1">
      <c r="A32" s="1998" t="s">
        <v>1054</v>
      </c>
      <c r="B32" s="1999"/>
      <c r="C32" s="232" t="s">
        <v>198</v>
      </c>
    </row>
    <row r="33" spans="1:3" ht="13.5" customHeight="1">
      <c r="A33" s="2000" t="s">
        <v>1055</v>
      </c>
      <c r="B33" s="2001"/>
      <c r="C33" s="232" t="s">
        <v>198</v>
      </c>
    </row>
    <row r="34" spans="1:3" ht="13.5" customHeight="1">
      <c r="A34" s="2000" t="s">
        <v>1095</v>
      </c>
      <c r="B34" s="2001"/>
      <c r="C34" s="232" t="s">
        <v>198</v>
      </c>
    </row>
    <row r="35" spans="1:3" ht="13.5" customHeight="1">
      <c r="A35" s="2000" t="s">
        <v>1056</v>
      </c>
      <c r="B35" s="2001"/>
      <c r="C35" s="232" t="s">
        <v>198</v>
      </c>
    </row>
    <row r="36" spans="1:3">
      <c r="A36" s="3" t="s">
        <v>1119</v>
      </c>
    </row>
  </sheetData>
  <sheetProtection sheet="1" objects="1" scenarios="1"/>
  <mergeCells count="15">
    <mergeCell ref="A11:C11"/>
    <mergeCell ref="F20:G22"/>
    <mergeCell ref="A21:C21"/>
    <mergeCell ref="A1:B1"/>
    <mergeCell ref="D1:E1"/>
    <mergeCell ref="F1:G1"/>
    <mergeCell ref="A9:D9"/>
    <mergeCell ref="A10:B10"/>
    <mergeCell ref="A4:G6"/>
    <mergeCell ref="A32:B32"/>
    <mergeCell ref="A35:B35"/>
    <mergeCell ref="A34:B34"/>
    <mergeCell ref="A33:B33"/>
    <mergeCell ref="A20:B20"/>
    <mergeCell ref="A31:B31"/>
  </mergeCells>
  <phoneticPr fontId="3"/>
  <dataValidations count="1">
    <dataValidation type="list" allowBlank="1" showInputMessage="1" showErrorMessage="1" sqref="C22:C25 C12:C15 C31:C35" xr:uid="{00000000-0002-0000-0400-000000000000}">
      <formula1>"有・無,有,無"</formula1>
    </dataValidation>
  </dataValidations>
  <printOptions horizontalCentered="1"/>
  <pageMargins left="0.70866141732283472" right="0.70866141732283472" top="0.55118110236220474" bottom="0.55118110236220474" header="0.31496062992125984" footer="0.31496062992125984"/>
  <pageSetup paperSize="9"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F184"/>
  <sheetViews>
    <sheetView view="pageBreakPreview" zoomScale="85" zoomScaleNormal="100" zoomScaleSheetLayoutView="85" workbookViewId="0">
      <selection sqref="A1:F1"/>
    </sheetView>
  </sheetViews>
  <sheetFormatPr defaultColWidth="9" defaultRowHeight="13.2"/>
  <cols>
    <col min="1" max="1" width="3.21875" style="78" bestFit="1" customWidth="1"/>
    <col min="2" max="2" width="14.44140625" style="78" customWidth="1"/>
    <col min="3" max="3" width="9.44140625" style="78" customWidth="1"/>
    <col min="4" max="4" width="10.77734375" style="78" customWidth="1"/>
    <col min="5" max="5" width="10.109375" style="78" customWidth="1"/>
    <col min="6" max="6" width="14.6640625" style="78" customWidth="1"/>
    <col min="7" max="7" width="9.6640625" style="78" customWidth="1"/>
    <col min="8" max="9" width="5" style="79" customWidth="1"/>
    <col min="10" max="10" width="11.33203125" style="78" customWidth="1"/>
    <col min="11" max="11" width="2.6640625" style="78" bestFit="1" customWidth="1"/>
    <col min="12" max="13" width="5" style="79" customWidth="1"/>
    <col min="14" max="14" width="11.33203125" style="78" customWidth="1"/>
    <col min="15" max="15" width="2.6640625" style="78" bestFit="1" customWidth="1"/>
    <col min="16" max="23" width="4.33203125" style="79" customWidth="1"/>
    <col min="24" max="25" width="4.33203125" style="78" customWidth="1"/>
    <col min="26" max="26" width="10.21875" style="78" customWidth="1"/>
    <col min="27" max="27" width="12" style="78" customWidth="1"/>
    <col min="28" max="29" width="0" style="78" hidden="1" customWidth="1"/>
    <col min="30" max="31" width="9" style="78" hidden="1" customWidth="1"/>
    <col min="32" max="32" width="0" style="78" hidden="1" customWidth="1"/>
    <col min="33" max="16384" width="9" style="78"/>
  </cols>
  <sheetData>
    <row r="1" spans="1:32" ht="30" customHeight="1" thickBot="1">
      <c r="A1" s="2036" t="s">
        <v>725</v>
      </c>
      <c r="B1" s="2036"/>
      <c r="C1" s="2036"/>
      <c r="D1" s="2036"/>
      <c r="E1" s="2036"/>
      <c r="F1" s="2036"/>
      <c r="G1" s="2037"/>
      <c r="H1" s="2037"/>
      <c r="I1" s="2037"/>
      <c r="M1"/>
      <c r="P1" s="2038" t="s">
        <v>916</v>
      </c>
      <c r="Q1" s="2038"/>
      <c r="R1" s="2038"/>
      <c r="S1" s="2038"/>
      <c r="T1" s="2038"/>
      <c r="U1" s="2038"/>
      <c r="V1" s="2038"/>
      <c r="W1" s="2038"/>
      <c r="X1" s="2038"/>
      <c r="Z1" s="2039" t="s">
        <v>917</v>
      </c>
      <c r="AA1" s="2040"/>
    </row>
    <row r="2" spans="1:32" ht="18" customHeight="1">
      <c r="A2" s="2041" t="s">
        <v>1261</v>
      </c>
      <c r="B2" s="2041"/>
      <c r="C2" s="2041"/>
      <c r="D2" s="2041"/>
      <c r="E2" s="2041"/>
      <c r="F2" s="2041"/>
      <c r="G2" s="2041"/>
      <c r="H2" s="2041"/>
      <c r="I2" s="2041"/>
      <c r="J2" s="2041"/>
      <c r="K2" s="2041"/>
      <c r="L2" s="2041"/>
      <c r="M2" s="2041"/>
      <c r="N2" s="2041"/>
      <c r="O2" s="190"/>
      <c r="P2" s="2042">
        <v>20</v>
      </c>
      <c r="Q2" s="2043"/>
      <c r="R2" s="280" t="s">
        <v>309</v>
      </c>
      <c r="S2" s="78"/>
      <c r="T2" s="78"/>
      <c r="U2" s="2042">
        <v>160</v>
      </c>
      <c r="V2" s="2043"/>
      <c r="W2" s="280" t="s">
        <v>335</v>
      </c>
    </row>
    <row r="3" spans="1:32" s="80" customFormat="1" ht="39.75" customHeight="1">
      <c r="A3" s="2032" t="s">
        <v>323</v>
      </c>
      <c r="B3" s="2033" t="s">
        <v>12</v>
      </c>
      <c r="C3" s="2032" t="s">
        <v>324</v>
      </c>
      <c r="D3" s="2028" t="s">
        <v>675</v>
      </c>
      <c r="E3" s="2035" t="s">
        <v>676</v>
      </c>
      <c r="F3" s="2035"/>
      <c r="G3" s="2032" t="s">
        <v>325</v>
      </c>
      <c r="H3" s="2025" t="s">
        <v>326</v>
      </c>
      <c r="I3" s="2025"/>
      <c r="J3" s="2025"/>
      <c r="K3" s="2025"/>
      <c r="L3" s="2025" t="s">
        <v>327</v>
      </c>
      <c r="M3" s="2025"/>
      <c r="N3" s="2025"/>
      <c r="O3" s="2026"/>
      <c r="P3" s="2027" t="s">
        <v>677</v>
      </c>
      <c r="Q3" s="2027"/>
      <c r="R3" s="2028"/>
      <c r="S3" s="2028"/>
      <c r="T3" s="2028"/>
      <c r="U3" s="2028"/>
      <c r="V3" s="2028"/>
      <c r="W3" s="2028"/>
      <c r="X3" s="2028"/>
      <c r="Y3" s="2028"/>
      <c r="Z3" s="2028" t="s">
        <v>678</v>
      </c>
      <c r="AA3" s="2028"/>
    </row>
    <row r="4" spans="1:32" s="80" customFormat="1" ht="39.75" customHeight="1" thickBot="1">
      <c r="A4" s="2032"/>
      <c r="B4" s="2034"/>
      <c r="C4" s="2032"/>
      <c r="D4" s="2028"/>
      <c r="E4" s="191" t="s">
        <v>679</v>
      </c>
      <c r="F4" s="192" t="s">
        <v>680</v>
      </c>
      <c r="G4" s="2032"/>
      <c r="H4" s="193" t="s">
        <v>328</v>
      </c>
      <c r="I4" s="194" t="s">
        <v>329</v>
      </c>
      <c r="J4" s="2029" t="s">
        <v>330</v>
      </c>
      <c r="K4" s="2030"/>
      <c r="L4" s="193" t="s">
        <v>328</v>
      </c>
      <c r="M4" s="194" t="s">
        <v>329</v>
      </c>
      <c r="N4" s="2031" t="s">
        <v>330</v>
      </c>
      <c r="O4" s="2030"/>
      <c r="P4" s="281" t="s">
        <v>782</v>
      </c>
      <c r="Q4" s="282" t="s">
        <v>788</v>
      </c>
      <c r="R4" s="282"/>
      <c r="S4" s="282"/>
      <c r="T4" s="282"/>
      <c r="U4" s="282"/>
      <c r="V4" s="282"/>
      <c r="W4" s="283"/>
      <c r="X4" s="284"/>
      <c r="Y4" s="285"/>
      <c r="Z4" s="286" t="s">
        <v>918</v>
      </c>
      <c r="AA4" s="196" t="s">
        <v>681</v>
      </c>
    </row>
    <row r="5" spans="1:32" s="80" customFormat="1" ht="12" customHeight="1">
      <c r="A5" s="2047">
        <v>1</v>
      </c>
      <c r="B5" s="2050" t="s">
        <v>778</v>
      </c>
      <c r="C5" s="2050" t="s">
        <v>919</v>
      </c>
      <c r="D5" s="2050"/>
      <c r="E5" s="241" t="s">
        <v>682</v>
      </c>
      <c r="F5" s="242" t="s">
        <v>920</v>
      </c>
      <c r="G5" s="2019">
        <v>43922</v>
      </c>
      <c r="H5" s="2022">
        <v>1</v>
      </c>
      <c r="I5" s="2053">
        <v>1</v>
      </c>
      <c r="J5" s="2056">
        <v>300000</v>
      </c>
      <c r="K5" s="2059" t="s">
        <v>331</v>
      </c>
      <c r="L5" s="2022">
        <v>1</v>
      </c>
      <c r="M5" s="2053">
        <v>2</v>
      </c>
      <c r="N5" s="2056">
        <v>318000</v>
      </c>
      <c r="O5" s="2059" t="s">
        <v>331</v>
      </c>
      <c r="P5" s="2022"/>
      <c r="Q5" s="2062"/>
      <c r="R5" s="2062"/>
      <c r="S5" s="2062"/>
      <c r="T5" s="2062"/>
      <c r="U5" s="2062"/>
      <c r="V5" s="2062"/>
      <c r="W5" s="2062"/>
      <c r="X5" s="2062"/>
      <c r="Y5" s="2065"/>
      <c r="Z5" s="2068" t="s">
        <v>921</v>
      </c>
      <c r="AA5" s="287">
        <v>44652</v>
      </c>
      <c r="AC5" s="2044">
        <f>IF(ISERROR(VLOOKUP(C5,$AD$6:$AE$27,2,0))=TRUE,"",VLOOKUP(C5,$AD$6:$AE$27,2,0))</f>
        <v>0</v>
      </c>
      <c r="AD5" s="80" t="s">
        <v>922</v>
      </c>
    </row>
    <row r="6" spans="1:32" s="80" customFormat="1" ht="12">
      <c r="A6" s="2048"/>
      <c r="B6" s="2051"/>
      <c r="C6" s="2051"/>
      <c r="D6" s="2051"/>
      <c r="E6" s="244" t="s">
        <v>923</v>
      </c>
      <c r="F6" s="245" t="s">
        <v>924</v>
      </c>
      <c r="G6" s="2020"/>
      <c r="H6" s="2023"/>
      <c r="I6" s="2054"/>
      <c r="J6" s="2057"/>
      <c r="K6" s="2060"/>
      <c r="L6" s="2023"/>
      <c r="M6" s="2054"/>
      <c r="N6" s="2057"/>
      <c r="O6" s="2060"/>
      <c r="P6" s="2023"/>
      <c r="Q6" s="2063"/>
      <c r="R6" s="2063"/>
      <c r="S6" s="2063"/>
      <c r="T6" s="2063"/>
      <c r="U6" s="2063"/>
      <c r="V6" s="2063"/>
      <c r="W6" s="2063"/>
      <c r="X6" s="2063"/>
      <c r="Y6" s="2066"/>
      <c r="Z6" s="2069"/>
      <c r="AA6" s="276" t="s">
        <v>925</v>
      </c>
      <c r="AC6" s="2045"/>
      <c r="AD6" s="80" t="s">
        <v>919</v>
      </c>
      <c r="AE6" s="80">
        <v>0</v>
      </c>
      <c r="AF6" s="80" t="s">
        <v>926</v>
      </c>
    </row>
    <row r="7" spans="1:32" s="80" customFormat="1" ht="12">
      <c r="A7" s="2049"/>
      <c r="B7" s="2052"/>
      <c r="C7" s="2052"/>
      <c r="D7" s="2052"/>
      <c r="E7" s="272" t="s">
        <v>927</v>
      </c>
      <c r="F7" s="271"/>
      <c r="G7" s="2021"/>
      <c r="H7" s="2024"/>
      <c r="I7" s="2055"/>
      <c r="J7" s="2058"/>
      <c r="K7" s="2061"/>
      <c r="L7" s="2024"/>
      <c r="M7" s="2055"/>
      <c r="N7" s="2058"/>
      <c r="O7" s="2061"/>
      <c r="P7" s="2024"/>
      <c r="Q7" s="2064"/>
      <c r="R7" s="2064"/>
      <c r="S7" s="2064"/>
      <c r="T7" s="2064"/>
      <c r="U7" s="2064"/>
      <c r="V7" s="2064"/>
      <c r="W7" s="2064"/>
      <c r="X7" s="2064"/>
      <c r="Y7" s="2067"/>
      <c r="Z7" s="2070"/>
      <c r="AA7" s="246" t="s">
        <v>928</v>
      </c>
      <c r="AC7" s="2046"/>
      <c r="AD7" s="80" t="s">
        <v>929</v>
      </c>
      <c r="AE7" s="80">
        <v>0</v>
      </c>
      <c r="AF7" s="80" t="s">
        <v>930</v>
      </c>
    </row>
    <row r="8" spans="1:32" s="80" customFormat="1" ht="12" customHeight="1">
      <c r="A8" s="2047">
        <v>2</v>
      </c>
      <c r="B8" s="2050" t="s">
        <v>777</v>
      </c>
      <c r="C8" s="2050" t="s">
        <v>931</v>
      </c>
      <c r="D8" s="2050"/>
      <c r="E8" s="241" t="s">
        <v>682</v>
      </c>
      <c r="F8" s="242" t="s">
        <v>932</v>
      </c>
      <c r="G8" s="2019">
        <v>44287</v>
      </c>
      <c r="H8" s="2022">
        <v>2</v>
      </c>
      <c r="I8" s="2053">
        <v>2</v>
      </c>
      <c r="J8" s="2056">
        <v>250000</v>
      </c>
      <c r="K8" s="2059" t="s">
        <v>331</v>
      </c>
      <c r="L8" s="2022">
        <v>2</v>
      </c>
      <c r="M8" s="2053">
        <v>3</v>
      </c>
      <c r="N8" s="2056">
        <v>256000</v>
      </c>
      <c r="O8" s="2059" t="s">
        <v>331</v>
      </c>
      <c r="P8" s="2022" t="s">
        <v>783</v>
      </c>
      <c r="Q8" s="2062" t="s">
        <v>783</v>
      </c>
      <c r="R8" s="2062"/>
      <c r="S8" s="2062"/>
      <c r="T8" s="2062"/>
      <c r="U8" s="2062"/>
      <c r="V8" s="2062"/>
      <c r="W8" s="2062"/>
      <c r="X8" s="2062"/>
      <c r="Y8" s="2065"/>
      <c r="Z8" s="2071" t="s">
        <v>933</v>
      </c>
      <c r="AA8" s="287">
        <v>44743</v>
      </c>
      <c r="AC8" s="2044">
        <f>IF(ISERROR(VLOOKUP(C8,$AD$6:$AE$27,2,0))=TRUE,"",VLOOKUP(C8,$AD$6:$AE$27,2,0))</f>
        <v>1</v>
      </c>
      <c r="AD8" s="80" t="s">
        <v>934</v>
      </c>
      <c r="AE8" s="80">
        <v>1</v>
      </c>
      <c r="AF8" s="80" t="s">
        <v>935</v>
      </c>
    </row>
    <row r="9" spans="1:32" s="80" customFormat="1" ht="12">
      <c r="A9" s="2048"/>
      <c r="B9" s="2051"/>
      <c r="C9" s="2051"/>
      <c r="D9" s="2051"/>
      <c r="E9" s="244" t="s">
        <v>923</v>
      </c>
      <c r="F9" s="245" t="s">
        <v>936</v>
      </c>
      <c r="G9" s="2020"/>
      <c r="H9" s="2023"/>
      <c r="I9" s="2054"/>
      <c r="J9" s="2057"/>
      <c r="K9" s="2060"/>
      <c r="L9" s="2023"/>
      <c r="M9" s="2054"/>
      <c r="N9" s="2057"/>
      <c r="O9" s="2060"/>
      <c r="P9" s="2023"/>
      <c r="Q9" s="2063"/>
      <c r="R9" s="2063"/>
      <c r="S9" s="2063"/>
      <c r="T9" s="2063"/>
      <c r="U9" s="2063"/>
      <c r="V9" s="2063"/>
      <c r="W9" s="2063"/>
      <c r="X9" s="2063"/>
      <c r="Y9" s="2066"/>
      <c r="Z9" s="2069"/>
      <c r="AA9" s="276" t="s">
        <v>925</v>
      </c>
      <c r="AC9" s="2045"/>
      <c r="AD9" s="80" t="s">
        <v>937</v>
      </c>
      <c r="AE9" s="80">
        <v>0</v>
      </c>
      <c r="AF9" s="80" t="s">
        <v>938</v>
      </c>
    </row>
    <row r="10" spans="1:32" s="80" customFormat="1" ht="12.6" thickBot="1">
      <c r="A10" s="2049"/>
      <c r="B10" s="2052"/>
      <c r="C10" s="2052"/>
      <c r="D10" s="2052"/>
      <c r="E10" s="272" t="s">
        <v>939</v>
      </c>
      <c r="F10" s="271"/>
      <c r="G10" s="2021"/>
      <c r="H10" s="2024"/>
      <c r="I10" s="2055"/>
      <c r="J10" s="2058"/>
      <c r="K10" s="2061"/>
      <c r="L10" s="2024"/>
      <c r="M10" s="2055"/>
      <c r="N10" s="2058"/>
      <c r="O10" s="2061"/>
      <c r="P10" s="2024"/>
      <c r="Q10" s="2064"/>
      <c r="R10" s="2064"/>
      <c r="S10" s="2064"/>
      <c r="T10" s="2064"/>
      <c r="U10" s="2064"/>
      <c r="V10" s="2064"/>
      <c r="W10" s="2064"/>
      <c r="X10" s="2064"/>
      <c r="Y10" s="2067"/>
      <c r="Z10" s="2072"/>
      <c r="AA10" s="246" t="s">
        <v>940</v>
      </c>
      <c r="AC10" s="2046"/>
      <c r="AD10" s="80" t="s">
        <v>931</v>
      </c>
      <c r="AE10" s="80">
        <v>1</v>
      </c>
      <c r="AF10" s="80" t="s">
        <v>941</v>
      </c>
    </row>
    <row r="11" spans="1:32" s="80" customFormat="1" ht="12" customHeight="1">
      <c r="A11" s="2047">
        <v>3</v>
      </c>
      <c r="B11" s="2050" t="s">
        <v>780</v>
      </c>
      <c r="C11" s="2050" t="s">
        <v>942</v>
      </c>
      <c r="D11" s="2050" t="s">
        <v>1510</v>
      </c>
      <c r="E11" s="241" t="s">
        <v>682</v>
      </c>
      <c r="F11" s="242" t="s">
        <v>932</v>
      </c>
      <c r="G11" s="2019">
        <v>44652</v>
      </c>
      <c r="H11" s="2022">
        <v>3</v>
      </c>
      <c r="I11" s="2053">
        <v>3</v>
      </c>
      <c r="J11" s="2056">
        <v>200000</v>
      </c>
      <c r="K11" s="2059" t="s">
        <v>331</v>
      </c>
      <c r="L11" s="2022">
        <v>3</v>
      </c>
      <c r="M11" s="2053">
        <v>4</v>
      </c>
      <c r="N11" s="2056">
        <v>206000</v>
      </c>
      <c r="O11" s="2059" t="s">
        <v>331</v>
      </c>
      <c r="P11" s="2022"/>
      <c r="Q11" s="2062"/>
      <c r="R11" s="2062"/>
      <c r="S11" s="2062"/>
      <c r="T11" s="2062"/>
      <c r="U11" s="2062"/>
      <c r="V11" s="2062"/>
      <c r="W11" s="2062"/>
      <c r="X11" s="2062"/>
      <c r="Y11" s="2053"/>
      <c r="Z11" s="2073" t="s">
        <v>930</v>
      </c>
      <c r="AA11" s="288">
        <v>45884</v>
      </c>
      <c r="AC11" s="2044">
        <f t="shared" ref="AC11" si="0">IF(ISERROR(VLOOKUP(C11,$AD$6:$AE$27,2,0))=TRUE,"",VLOOKUP(C11,$AD$6:$AE$27,2,0))</f>
        <v>1</v>
      </c>
      <c r="AD11" s="80" t="s">
        <v>942</v>
      </c>
      <c r="AE11" s="80">
        <v>1</v>
      </c>
      <c r="AF11" s="80" t="s">
        <v>943</v>
      </c>
    </row>
    <row r="12" spans="1:32" s="80" customFormat="1" ht="12">
      <c r="A12" s="2048"/>
      <c r="B12" s="2051"/>
      <c r="C12" s="2051"/>
      <c r="D12" s="2051"/>
      <c r="E12" s="244" t="s">
        <v>923</v>
      </c>
      <c r="F12" s="245" t="s">
        <v>944</v>
      </c>
      <c r="G12" s="2020"/>
      <c r="H12" s="2023"/>
      <c r="I12" s="2054"/>
      <c r="J12" s="2057"/>
      <c r="K12" s="2060"/>
      <c r="L12" s="2023"/>
      <c r="M12" s="2054"/>
      <c r="N12" s="2057"/>
      <c r="O12" s="2060"/>
      <c r="P12" s="2023"/>
      <c r="Q12" s="2063"/>
      <c r="R12" s="2063"/>
      <c r="S12" s="2063"/>
      <c r="T12" s="2063"/>
      <c r="U12" s="2063"/>
      <c r="V12" s="2063"/>
      <c r="W12" s="2063"/>
      <c r="X12" s="2063"/>
      <c r="Y12" s="2054"/>
      <c r="Z12" s="2073"/>
      <c r="AA12" s="276" t="s">
        <v>359</v>
      </c>
      <c r="AC12" s="2045"/>
      <c r="AD12" s="80" t="s">
        <v>945</v>
      </c>
      <c r="AE12" s="80">
        <v>0</v>
      </c>
      <c r="AF12" s="80" t="s">
        <v>946</v>
      </c>
    </row>
    <row r="13" spans="1:32" s="80" customFormat="1" ht="12">
      <c r="A13" s="2049"/>
      <c r="B13" s="2052"/>
      <c r="C13" s="2052"/>
      <c r="D13" s="2052"/>
      <c r="E13" s="272" t="s">
        <v>728</v>
      </c>
      <c r="F13" s="271"/>
      <c r="G13" s="2021"/>
      <c r="H13" s="2024"/>
      <c r="I13" s="2055"/>
      <c r="J13" s="2058"/>
      <c r="K13" s="2061"/>
      <c r="L13" s="2024"/>
      <c r="M13" s="2055"/>
      <c r="N13" s="2058"/>
      <c r="O13" s="2061"/>
      <c r="P13" s="2024"/>
      <c r="Q13" s="2064"/>
      <c r="R13" s="2064"/>
      <c r="S13" s="2064"/>
      <c r="T13" s="2064"/>
      <c r="U13" s="2064"/>
      <c r="V13" s="2064"/>
      <c r="W13" s="2064"/>
      <c r="X13" s="2064"/>
      <c r="Y13" s="2055"/>
      <c r="Z13" s="2074"/>
      <c r="AA13" s="277" t="s">
        <v>729</v>
      </c>
      <c r="AC13" s="2046"/>
      <c r="AD13" s="80" t="s">
        <v>947</v>
      </c>
      <c r="AE13" s="80">
        <v>0</v>
      </c>
      <c r="AF13" s="80" t="s">
        <v>948</v>
      </c>
    </row>
    <row r="14" spans="1:32" s="80" customFormat="1" ht="12" customHeight="1">
      <c r="A14" s="2047">
        <v>4</v>
      </c>
      <c r="B14" s="2050" t="s">
        <v>779</v>
      </c>
      <c r="C14" s="2050" t="s">
        <v>949</v>
      </c>
      <c r="D14" s="2050"/>
      <c r="E14" s="241" t="s">
        <v>682</v>
      </c>
      <c r="F14" s="242"/>
      <c r="G14" s="2019">
        <v>45017</v>
      </c>
      <c r="H14" s="2022">
        <v>4</v>
      </c>
      <c r="I14" s="2053">
        <v>4</v>
      </c>
      <c r="J14" s="2056">
        <v>180000</v>
      </c>
      <c r="K14" s="2059" t="s">
        <v>331</v>
      </c>
      <c r="L14" s="2022">
        <v>4</v>
      </c>
      <c r="M14" s="2053">
        <v>5</v>
      </c>
      <c r="N14" s="2056">
        <v>186000</v>
      </c>
      <c r="O14" s="2059" t="s">
        <v>331</v>
      </c>
      <c r="P14" s="2022"/>
      <c r="Q14" s="2062"/>
      <c r="R14" s="2062"/>
      <c r="S14" s="2062"/>
      <c r="T14" s="2062"/>
      <c r="U14" s="2062"/>
      <c r="V14" s="2062"/>
      <c r="W14" s="2062"/>
      <c r="X14" s="2062"/>
      <c r="Y14" s="2053"/>
      <c r="Z14" s="2075" t="s">
        <v>938</v>
      </c>
      <c r="AA14" s="288">
        <v>45444</v>
      </c>
      <c r="AC14" s="2044">
        <f t="shared" ref="AC14" si="1">IF(ISERROR(VLOOKUP(C14,$AD$6:$AE$27,2,0))=TRUE,"",VLOOKUP(C14,$AD$6:$AE$27,2,0))</f>
        <v>0</v>
      </c>
      <c r="AD14" s="80" t="s">
        <v>950</v>
      </c>
      <c r="AE14" s="80">
        <v>0</v>
      </c>
      <c r="AF14" s="80" t="s">
        <v>951</v>
      </c>
    </row>
    <row r="15" spans="1:32" s="80" customFormat="1" ht="12">
      <c r="A15" s="2048"/>
      <c r="B15" s="2051"/>
      <c r="C15" s="2051"/>
      <c r="D15" s="2051"/>
      <c r="E15" s="244" t="s">
        <v>923</v>
      </c>
      <c r="F15" s="245"/>
      <c r="G15" s="2020"/>
      <c r="H15" s="2023"/>
      <c r="I15" s="2054"/>
      <c r="J15" s="2057"/>
      <c r="K15" s="2060"/>
      <c r="L15" s="2023"/>
      <c r="M15" s="2054"/>
      <c r="N15" s="2057"/>
      <c r="O15" s="2060"/>
      <c r="P15" s="2023"/>
      <c r="Q15" s="2063"/>
      <c r="R15" s="2063"/>
      <c r="S15" s="2063"/>
      <c r="T15" s="2063"/>
      <c r="U15" s="2063"/>
      <c r="V15" s="2063"/>
      <c r="W15" s="2063"/>
      <c r="X15" s="2063"/>
      <c r="Y15" s="2054"/>
      <c r="Z15" s="2073"/>
      <c r="AA15" s="276" t="s">
        <v>925</v>
      </c>
      <c r="AC15" s="2045"/>
      <c r="AD15" s="80" t="s">
        <v>952</v>
      </c>
      <c r="AE15" s="80">
        <v>0</v>
      </c>
      <c r="AF15" s="80" t="s">
        <v>953</v>
      </c>
    </row>
    <row r="16" spans="1:32" s="80" customFormat="1" ht="12">
      <c r="A16" s="2049"/>
      <c r="B16" s="2052"/>
      <c r="C16" s="2052"/>
      <c r="D16" s="2052"/>
      <c r="E16" s="272" t="s">
        <v>781</v>
      </c>
      <c r="F16" s="271" t="s">
        <v>1046</v>
      </c>
      <c r="G16" s="2021"/>
      <c r="H16" s="2024"/>
      <c r="I16" s="2055"/>
      <c r="J16" s="2058"/>
      <c r="K16" s="2061"/>
      <c r="L16" s="2024"/>
      <c r="M16" s="2055"/>
      <c r="N16" s="2058"/>
      <c r="O16" s="2061"/>
      <c r="P16" s="2024"/>
      <c r="Q16" s="2064"/>
      <c r="R16" s="2064"/>
      <c r="S16" s="2064"/>
      <c r="T16" s="2064"/>
      <c r="U16" s="2064"/>
      <c r="V16" s="2064"/>
      <c r="W16" s="2064"/>
      <c r="X16" s="2064"/>
      <c r="Y16" s="2055"/>
      <c r="Z16" s="2074"/>
      <c r="AA16" s="289">
        <v>45016</v>
      </c>
      <c r="AC16" s="2046"/>
      <c r="AD16" s="80" t="s">
        <v>954</v>
      </c>
      <c r="AE16" s="80">
        <v>0</v>
      </c>
      <c r="AF16" s="80" t="s">
        <v>921</v>
      </c>
    </row>
    <row r="17" spans="1:32" s="80" customFormat="1" ht="12">
      <c r="A17" s="2047">
        <v>5</v>
      </c>
      <c r="B17" s="2050" t="s">
        <v>955</v>
      </c>
      <c r="C17" s="2050" t="s">
        <v>942</v>
      </c>
      <c r="D17" s="2050" t="s">
        <v>956</v>
      </c>
      <c r="E17" s="241" t="s">
        <v>682</v>
      </c>
      <c r="F17" s="242" t="s">
        <v>932</v>
      </c>
      <c r="G17" s="2019">
        <v>45444</v>
      </c>
      <c r="H17" s="2022"/>
      <c r="I17" s="2053"/>
      <c r="J17" s="2056"/>
      <c r="K17" s="2059" t="s">
        <v>331</v>
      </c>
      <c r="L17" s="2022">
        <v>3</v>
      </c>
      <c r="M17" s="2053">
        <v>3</v>
      </c>
      <c r="N17" s="2056">
        <v>200000</v>
      </c>
      <c r="O17" s="2059" t="s">
        <v>331</v>
      </c>
      <c r="P17" s="2022"/>
      <c r="Q17" s="2062"/>
      <c r="R17" s="2062"/>
      <c r="S17" s="2062"/>
      <c r="T17" s="2062"/>
      <c r="U17" s="2062"/>
      <c r="V17" s="2062"/>
      <c r="W17" s="2062"/>
      <c r="X17" s="2062"/>
      <c r="Y17" s="2053"/>
      <c r="Z17" s="2075" t="s">
        <v>948</v>
      </c>
      <c r="AA17" s="287">
        <v>45444</v>
      </c>
      <c r="AC17" s="2044">
        <f t="shared" ref="AC17" si="2">IF(ISERROR(VLOOKUP(C17,$AD$6:$AE$27,2,0))=TRUE,"",VLOOKUP(C17,$AD$6:$AE$27,2,0))</f>
        <v>1</v>
      </c>
      <c r="AD17" s="80" t="s">
        <v>949</v>
      </c>
      <c r="AE17" s="80">
        <v>0</v>
      </c>
      <c r="AF17" s="80" t="s">
        <v>933</v>
      </c>
    </row>
    <row r="18" spans="1:32" s="80" customFormat="1" ht="12">
      <c r="A18" s="2048"/>
      <c r="B18" s="2051"/>
      <c r="C18" s="2051"/>
      <c r="D18" s="2051"/>
      <c r="E18" s="244" t="s">
        <v>923</v>
      </c>
      <c r="F18" s="245" t="s">
        <v>944</v>
      </c>
      <c r="G18" s="2020"/>
      <c r="H18" s="2023"/>
      <c r="I18" s="2054"/>
      <c r="J18" s="2057"/>
      <c r="K18" s="2060"/>
      <c r="L18" s="2023"/>
      <c r="M18" s="2054"/>
      <c r="N18" s="2057"/>
      <c r="O18" s="2060"/>
      <c r="P18" s="2023"/>
      <c r="Q18" s="2063"/>
      <c r="R18" s="2063"/>
      <c r="S18" s="2063"/>
      <c r="T18" s="2063"/>
      <c r="U18" s="2063"/>
      <c r="V18" s="2063"/>
      <c r="W18" s="2063"/>
      <c r="X18" s="2063"/>
      <c r="Y18" s="2054"/>
      <c r="Z18" s="2073"/>
      <c r="AA18" s="276" t="s">
        <v>925</v>
      </c>
      <c r="AC18" s="2045"/>
      <c r="AD18" s="80" t="s">
        <v>957</v>
      </c>
      <c r="AE18" s="80">
        <v>0</v>
      </c>
      <c r="AF18" s="80" t="s">
        <v>958</v>
      </c>
    </row>
    <row r="19" spans="1:32" s="80" customFormat="1">
      <c r="A19" s="2049"/>
      <c r="B19" s="2052"/>
      <c r="C19" s="2052"/>
      <c r="D19" s="2052"/>
      <c r="E19" s="272" t="s">
        <v>939</v>
      </c>
      <c r="F19" s="271"/>
      <c r="G19" s="2021"/>
      <c r="H19" s="2024"/>
      <c r="I19" s="2055"/>
      <c r="J19" s="2058"/>
      <c r="K19" s="2061"/>
      <c r="L19" s="2024"/>
      <c r="M19" s="2055"/>
      <c r="N19" s="2058"/>
      <c r="O19" s="2061"/>
      <c r="P19" s="2024"/>
      <c r="Q19" s="2064"/>
      <c r="R19" s="2064"/>
      <c r="S19" s="2064"/>
      <c r="T19" s="2064"/>
      <c r="U19" s="2064"/>
      <c r="V19" s="2064"/>
      <c r="W19" s="2064"/>
      <c r="X19" s="2064"/>
      <c r="Y19" s="2055"/>
      <c r="Z19" s="2074"/>
      <c r="AA19" s="246" t="s">
        <v>940</v>
      </c>
      <c r="AC19" s="2046"/>
      <c r="AD19" s="78" t="s">
        <v>959</v>
      </c>
      <c r="AE19" s="78">
        <v>0</v>
      </c>
    </row>
    <row r="20" spans="1:32" s="80" customFormat="1">
      <c r="A20" s="2047">
        <v>6</v>
      </c>
      <c r="B20" s="2050"/>
      <c r="C20" s="2050"/>
      <c r="D20" s="2050"/>
      <c r="E20" s="241" t="s">
        <v>682</v>
      </c>
      <c r="F20" s="242"/>
      <c r="G20" s="2019"/>
      <c r="H20" s="2022"/>
      <c r="I20" s="2053"/>
      <c r="J20" s="2056"/>
      <c r="K20" s="2059" t="s">
        <v>331</v>
      </c>
      <c r="L20" s="2022"/>
      <c r="M20" s="2053"/>
      <c r="N20" s="2056"/>
      <c r="O20" s="2059" t="s">
        <v>331</v>
      </c>
      <c r="P20" s="2022"/>
      <c r="Q20" s="2062"/>
      <c r="R20" s="2062"/>
      <c r="S20" s="2062"/>
      <c r="T20" s="2062"/>
      <c r="U20" s="2062"/>
      <c r="V20" s="2062"/>
      <c r="W20" s="2062"/>
      <c r="X20" s="2062"/>
      <c r="Y20" s="2053"/>
      <c r="Z20" s="2075" t="s">
        <v>960</v>
      </c>
      <c r="AA20" s="243" t="s">
        <v>683</v>
      </c>
      <c r="AC20" s="2044" t="str">
        <f t="shared" ref="AC20" si="3">IF(ISERROR(VLOOKUP(C20,$AD$6:$AE$27,2,0))=TRUE,"",VLOOKUP(C20,$AD$6:$AE$27,2,0))</f>
        <v/>
      </c>
      <c r="AD20" s="78" t="s">
        <v>961</v>
      </c>
      <c r="AE20" s="78">
        <v>0</v>
      </c>
    </row>
    <row r="21" spans="1:32" s="80" customFormat="1">
      <c r="A21" s="2048"/>
      <c r="B21" s="2051"/>
      <c r="C21" s="2051"/>
      <c r="D21" s="2051"/>
      <c r="E21" s="244" t="s">
        <v>923</v>
      </c>
      <c r="F21" s="245"/>
      <c r="G21" s="2020"/>
      <c r="H21" s="2023"/>
      <c r="I21" s="2054"/>
      <c r="J21" s="2057"/>
      <c r="K21" s="2060"/>
      <c r="L21" s="2023"/>
      <c r="M21" s="2054"/>
      <c r="N21" s="2057"/>
      <c r="O21" s="2060"/>
      <c r="P21" s="2023"/>
      <c r="Q21" s="2063"/>
      <c r="R21" s="2063"/>
      <c r="S21" s="2063"/>
      <c r="T21" s="2063"/>
      <c r="U21" s="2063"/>
      <c r="V21" s="2063"/>
      <c r="W21" s="2063"/>
      <c r="X21" s="2063"/>
      <c r="Y21" s="2054"/>
      <c r="Z21" s="2073"/>
      <c r="AA21" s="276" t="s">
        <v>925</v>
      </c>
      <c r="AC21" s="2045"/>
      <c r="AD21" s="78" t="s">
        <v>962</v>
      </c>
      <c r="AE21" s="78">
        <v>0</v>
      </c>
    </row>
    <row r="22" spans="1:32" s="80" customFormat="1">
      <c r="A22" s="2049"/>
      <c r="B22" s="2052"/>
      <c r="C22" s="2052"/>
      <c r="D22" s="2052"/>
      <c r="E22" s="272" t="s">
        <v>939</v>
      </c>
      <c r="F22" s="271"/>
      <c r="G22" s="2021"/>
      <c r="H22" s="2024"/>
      <c r="I22" s="2055"/>
      <c r="J22" s="2058"/>
      <c r="K22" s="2061"/>
      <c r="L22" s="2024"/>
      <c r="M22" s="2055"/>
      <c r="N22" s="2058"/>
      <c r="O22" s="2061"/>
      <c r="P22" s="2024"/>
      <c r="Q22" s="2064"/>
      <c r="R22" s="2064"/>
      <c r="S22" s="2064"/>
      <c r="T22" s="2064"/>
      <c r="U22" s="2064"/>
      <c r="V22" s="2064"/>
      <c r="W22" s="2064"/>
      <c r="X22" s="2064"/>
      <c r="Y22" s="2055"/>
      <c r="Z22" s="2074"/>
      <c r="AA22" s="246" t="s">
        <v>940</v>
      </c>
      <c r="AC22" s="2046"/>
      <c r="AD22" s="78" t="s">
        <v>963</v>
      </c>
      <c r="AE22" s="78">
        <v>0</v>
      </c>
    </row>
    <row r="23" spans="1:32" s="80" customFormat="1">
      <c r="A23" s="2047">
        <v>7</v>
      </c>
      <c r="B23" s="2050"/>
      <c r="C23" s="2050"/>
      <c r="D23" s="2050"/>
      <c r="E23" s="241" t="s">
        <v>682</v>
      </c>
      <c r="F23" s="242"/>
      <c r="G23" s="2019"/>
      <c r="H23" s="2022"/>
      <c r="I23" s="2053"/>
      <c r="J23" s="2056"/>
      <c r="K23" s="2059" t="s">
        <v>331</v>
      </c>
      <c r="L23" s="2022"/>
      <c r="M23" s="2053"/>
      <c r="N23" s="2056"/>
      <c r="O23" s="2059" t="s">
        <v>331</v>
      </c>
      <c r="P23" s="2022"/>
      <c r="Q23" s="2062"/>
      <c r="R23" s="2062"/>
      <c r="S23" s="2062"/>
      <c r="T23" s="2062"/>
      <c r="U23" s="2062"/>
      <c r="V23" s="2062"/>
      <c r="W23" s="2062"/>
      <c r="X23" s="2062"/>
      <c r="Y23" s="2053"/>
      <c r="Z23" s="2075" t="s">
        <v>960</v>
      </c>
      <c r="AA23" s="243" t="s">
        <v>683</v>
      </c>
      <c r="AC23" s="2044" t="str">
        <f t="shared" ref="AC23" si="4">IF(ISERROR(VLOOKUP(C23,$AD$6:$AE$27,2,0))=TRUE,"",VLOOKUP(C23,$AD$6:$AE$27,2,0))</f>
        <v/>
      </c>
      <c r="AD23" s="78" t="s">
        <v>964</v>
      </c>
      <c r="AE23" s="78">
        <v>0</v>
      </c>
    </row>
    <row r="24" spans="1:32" s="80" customFormat="1">
      <c r="A24" s="2048"/>
      <c r="B24" s="2051"/>
      <c r="C24" s="2051"/>
      <c r="D24" s="2051"/>
      <c r="E24" s="244" t="s">
        <v>923</v>
      </c>
      <c r="F24" s="245"/>
      <c r="G24" s="2020"/>
      <c r="H24" s="2023"/>
      <c r="I24" s="2054"/>
      <c r="J24" s="2057"/>
      <c r="K24" s="2060"/>
      <c r="L24" s="2023"/>
      <c r="M24" s="2054"/>
      <c r="N24" s="2057"/>
      <c r="O24" s="2060"/>
      <c r="P24" s="2023"/>
      <c r="Q24" s="2063"/>
      <c r="R24" s="2063"/>
      <c r="S24" s="2063"/>
      <c r="T24" s="2063"/>
      <c r="U24" s="2063"/>
      <c r="V24" s="2063"/>
      <c r="W24" s="2063"/>
      <c r="X24" s="2063"/>
      <c r="Y24" s="2054"/>
      <c r="Z24" s="2073"/>
      <c r="AA24" s="276" t="s">
        <v>925</v>
      </c>
      <c r="AC24" s="2045"/>
      <c r="AD24" s="78" t="s">
        <v>965</v>
      </c>
      <c r="AE24" s="78">
        <v>0</v>
      </c>
    </row>
    <row r="25" spans="1:32" s="80" customFormat="1">
      <c r="A25" s="2049"/>
      <c r="B25" s="2052"/>
      <c r="C25" s="2052"/>
      <c r="D25" s="2052"/>
      <c r="E25" s="272" t="s">
        <v>939</v>
      </c>
      <c r="F25" s="271"/>
      <c r="G25" s="2021"/>
      <c r="H25" s="2024"/>
      <c r="I25" s="2055"/>
      <c r="J25" s="2058"/>
      <c r="K25" s="2061"/>
      <c r="L25" s="2024"/>
      <c r="M25" s="2055"/>
      <c r="N25" s="2058"/>
      <c r="O25" s="2061"/>
      <c r="P25" s="2024"/>
      <c r="Q25" s="2064"/>
      <c r="R25" s="2064"/>
      <c r="S25" s="2064"/>
      <c r="T25" s="2064"/>
      <c r="U25" s="2064"/>
      <c r="V25" s="2064"/>
      <c r="W25" s="2064"/>
      <c r="X25" s="2064"/>
      <c r="Y25" s="2055"/>
      <c r="Z25" s="2074"/>
      <c r="AA25" s="246" t="s">
        <v>940</v>
      </c>
      <c r="AC25" s="2046"/>
      <c r="AD25" s="78" t="s">
        <v>966</v>
      </c>
      <c r="AE25" s="78">
        <v>0</v>
      </c>
    </row>
    <row r="26" spans="1:32" s="80" customFormat="1">
      <c r="A26" s="2047">
        <v>8</v>
      </c>
      <c r="B26" s="2050"/>
      <c r="C26" s="2050"/>
      <c r="D26" s="2050"/>
      <c r="E26" s="241" t="s">
        <v>682</v>
      </c>
      <c r="F26" s="242"/>
      <c r="G26" s="2019"/>
      <c r="H26" s="2022"/>
      <c r="I26" s="2053"/>
      <c r="J26" s="2056"/>
      <c r="K26" s="2059" t="s">
        <v>331</v>
      </c>
      <c r="L26" s="2022"/>
      <c r="M26" s="2053"/>
      <c r="N26" s="2056"/>
      <c r="O26" s="2059" t="s">
        <v>331</v>
      </c>
      <c r="P26" s="2022"/>
      <c r="Q26" s="2062"/>
      <c r="R26" s="2062"/>
      <c r="S26" s="2062"/>
      <c r="T26" s="2062"/>
      <c r="U26" s="2062"/>
      <c r="V26" s="2062"/>
      <c r="W26" s="2062"/>
      <c r="X26" s="2062"/>
      <c r="Y26" s="2053"/>
      <c r="Z26" s="2075" t="s">
        <v>960</v>
      </c>
      <c r="AA26" s="243" t="s">
        <v>683</v>
      </c>
      <c r="AC26" s="2044" t="str">
        <f t="shared" ref="AC26" si="5">IF(ISERROR(VLOOKUP(C26,$AD$6:$AE$27,2,0))=TRUE,"",VLOOKUP(C26,$AD$6:$AE$27,2,0))</f>
        <v/>
      </c>
      <c r="AD26" s="78" t="s">
        <v>967</v>
      </c>
      <c r="AE26" s="78">
        <v>0</v>
      </c>
    </row>
    <row r="27" spans="1:32" s="80" customFormat="1">
      <c r="A27" s="2048"/>
      <c r="B27" s="2051"/>
      <c r="C27" s="2051"/>
      <c r="D27" s="2051"/>
      <c r="E27" s="244" t="s">
        <v>923</v>
      </c>
      <c r="F27" s="245"/>
      <c r="G27" s="2020"/>
      <c r="H27" s="2023"/>
      <c r="I27" s="2054"/>
      <c r="J27" s="2057"/>
      <c r="K27" s="2060"/>
      <c r="L27" s="2023"/>
      <c r="M27" s="2054"/>
      <c r="N27" s="2057"/>
      <c r="O27" s="2060"/>
      <c r="P27" s="2023"/>
      <c r="Q27" s="2063"/>
      <c r="R27" s="2063"/>
      <c r="S27" s="2063"/>
      <c r="T27" s="2063"/>
      <c r="U27" s="2063"/>
      <c r="V27" s="2063"/>
      <c r="W27" s="2063"/>
      <c r="X27" s="2063"/>
      <c r="Y27" s="2054"/>
      <c r="Z27" s="2073"/>
      <c r="AA27" s="276" t="s">
        <v>925</v>
      </c>
      <c r="AC27" s="2045"/>
      <c r="AD27" s="78"/>
      <c r="AE27" s="78">
        <v>0</v>
      </c>
    </row>
    <row r="28" spans="1:32" s="80" customFormat="1">
      <c r="A28" s="2049"/>
      <c r="B28" s="2052"/>
      <c r="C28" s="2052"/>
      <c r="D28" s="2052"/>
      <c r="E28" s="272" t="s">
        <v>939</v>
      </c>
      <c r="F28" s="271"/>
      <c r="G28" s="2021"/>
      <c r="H28" s="2024"/>
      <c r="I28" s="2055"/>
      <c r="J28" s="2058"/>
      <c r="K28" s="2061"/>
      <c r="L28" s="2024"/>
      <c r="M28" s="2055"/>
      <c r="N28" s="2058"/>
      <c r="O28" s="2061"/>
      <c r="P28" s="2024"/>
      <c r="Q28" s="2064"/>
      <c r="R28" s="2064"/>
      <c r="S28" s="2064"/>
      <c r="T28" s="2064"/>
      <c r="U28" s="2064"/>
      <c r="V28" s="2064"/>
      <c r="W28" s="2064"/>
      <c r="X28" s="2064"/>
      <c r="Y28" s="2055"/>
      <c r="Z28" s="2074"/>
      <c r="AA28" s="246" t="s">
        <v>940</v>
      </c>
      <c r="AC28" s="2046"/>
      <c r="AD28" s="78"/>
      <c r="AE28" s="78"/>
    </row>
    <row r="29" spans="1:32" s="80" customFormat="1">
      <c r="A29" s="2047">
        <v>9</v>
      </c>
      <c r="B29" s="2050"/>
      <c r="C29" s="2050"/>
      <c r="D29" s="2050"/>
      <c r="E29" s="241" t="s">
        <v>682</v>
      </c>
      <c r="F29" s="242"/>
      <c r="G29" s="2019"/>
      <c r="H29" s="2022"/>
      <c r="I29" s="2053"/>
      <c r="J29" s="2056"/>
      <c r="K29" s="2059" t="s">
        <v>331</v>
      </c>
      <c r="L29" s="2022"/>
      <c r="M29" s="2053"/>
      <c r="N29" s="2056"/>
      <c r="O29" s="2059" t="s">
        <v>331</v>
      </c>
      <c r="P29" s="2022"/>
      <c r="Q29" s="2062"/>
      <c r="R29" s="2062"/>
      <c r="S29" s="2062"/>
      <c r="T29" s="2062"/>
      <c r="U29" s="2062"/>
      <c r="V29" s="2062"/>
      <c r="W29" s="2062"/>
      <c r="X29" s="2062"/>
      <c r="Y29" s="2053"/>
      <c r="Z29" s="2075" t="s">
        <v>960</v>
      </c>
      <c r="AA29" s="243" t="s">
        <v>683</v>
      </c>
      <c r="AC29" s="2044" t="str">
        <f t="shared" ref="AC29" si="6">IF(ISERROR(VLOOKUP(C29,$AD$6:$AE$27,2,0))=TRUE,"",VLOOKUP(C29,$AD$6:$AE$27,2,0))</f>
        <v/>
      </c>
      <c r="AD29" s="78"/>
      <c r="AE29" s="78"/>
    </row>
    <row r="30" spans="1:32" s="80" customFormat="1">
      <c r="A30" s="2048"/>
      <c r="B30" s="2051"/>
      <c r="C30" s="2051"/>
      <c r="D30" s="2051"/>
      <c r="E30" s="244" t="s">
        <v>923</v>
      </c>
      <c r="F30" s="245"/>
      <c r="G30" s="2020"/>
      <c r="H30" s="2023"/>
      <c r="I30" s="2054"/>
      <c r="J30" s="2057"/>
      <c r="K30" s="2060"/>
      <c r="L30" s="2023"/>
      <c r="M30" s="2054"/>
      <c r="N30" s="2057"/>
      <c r="O30" s="2060"/>
      <c r="P30" s="2023"/>
      <c r="Q30" s="2063"/>
      <c r="R30" s="2063"/>
      <c r="S30" s="2063"/>
      <c r="T30" s="2063"/>
      <c r="U30" s="2063"/>
      <c r="V30" s="2063"/>
      <c r="W30" s="2063"/>
      <c r="X30" s="2063"/>
      <c r="Y30" s="2054"/>
      <c r="Z30" s="2073"/>
      <c r="AA30" s="276" t="s">
        <v>925</v>
      </c>
      <c r="AC30" s="2045"/>
      <c r="AD30" s="78"/>
      <c r="AE30" s="78"/>
    </row>
    <row r="31" spans="1:32" s="80" customFormat="1">
      <c r="A31" s="2049"/>
      <c r="B31" s="2052"/>
      <c r="C31" s="2052"/>
      <c r="D31" s="2052"/>
      <c r="E31" s="272" t="s">
        <v>939</v>
      </c>
      <c r="F31" s="271"/>
      <c r="G31" s="2021"/>
      <c r="H31" s="2024"/>
      <c r="I31" s="2055"/>
      <c r="J31" s="2058"/>
      <c r="K31" s="2061"/>
      <c r="L31" s="2024"/>
      <c r="M31" s="2055"/>
      <c r="N31" s="2058"/>
      <c r="O31" s="2061"/>
      <c r="P31" s="2024"/>
      <c r="Q31" s="2064"/>
      <c r="R31" s="2064"/>
      <c r="S31" s="2064"/>
      <c r="T31" s="2064"/>
      <c r="U31" s="2064"/>
      <c r="V31" s="2064"/>
      <c r="W31" s="2064"/>
      <c r="X31" s="2064"/>
      <c r="Y31" s="2055"/>
      <c r="Z31" s="2074"/>
      <c r="AA31" s="246" t="s">
        <v>940</v>
      </c>
      <c r="AC31" s="2046"/>
      <c r="AD31" s="78"/>
      <c r="AE31" s="78"/>
    </row>
    <row r="32" spans="1:32" s="80" customFormat="1">
      <c r="A32" s="2047">
        <v>10</v>
      </c>
      <c r="B32" s="2050"/>
      <c r="C32" s="2050"/>
      <c r="D32" s="2050"/>
      <c r="E32" s="241" t="s">
        <v>682</v>
      </c>
      <c r="F32" s="242"/>
      <c r="G32" s="2019"/>
      <c r="H32" s="2022"/>
      <c r="I32" s="2053"/>
      <c r="J32" s="2056"/>
      <c r="K32" s="2059" t="s">
        <v>331</v>
      </c>
      <c r="L32" s="2022"/>
      <c r="M32" s="2053"/>
      <c r="N32" s="2056"/>
      <c r="O32" s="2059" t="s">
        <v>331</v>
      </c>
      <c r="P32" s="2022"/>
      <c r="Q32" s="2062"/>
      <c r="R32" s="2062"/>
      <c r="S32" s="2062"/>
      <c r="T32" s="2062"/>
      <c r="U32" s="2062"/>
      <c r="V32" s="2062"/>
      <c r="W32" s="2062"/>
      <c r="X32" s="2062"/>
      <c r="Y32" s="2053"/>
      <c r="Z32" s="2075" t="s">
        <v>960</v>
      </c>
      <c r="AA32" s="243" t="s">
        <v>683</v>
      </c>
      <c r="AC32" s="2044" t="str">
        <f t="shared" ref="AC32" si="7">IF(ISERROR(VLOOKUP(C32,$AD$6:$AE$27,2,0))=TRUE,"",VLOOKUP(C32,$AD$6:$AE$27,2,0))</f>
        <v/>
      </c>
      <c r="AD32" s="78"/>
      <c r="AE32" s="78"/>
    </row>
    <row r="33" spans="1:31" s="80" customFormat="1">
      <c r="A33" s="2048"/>
      <c r="B33" s="2051"/>
      <c r="C33" s="2051"/>
      <c r="D33" s="2051"/>
      <c r="E33" s="244" t="s">
        <v>923</v>
      </c>
      <c r="F33" s="245"/>
      <c r="G33" s="2020"/>
      <c r="H33" s="2023"/>
      <c r="I33" s="2054"/>
      <c r="J33" s="2057"/>
      <c r="K33" s="2060"/>
      <c r="L33" s="2023"/>
      <c r="M33" s="2054"/>
      <c r="N33" s="2057"/>
      <c r="O33" s="2060"/>
      <c r="P33" s="2023"/>
      <c r="Q33" s="2063"/>
      <c r="R33" s="2063"/>
      <c r="S33" s="2063"/>
      <c r="T33" s="2063"/>
      <c r="U33" s="2063"/>
      <c r="V33" s="2063"/>
      <c r="W33" s="2063"/>
      <c r="X33" s="2063"/>
      <c r="Y33" s="2054"/>
      <c r="Z33" s="2073"/>
      <c r="AA33" s="276" t="s">
        <v>925</v>
      </c>
      <c r="AC33" s="2045"/>
      <c r="AD33" s="78"/>
      <c r="AE33" s="78"/>
    </row>
    <row r="34" spans="1:31" s="80" customFormat="1">
      <c r="A34" s="2049"/>
      <c r="B34" s="2052"/>
      <c r="C34" s="2052"/>
      <c r="D34" s="2052"/>
      <c r="E34" s="272" t="s">
        <v>939</v>
      </c>
      <c r="F34" s="271"/>
      <c r="G34" s="2021"/>
      <c r="H34" s="2024"/>
      <c r="I34" s="2055"/>
      <c r="J34" s="2058"/>
      <c r="K34" s="2061"/>
      <c r="L34" s="2024"/>
      <c r="M34" s="2055"/>
      <c r="N34" s="2058"/>
      <c r="O34" s="2061"/>
      <c r="P34" s="2024"/>
      <c r="Q34" s="2064"/>
      <c r="R34" s="2064"/>
      <c r="S34" s="2064"/>
      <c r="T34" s="2064"/>
      <c r="U34" s="2064"/>
      <c r="V34" s="2064"/>
      <c r="W34" s="2064"/>
      <c r="X34" s="2064"/>
      <c r="Y34" s="2055"/>
      <c r="Z34" s="2074"/>
      <c r="AA34" s="246" t="s">
        <v>940</v>
      </c>
      <c r="AC34" s="2046"/>
      <c r="AD34" s="78"/>
      <c r="AE34" s="78"/>
    </row>
    <row r="35" spans="1:31" s="80" customFormat="1">
      <c r="A35" s="2047">
        <v>11</v>
      </c>
      <c r="B35" s="2050"/>
      <c r="C35" s="2050"/>
      <c r="D35" s="2050"/>
      <c r="E35" s="241" t="s">
        <v>682</v>
      </c>
      <c r="F35" s="242"/>
      <c r="G35" s="2019"/>
      <c r="H35" s="2022"/>
      <c r="I35" s="2053"/>
      <c r="J35" s="2056"/>
      <c r="K35" s="2059" t="s">
        <v>331</v>
      </c>
      <c r="L35" s="2022"/>
      <c r="M35" s="2053"/>
      <c r="N35" s="2056"/>
      <c r="O35" s="2059" t="s">
        <v>331</v>
      </c>
      <c r="P35" s="2022"/>
      <c r="Q35" s="2062"/>
      <c r="R35" s="2062"/>
      <c r="S35" s="2062"/>
      <c r="T35" s="2062"/>
      <c r="U35" s="2062"/>
      <c r="V35" s="2062"/>
      <c r="W35" s="2062"/>
      <c r="X35" s="2062"/>
      <c r="Y35" s="2053"/>
      <c r="Z35" s="2075" t="s">
        <v>960</v>
      </c>
      <c r="AA35" s="243" t="s">
        <v>683</v>
      </c>
      <c r="AC35" s="2044" t="str">
        <f t="shared" ref="AC35" si="8">IF(ISERROR(VLOOKUP(C35,$AD$6:$AE$27,2,0))=TRUE,"",VLOOKUP(C35,$AD$6:$AE$27,2,0))</f>
        <v/>
      </c>
      <c r="AD35" s="78"/>
      <c r="AE35" s="78"/>
    </row>
    <row r="36" spans="1:31" s="80" customFormat="1">
      <c r="A36" s="2048"/>
      <c r="B36" s="2051"/>
      <c r="C36" s="2051"/>
      <c r="D36" s="2051"/>
      <c r="E36" s="244" t="s">
        <v>923</v>
      </c>
      <c r="F36" s="245"/>
      <c r="G36" s="2020"/>
      <c r="H36" s="2023"/>
      <c r="I36" s="2054"/>
      <c r="J36" s="2057"/>
      <c r="K36" s="2060"/>
      <c r="L36" s="2023"/>
      <c r="M36" s="2054"/>
      <c r="N36" s="2057"/>
      <c r="O36" s="2060"/>
      <c r="P36" s="2023"/>
      <c r="Q36" s="2063"/>
      <c r="R36" s="2063"/>
      <c r="S36" s="2063"/>
      <c r="T36" s="2063"/>
      <c r="U36" s="2063"/>
      <c r="V36" s="2063"/>
      <c r="W36" s="2063"/>
      <c r="X36" s="2063"/>
      <c r="Y36" s="2054"/>
      <c r="Z36" s="2073"/>
      <c r="AA36" s="276" t="s">
        <v>925</v>
      </c>
      <c r="AC36" s="2045"/>
      <c r="AD36" s="78"/>
      <c r="AE36" s="78"/>
    </row>
    <row r="37" spans="1:31" s="80" customFormat="1">
      <c r="A37" s="2049"/>
      <c r="B37" s="2052"/>
      <c r="C37" s="2052"/>
      <c r="D37" s="2052"/>
      <c r="E37" s="272" t="s">
        <v>939</v>
      </c>
      <c r="F37" s="271"/>
      <c r="G37" s="2021"/>
      <c r="H37" s="2024"/>
      <c r="I37" s="2055"/>
      <c r="J37" s="2058"/>
      <c r="K37" s="2061"/>
      <c r="L37" s="2024"/>
      <c r="M37" s="2055"/>
      <c r="N37" s="2058"/>
      <c r="O37" s="2061"/>
      <c r="P37" s="2024"/>
      <c r="Q37" s="2064"/>
      <c r="R37" s="2064"/>
      <c r="S37" s="2064"/>
      <c r="T37" s="2064"/>
      <c r="U37" s="2064"/>
      <c r="V37" s="2064"/>
      <c r="W37" s="2064"/>
      <c r="X37" s="2064"/>
      <c r="Y37" s="2055"/>
      <c r="Z37" s="2074"/>
      <c r="AA37" s="246" t="s">
        <v>940</v>
      </c>
      <c r="AC37" s="2046"/>
      <c r="AD37" s="78"/>
      <c r="AE37" s="78"/>
    </row>
    <row r="38" spans="1:31" s="80" customFormat="1">
      <c r="A38" s="2047">
        <v>12</v>
      </c>
      <c r="B38" s="2050"/>
      <c r="C38" s="2050"/>
      <c r="D38" s="2050"/>
      <c r="E38" s="241" t="s">
        <v>682</v>
      </c>
      <c r="F38" s="242"/>
      <c r="G38" s="2019"/>
      <c r="H38" s="2022"/>
      <c r="I38" s="2053"/>
      <c r="J38" s="2056"/>
      <c r="K38" s="2059" t="s">
        <v>331</v>
      </c>
      <c r="L38" s="2022"/>
      <c r="M38" s="2053"/>
      <c r="N38" s="2056"/>
      <c r="O38" s="2059" t="s">
        <v>331</v>
      </c>
      <c r="P38" s="2022"/>
      <c r="Q38" s="2062"/>
      <c r="R38" s="2062"/>
      <c r="S38" s="2062"/>
      <c r="T38" s="2062"/>
      <c r="U38" s="2062"/>
      <c r="V38" s="2062"/>
      <c r="W38" s="2062"/>
      <c r="X38" s="2062"/>
      <c r="Y38" s="2053"/>
      <c r="Z38" s="2075" t="s">
        <v>960</v>
      </c>
      <c r="AA38" s="243" t="s">
        <v>683</v>
      </c>
      <c r="AC38" s="2044" t="str">
        <f t="shared" ref="AC38" si="9">IF(ISERROR(VLOOKUP(C38,$AD$6:$AE$27,2,0))=TRUE,"",VLOOKUP(C38,$AD$6:$AE$27,2,0))</f>
        <v/>
      </c>
      <c r="AD38" s="78"/>
      <c r="AE38" s="78"/>
    </row>
    <row r="39" spans="1:31" s="80" customFormat="1">
      <c r="A39" s="2048"/>
      <c r="B39" s="2051"/>
      <c r="C39" s="2051"/>
      <c r="D39" s="2051"/>
      <c r="E39" s="244" t="s">
        <v>923</v>
      </c>
      <c r="F39" s="245"/>
      <c r="G39" s="2020"/>
      <c r="H39" s="2023"/>
      <c r="I39" s="2054"/>
      <c r="J39" s="2057"/>
      <c r="K39" s="2060"/>
      <c r="L39" s="2023"/>
      <c r="M39" s="2054"/>
      <c r="N39" s="2057"/>
      <c r="O39" s="2060"/>
      <c r="P39" s="2023"/>
      <c r="Q39" s="2063"/>
      <c r="R39" s="2063"/>
      <c r="S39" s="2063"/>
      <c r="T39" s="2063"/>
      <c r="U39" s="2063"/>
      <c r="V39" s="2063"/>
      <c r="W39" s="2063"/>
      <c r="X39" s="2063"/>
      <c r="Y39" s="2054"/>
      <c r="Z39" s="2073"/>
      <c r="AA39" s="276" t="s">
        <v>925</v>
      </c>
      <c r="AC39" s="2045"/>
      <c r="AD39" s="78"/>
      <c r="AE39" s="78"/>
    </row>
    <row r="40" spans="1:31" s="80" customFormat="1">
      <c r="A40" s="2049"/>
      <c r="B40" s="2052"/>
      <c r="C40" s="2052"/>
      <c r="D40" s="2052"/>
      <c r="E40" s="272" t="s">
        <v>939</v>
      </c>
      <c r="F40" s="271"/>
      <c r="G40" s="2021"/>
      <c r="H40" s="2024"/>
      <c r="I40" s="2055"/>
      <c r="J40" s="2058"/>
      <c r="K40" s="2061"/>
      <c r="L40" s="2024"/>
      <c r="M40" s="2055"/>
      <c r="N40" s="2058"/>
      <c r="O40" s="2061"/>
      <c r="P40" s="2024"/>
      <c r="Q40" s="2064"/>
      <c r="R40" s="2064"/>
      <c r="S40" s="2064"/>
      <c r="T40" s="2064"/>
      <c r="U40" s="2064"/>
      <c r="V40" s="2064"/>
      <c r="W40" s="2064"/>
      <c r="X40" s="2064"/>
      <c r="Y40" s="2055"/>
      <c r="Z40" s="2074"/>
      <c r="AA40" s="246" t="s">
        <v>940</v>
      </c>
      <c r="AC40" s="2046"/>
      <c r="AD40" s="78"/>
      <c r="AE40" s="78"/>
    </row>
    <row r="41" spans="1:31" s="80" customFormat="1">
      <c r="A41" s="2047">
        <v>13</v>
      </c>
      <c r="B41" s="2050"/>
      <c r="C41" s="2050"/>
      <c r="D41" s="2050"/>
      <c r="E41" s="241" t="s">
        <v>682</v>
      </c>
      <c r="F41" s="242"/>
      <c r="G41" s="2019"/>
      <c r="H41" s="2022"/>
      <c r="I41" s="2053"/>
      <c r="J41" s="2056"/>
      <c r="K41" s="2059" t="s">
        <v>331</v>
      </c>
      <c r="L41" s="2022"/>
      <c r="M41" s="2053"/>
      <c r="N41" s="2056"/>
      <c r="O41" s="2059" t="s">
        <v>331</v>
      </c>
      <c r="P41" s="2022"/>
      <c r="Q41" s="2062"/>
      <c r="R41" s="2062"/>
      <c r="S41" s="2062"/>
      <c r="T41" s="2062"/>
      <c r="U41" s="2062"/>
      <c r="V41" s="2062"/>
      <c r="W41" s="2062"/>
      <c r="X41" s="2062"/>
      <c r="Y41" s="2053"/>
      <c r="Z41" s="2075" t="s">
        <v>960</v>
      </c>
      <c r="AA41" s="243" t="s">
        <v>683</v>
      </c>
      <c r="AC41" s="2044" t="str">
        <f t="shared" ref="AC41" si="10">IF(ISERROR(VLOOKUP(C41,$AD$6:$AE$27,2,0))=TRUE,"",VLOOKUP(C41,$AD$6:$AE$27,2,0))</f>
        <v/>
      </c>
      <c r="AD41" s="78"/>
      <c r="AE41" s="78"/>
    </row>
    <row r="42" spans="1:31" s="80" customFormat="1">
      <c r="A42" s="2048"/>
      <c r="B42" s="2051"/>
      <c r="C42" s="2051"/>
      <c r="D42" s="2051"/>
      <c r="E42" s="244" t="s">
        <v>923</v>
      </c>
      <c r="F42" s="245"/>
      <c r="G42" s="2020"/>
      <c r="H42" s="2023"/>
      <c r="I42" s="2054"/>
      <c r="J42" s="2057"/>
      <c r="K42" s="2060"/>
      <c r="L42" s="2023"/>
      <c r="M42" s="2054"/>
      <c r="N42" s="2057"/>
      <c r="O42" s="2060"/>
      <c r="P42" s="2023"/>
      <c r="Q42" s="2063"/>
      <c r="R42" s="2063"/>
      <c r="S42" s="2063"/>
      <c r="T42" s="2063"/>
      <c r="U42" s="2063"/>
      <c r="V42" s="2063"/>
      <c r="W42" s="2063"/>
      <c r="X42" s="2063"/>
      <c r="Y42" s="2054"/>
      <c r="Z42" s="2073"/>
      <c r="AA42" s="276" t="s">
        <v>925</v>
      </c>
      <c r="AC42" s="2045"/>
      <c r="AD42" s="78"/>
      <c r="AE42" s="78"/>
    </row>
    <row r="43" spans="1:31" s="80" customFormat="1">
      <c r="A43" s="2049"/>
      <c r="B43" s="2052"/>
      <c r="C43" s="2052"/>
      <c r="D43" s="2052"/>
      <c r="E43" s="272" t="s">
        <v>939</v>
      </c>
      <c r="F43" s="271"/>
      <c r="G43" s="2021"/>
      <c r="H43" s="2024"/>
      <c r="I43" s="2055"/>
      <c r="J43" s="2058"/>
      <c r="K43" s="2061"/>
      <c r="L43" s="2024"/>
      <c r="M43" s="2055"/>
      <c r="N43" s="2058"/>
      <c r="O43" s="2061"/>
      <c r="P43" s="2024"/>
      <c r="Q43" s="2064"/>
      <c r="R43" s="2064"/>
      <c r="S43" s="2064"/>
      <c r="T43" s="2064"/>
      <c r="U43" s="2064"/>
      <c r="V43" s="2064"/>
      <c r="W43" s="2064"/>
      <c r="X43" s="2064"/>
      <c r="Y43" s="2055"/>
      <c r="Z43" s="2074"/>
      <c r="AA43" s="246" t="s">
        <v>940</v>
      </c>
      <c r="AC43" s="2046"/>
      <c r="AD43" s="78"/>
      <c r="AE43" s="78"/>
    </row>
    <row r="44" spans="1:31" s="80" customFormat="1">
      <c r="A44" s="2047">
        <v>14</v>
      </c>
      <c r="B44" s="2050"/>
      <c r="C44" s="2050"/>
      <c r="D44" s="2050"/>
      <c r="E44" s="241" t="s">
        <v>682</v>
      </c>
      <c r="F44" s="242"/>
      <c r="G44" s="2019"/>
      <c r="H44" s="2022"/>
      <c r="I44" s="2053"/>
      <c r="J44" s="2056"/>
      <c r="K44" s="2059" t="s">
        <v>331</v>
      </c>
      <c r="L44" s="2022"/>
      <c r="M44" s="2053"/>
      <c r="N44" s="2056"/>
      <c r="O44" s="2059" t="s">
        <v>331</v>
      </c>
      <c r="P44" s="2022"/>
      <c r="Q44" s="2062"/>
      <c r="R44" s="2062"/>
      <c r="S44" s="2062"/>
      <c r="T44" s="2062"/>
      <c r="U44" s="2062"/>
      <c r="V44" s="2062"/>
      <c r="W44" s="2062"/>
      <c r="X44" s="2062"/>
      <c r="Y44" s="2053"/>
      <c r="Z44" s="2075" t="s">
        <v>960</v>
      </c>
      <c r="AA44" s="243" t="s">
        <v>683</v>
      </c>
      <c r="AC44" s="2044" t="str">
        <f t="shared" ref="AC44" si="11">IF(ISERROR(VLOOKUP(C44,$AD$6:$AE$27,2,0))=TRUE,"",VLOOKUP(C44,$AD$6:$AE$27,2,0))</f>
        <v/>
      </c>
      <c r="AD44" s="78"/>
      <c r="AE44" s="78"/>
    </row>
    <row r="45" spans="1:31" s="80" customFormat="1">
      <c r="A45" s="2048"/>
      <c r="B45" s="2051"/>
      <c r="C45" s="2051"/>
      <c r="D45" s="2051"/>
      <c r="E45" s="244" t="s">
        <v>923</v>
      </c>
      <c r="F45" s="245"/>
      <c r="G45" s="2020"/>
      <c r="H45" s="2023"/>
      <c r="I45" s="2054"/>
      <c r="J45" s="2057"/>
      <c r="K45" s="2060"/>
      <c r="L45" s="2023"/>
      <c r="M45" s="2054"/>
      <c r="N45" s="2057"/>
      <c r="O45" s="2060"/>
      <c r="P45" s="2023"/>
      <c r="Q45" s="2063"/>
      <c r="R45" s="2063"/>
      <c r="S45" s="2063"/>
      <c r="T45" s="2063"/>
      <c r="U45" s="2063"/>
      <c r="V45" s="2063"/>
      <c r="W45" s="2063"/>
      <c r="X45" s="2063"/>
      <c r="Y45" s="2054"/>
      <c r="Z45" s="2073"/>
      <c r="AA45" s="276" t="s">
        <v>925</v>
      </c>
      <c r="AC45" s="2045"/>
      <c r="AD45" s="78"/>
      <c r="AE45" s="78"/>
    </row>
    <row r="46" spans="1:31" s="80" customFormat="1">
      <c r="A46" s="2049"/>
      <c r="B46" s="2052"/>
      <c r="C46" s="2052"/>
      <c r="D46" s="2052"/>
      <c r="E46" s="272" t="s">
        <v>939</v>
      </c>
      <c r="F46" s="271"/>
      <c r="G46" s="2021"/>
      <c r="H46" s="2024"/>
      <c r="I46" s="2055"/>
      <c r="J46" s="2058"/>
      <c r="K46" s="2061"/>
      <c r="L46" s="2024"/>
      <c r="M46" s="2055"/>
      <c r="N46" s="2058"/>
      <c r="O46" s="2061"/>
      <c r="P46" s="2024"/>
      <c r="Q46" s="2064"/>
      <c r="R46" s="2064"/>
      <c r="S46" s="2064"/>
      <c r="T46" s="2064"/>
      <c r="U46" s="2064"/>
      <c r="V46" s="2064"/>
      <c r="W46" s="2064"/>
      <c r="X46" s="2064"/>
      <c r="Y46" s="2055"/>
      <c r="Z46" s="2074"/>
      <c r="AA46" s="246" t="s">
        <v>940</v>
      </c>
      <c r="AC46" s="2046"/>
      <c r="AD46" s="78"/>
      <c r="AE46" s="78"/>
    </row>
    <row r="47" spans="1:31" s="80" customFormat="1">
      <c r="A47" s="2047">
        <v>15</v>
      </c>
      <c r="B47" s="2050"/>
      <c r="C47" s="2050"/>
      <c r="D47" s="2050"/>
      <c r="E47" s="241" t="s">
        <v>682</v>
      </c>
      <c r="F47" s="242"/>
      <c r="G47" s="2019"/>
      <c r="H47" s="2022"/>
      <c r="I47" s="2053"/>
      <c r="J47" s="2056"/>
      <c r="K47" s="2059" t="s">
        <v>331</v>
      </c>
      <c r="L47" s="2022"/>
      <c r="M47" s="2053"/>
      <c r="N47" s="2056"/>
      <c r="O47" s="2059" t="s">
        <v>331</v>
      </c>
      <c r="P47" s="2022"/>
      <c r="Q47" s="2062"/>
      <c r="R47" s="2062"/>
      <c r="S47" s="2062"/>
      <c r="T47" s="2062"/>
      <c r="U47" s="2062"/>
      <c r="V47" s="2062"/>
      <c r="W47" s="2062"/>
      <c r="X47" s="2062"/>
      <c r="Y47" s="2053"/>
      <c r="Z47" s="2075" t="s">
        <v>960</v>
      </c>
      <c r="AA47" s="243" t="s">
        <v>683</v>
      </c>
      <c r="AC47" s="2044" t="str">
        <f t="shared" ref="AC47" si="12">IF(ISERROR(VLOOKUP(C47,$AD$6:$AE$27,2,0))=TRUE,"",VLOOKUP(C47,$AD$6:$AE$27,2,0))</f>
        <v/>
      </c>
      <c r="AD47" s="78"/>
      <c r="AE47" s="78"/>
    </row>
    <row r="48" spans="1:31" s="80" customFormat="1">
      <c r="A48" s="2048"/>
      <c r="B48" s="2051"/>
      <c r="C48" s="2051"/>
      <c r="D48" s="2051"/>
      <c r="E48" s="244" t="s">
        <v>923</v>
      </c>
      <c r="F48" s="245"/>
      <c r="G48" s="2020"/>
      <c r="H48" s="2023"/>
      <c r="I48" s="2054"/>
      <c r="J48" s="2057"/>
      <c r="K48" s="2060"/>
      <c r="L48" s="2023"/>
      <c r="M48" s="2054"/>
      <c r="N48" s="2057"/>
      <c r="O48" s="2060"/>
      <c r="P48" s="2023"/>
      <c r="Q48" s="2063"/>
      <c r="R48" s="2063"/>
      <c r="S48" s="2063"/>
      <c r="T48" s="2063"/>
      <c r="U48" s="2063"/>
      <c r="V48" s="2063"/>
      <c r="W48" s="2063"/>
      <c r="X48" s="2063"/>
      <c r="Y48" s="2054"/>
      <c r="Z48" s="2073"/>
      <c r="AA48" s="276" t="s">
        <v>925</v>
      </c>
      <c r="AC48" s="2045"/>
      <c r="AD48" s="78"/>
      <c r="AE48" s="78"/>
    </row>
    <row r="49" spans="1:31" s="80" customFormat="1">
      <c r="A49" s="2049"/>
      <c r="B49" s="2052"/>
      <c r="C49" s="2052"/>
      <c r="D49" s="2052"/>
      <c r="E49" s="272" t="s">
        <v>939</v>
      </c>
      <c r="F49" s="271"/>
      <c r="G49" s="2021"/>
      <c r="H49" s="2024"/>
      <c r="I49" s="2055"/>
      <c r="J49" s="2058"/>
      <c r="K49" s="2061"/>
      <c r="L49" s="2024"/>
      <c r="M49" s="2055"/>
      <c r="N49" s="2058"/>
      <c r="O49" s="2061"/>
      <c r="P49" s="2024"/>
      <c r="Q49" s="2064"/>
      <c r="R49" s="2064"/>
      <c r="S49" s="2064"/>
      <c r="T49" s="2064"/>
      <c r="U49" s="2064"/>
      <c r="V49" s="2064"/>
      <c r="W49" s="2064"/>
      <c r="X49" s="2064"/>
      <c r="Y49" s="2055"/>
      <c r="Z49" s="2074"/>
      <c r="AA49" s="246" t="s">
        <v>940</v>
      </c>
      <c r="AC49" s="2046"/>
      <c r="AD49" s="78"/>
      <c r="AE49" s="78"/>
    </row>
    <row r="50" spans="1:31" s="80" customFormat="1">
      <c r="A50" s="2047">
        <v>16</v>
      </c>
      <c r="B50" s="2050"/>
      <c r="C50" s="2050"/>
      <c r="D50" s="2050"/>
      <c r="E50" s="241" t="s">
        <v>682</v>
      </c>
      <c r="F50" s="242"/>
      <c r="G50" s="2019"/>
      <c r="H50" s="2022"/>
      <c r="I50" s="2053"/>
      <c r="J50" s="2056"/>
      <c r="K50" s="2059" t="s">
        <v>331</v>
      </c>
      <c r="L50" s="2022"/>
      <c r="M50" s="2053"/>
      <c r="N50" s="2056"/>
      <c r="O50" s="2059" t="s">
        <v>331</v>
      </c>
      <c r="P50" s="2022"/>
      <c r="Q50" s="2062"/>
      <c r="R50" s="2062"/>
      <c r="S50" s="2062"/>
      <c r="T50" s="2062"/>
      <c r="U50" s="2062"/>
      <c r="V50" s="2062"/>
      <c r="W50" s="2062"/>
      <c r="X50" s="2062"/>
      <c r="Y50" s="2053"/>
      <c r="Z50" s="2075" t="s">
        <v>960</v>
      </c>
      <c r="AA50" s="243" t="s">
        <v>683</v>
      </c>
      <c r="AC50" s="2044" t="str">
        <f t="shared" ref="AC50" si="13">IF(ISERROR(VLOOKUP(C50,$AD$6:$AE$27,2,0))=TRUE,"",VLOOKUP(C50,$AD$6:$AE$27,2,0))</f>
        <v/>
      </c>
      <c r="AD50" s="78"/>
      <c r="AE50" s="78"/>
    </row>
    <row r="51" spans="1:31" s="80" customFormat="1">
      <c r="A51" s="2048"/>
      <c r="B51" s="2051"/>
      <c r="C51" s="2051"/>
      <c r="D51" s="2051"/>
      <c r="E51" s="244" t="s">
        <v>923</v>
      </c>
      <c r="F51" s="245"/>
      <c r="G51" s="2020"/>
      <c r="H51" s="2023"/>
      <c r="I51" s="2054"/>
      <c r="J51" s="2057"/>
      <c r="K51" s="2060"/>
      <c r="L51" s="2023"/>
      <c r="M51" s="2054"/>
      <c r="N51" s="2057"/>
      <c r="O51" s="2060"/>
      <c r="P51" s="2023"/>
      <c r="Q51" s="2063"/>
      <c r="R51" s="2063"/>
      <c r="S51" s="2063"/>
      <c r="T51" s="2063"/>
      <c r="U51" s="2063"/>
      <c r="V51" s="2063"/>
      <c r="W51" s="2063"/>
      <c r="X51" s="2063"/>
      <c r="Y51" s="2054"/>
      <c r="Z51" s="2073"/>
      <c r="AA51" s="276" t="s">
        <v>925</v>
      </c>
      <c r="AC51" s="2045"/>
      <c r="AD51" s="78"/>
      <c r="AE51" s="78"/>
    </row>
    <row r="52" spans="1:31" s="80" customFormat="1">
      <c r="A52" s="2049"/>
      <c r="B52" s="2052"/>
      <c r="C52" s="2052"/>
      <c r="D52" s="2052"/>
      <c r="E52" s="272" t="s">
        <v>939</v>
      </c>
      <c r="F52" s="271"/>
      <c r="G52" s="2021"/>
      <c r="H52" s="2024"/>
      <c r="I52" s="2055"/>
      <c r="J52" s="2058"/>
      <c r="K52" s="2061"/>
      <c r="L52" s="2024"/>
      <c r="M52" s="2055"/>
      <c r="N52" s="2058"/>
      <c r="O52" s="2061"/>
      <c r="P52" s="2024"/>
      <c r="Q52" s="2064"/>
      <c r="R52" s="2064"/>
      <c r="S52" s="2064"/>
      <c r="T52" s="2064"/>
      <c r="U52" s="2064"/>
      <c r="V52" s="2064"/>
      <c r="W52" s="2064"/>
      <c r="X52" s="2064"/>
      <c r="Y52" s="2055"/>
      <c r="Z52" s="2074"/>
      <c r="AA52" s="246" t="s">
        <v>940</v>
      </c>
      <c r="AC52" s="2046"/>
      <c r="AD52" s="78"/>
      <c r="AE52" s="78"/>
    </row>
    <row r="53" spans="1:31" s="80" customFormat="1">
      <c r="A53" s="2047">
        <v>17</v>
      </c>
      <c r="B53" s="2050"/>
      <c r="C53" s="2050"/>
      <c r="D53" s="2050"/>
      <c r="E53" s="241" t="s">
        <v>682</v>
      </c>
      <c r="F53" s="242"/>
      <c r="G53" s="2019"/>
      <c r="H53" s="2022"/>
      <c r="I53" s="2053"/>
      <c r="J53" s="2056"/>
      <c r="K53" s="2059" t="s">
        <v>331</v>
      </c>
      <c r="L53" s="2022"/>
      <c r="M53" s="2053"/>
      <c r="N53" s="2056"/>
      <c r="O53" s="2059" t="s">
        <v>331</v>
      </c>
      <c r="P53" s="2022"/>
      <c r="Q53" s="2062"/>
      <c r="R53" s="2062"/>
      <c r="S53" s="2062"/>
      <c r="T53" s="2062"/>
      <c r="U53" s="2062"/>
      <c r="V53" s="2062"/>
      <c r="W53" s="2062"/>
      <c r="X53" s="2062"/>
      <c r="Y53" s="2053"/>
      <c r="Z53" s="2075" t="s">
        <v>960</v>
      </c>
      <c r="AA53" s="243" t="s">
        <v>683</v>
      </c>
      <c r="AC53" s="2044" t="str">
        <f t="shared" ref="AC53" si="14">IF(ISERROR(VLOOKUP(C53,$AD$6:$AE$27,2,0))=TRUE,"",VLOOKUP(C53,$AD$6:$AE$27,2,0))</f>
        <v/>
      </c>
      <c r="AD53" s="78"/>
      <c r="AE53" s="78"/>
    </row>
    <row r="54" spans="1:31" s="80" customFormat="1">
      <c r="A54" s="2048"/>
      <c r="B54" s="2051"/>
      <c r="C54" s="2051"/>
      <c r="D54" s="2051"/>
      <c r="E54" s="244" t="s">
        <v>923</v>
      </c>
      <c r="F54" s="245"/>
      <c r="G54" s="2020"/>
      <c r="H54" s="2023"/>
      <c r="I54" s="2054"/>
      <c r="J54" s="2057"/>
      <c r="K54" s="2060"/>
      <c r="L54" s="2023"/>
      <c r="M54" s="2054"/>
      <c r="N54" s="2057"/>
      <c r="O54" s="2060"/>
      <c r="P54" s="2023"/>
      <c r="Q54" s="2063"/>
      <c r="R54" s="2063"/>
      <c r="S54" s="2063"/>
      <c r="T54" s="2063"/>
      <c r="U54" s="2063"/>
      <c r="V54" s="2063"/>
      <c r="W54" s="2063"/>
      <c r="X54" s="2063"/>
      <c r="Y54" s="2054"/>
      <c r="Z54" s="2073"/>
      <c r="AA54" s="276" t="s">
        <v>925</v>
      </c>
      <c r="AC54" s="2045"/>
      <c r="AD54" s="78"/>
      <c r="AE54" s="78"/>
    </row>
    <row r="55" spans="1:31" s="80" customFormat="1">
      <c r="A55" s="2049"/>
      <c r="B55" s="2052"/>
      <c r="C55" s="2052"/>
      <c r="D55" s="2052"/>
      <c r="E55" s="272" t="s">
        <v>939</v>
      </c>
      <c r="F55" s="271"/>
      <c r="G55" s="2021"/>
      <c r="H55" s="2024"/>
      <c r="I55" s="2055"/>
      <c r="J55" s="2058"/>
      <c r="K55" s="2061"/>
      <c r="L55" s="2024"/>
      <c r="M55" s="2055"/>
      <c r="N55" s="2058"/>
      <c r="O55" s="2061"/>
      <c r="P55" s="2024"/>
      <c r="Q55" s="2064"/>
      <c r="R55" s="2064"/>
      <c r="S55" s="2064"/>
      <c r="T55" s="2064"/>
      <c r="U55" s="2064"/>
      <c r="V55" s="2064"/>
      <c r="W55" s="2064"/>
      <c r="X55" s="2064"/>
      <c r="Y55" s="2055"/>
      <c r="Z55" s="2074"/>
      <c r="AA55" s="246" t="s">
        <v>940</v>
      </c>
      <c r="AC55" s="2046"/>
      <c r="AD55" s="78"/>
      <c r="AE55" s="78"/>
    </row>
    <row r="56" spans="1:31" s="80" customFormat="1">
      <c r="A56" s="2047">
        <v>18</v>
      </c>
      <c r="B56" s="2050"/>
      <c r="C56" s="2050"/>
      <c r="D56" s="2050"/>
      <c r="E56" s="241" t="s">
        <v>682</v>
      </c>
      <c r="F56" s="242"/>
      <c r="G56" s="2019"/>
      <c r="H56" s="2022"/>
      <c r="I56" s="2053"/>
      <c r="J56" s="2056"/>
      <c r="K56" s="2059" t="s">
        <v>331</v>
      </c>
      <c r="L56" s="2022"/>
      <c r="M56" s="2053"/>
      <c r="N56" s="2056"/>
      <c r="O56" s="2059" t="s">
        <v>331</v>
      </c>
      <c r="P56" s="2022"/>
      <c r="Q56" s="2062"/>
      <c r="R56" s="2062"/>
      <c r="S56" s="2062"/>
      <c r="T56" s="2062"/>
      <c r="U56" s="2062"/>
      <c r="V56" s="2062"/>
      <c r="W56" s="2062"/>
      <c r="X56" s="2062"/>
      <c r="Y56" s="2053"/>
      <c r="Z56" s="2075" t="s">
        <v>960</v>
      </c>
      <c r="AA56" s="243" t="s">
        <v>683</v>
      </c>
      <c r="AC56" s="2044" t="str">
        <f t="shared" ref="AC56" si="15">IF(ISERROR(VLOOKUP(C56,$AD$6:$AE$27,2,0))=TRUE,"",VLOOKUP(C56,$AD$6:$AE$27,2,0))</f>
        <v/>
      </c>
      <c r="AD56" s="78"/>
      <c r="AE56" s="78"/>
    </row>
    <row r="57" spans="1:31" s="80" customFormat="1">
      <c r="A57" s="2048"/>
      <c r="B57" s="2051"/>
      <c r="C57" s="2051"/>
      <c r="D57" s="2051"/>
      <c r="E57" s="244" t="s">
        <v>923</v>
      </c>
      <c r="F57" s="245"/>
      <c r="G57" s="2020"/>
      <c r="H57" s="2023"/>
      <c r="I57" s="2054"/>
      <c r="J57" s="2057"/>
      <c r="K57" s="2060"/>
      <c r="L57" s="2023"/>
      <c r="M57" s="2054"/>
      <c r="N57" s="2057"/>
      <c r="O57" s="2060"/>
      <c r="P57" s="2023"/>
      <c r="Q57" s="2063"/>
      <c r="R57" s="2063"/>
      <c r="S57" s="2063"/>
      <c r="T57" s="2063"/>
      <c r="U57" s="2063"/>
      <c r="V57" s="2063"/>
      <c r="W57" s="2063"/>
      <c r="X57" s="2063"/>
      <c r="Y57" s="2054"/>
      <c r="Z57" s="2073"/>
      <c r="AA57" s="276" t="s">
        <v>925</v>
      </c>
      <c r="AC57" s="2045"/>
      <c r="AD57" s="78"/>
      <c r="AE57" s="78"/>
    </row>
    <row r="58" spans="1:31" s="80" customFormat="1">
      <c r="A58" s="2049"/>
      <c r="B58" s="2052"/>
      <c r="C58" s="2052"/>
      <c r="D58" s="2052"/>
      <c r="E58" s="272" t="s">
        <v>939</v>
      </c>
      <c r="F58" s="271"/>
      <c r="G58" s="2021"/>
      <c r="H58" s="2024"/>
      <c r="I58" s="2055"/>
      <c r="J58" s="2058"/>
      <c r="K58" s="2061"/>
      <c r="L58" s="2024"/>
      <c r="M58" s="2055"/>
      <c r="N58" s="2058"/>
      <c r="O58" s="2061"/>
      <c r="P58" s="2024"/>
      <c r="Q58" s="2064"/>
      <c r="R58" s="2064"/>
      <c r="S58" s="2064"/>
      <c r="T58" s="2064"/>
      <c r="U58" s="2064"/>
      <c r="V58" s="2064"/>
      <c r="W58" s="2064"/>
      <c r="X58" s="2064"/>
      <c r="Y58" s="2055"/>
      <c r="Z58" s="2074"/>
      <c r="AA58" s="246" t="s">
        <v>940</v>
      </c>
      <c r="AC58" s="2046"/>
      <c r="AD58" s="78"/>
      <c r="AE58" s="78"/>
    </row>
    <row r="59" spans="1:31" s="80" customFormat="1">
      <c r="A59" s="2047">
        <v>19</v>
      </c>
      <c r="B59" s="2050"/>
      <c r="C59" s="2050"/>
      <c r="D59" s="2050"/>
      <c r="E59" s="241" t="s">
        <v>682</v>
      </c>
      <c r="F59" s="242"/>
      <c r="G59" s="2019"/>
      <c r="H59" s="2022"/>
      <c r="I59" s="2053"/>
      <c r="J59" s="2056"/>
      <c r="K59" s="2059" t="s">
        <v>331</v>
      </c>
      <c r="L59" s="2022"/>
      <c r="M59" s="2053"/>
      <c r="N59" s="2056"/>
      <c r="O59" s="2059" t="s">
        <v>331</v>
      </c>
      <c r="P59" s="2022"/>
      <c r="Q59" s="2062"/>
      <c r="R59" s="2062"/>
      <c r="S59" s="2062"/>
      <c r="T59" s="2062"/>
      <c r="U59" s="2062"/>
      <c r="V59" s="2062"/>
      <c r="W59" s="2062"/>
      <c r="X59" s="2062"/>
      <c r="Y59" s="2053"/>
      <c r="Z59" s="2075" t="s">
        <v>960</v>
      </c>
      <c r="AA59" s="243" t="s">
        <v>683</v>
      </c>
      <c r="AC59" s="2044" t="str">
        <f t="shared" ref="AC59" si="16">IF(ISERROR(VLOOKUP(C59,$AD$6:$AE$27,2,0))=TRUE,"",VLOOKUP(C59,$AD$6:$AE$27,2,0))</f>
        <v/>
      </c>
      <c r="AD59" s="78"/>
      <c r="AE59" s="78"/>
    </row>
    <row r="60" spans="1:31" s="80" customFormat="1">
      <c r="A60" s="2048"/>
      <c r="B60" s="2051"/>
      <c r="C60" s="2051"/>
      <c r="D60" s="2051"/>
      <c r="E60" s="244" t="s">
        <v>923</v>
      </c>
      <c r="F60" s="245"/>
      <c r="G60" s="2020"/>
      <c r="H60" s="2023"/>
      <c r="I60" s="2054"/>
      <c r="J60" s="2057"/>
      <c r="K60" s="2060"/>
      <c r="L60" s="2023"/>
      <c r="M60" s="2054"/>
      <c r="N60" s="2057"/>
      <c r="O60" s="2060"/>
      <c r="P60" s="2023"/>
      <c r="Q60" s="2063"/>
      <c r="R60" s="2063"/>
      <c r="S60" s="2063"/>
      <c r="T60" s="2063"/>
      <c r="U60" s="2063"/>
      <c r="V60" s="2063"/>
      <c r="W60" s="2063"/>
      <c r="X60" s="2063"/>
      <c r="Y60" s="2054"/>
      <c r="Z60" s="2073"/>
      <c r="AA60" s="276" t="s">
        <v>925</v>
      </c>
      <c r="AC60" s="2045"/>
      <c r="AD60" s="78"/>
      <c r="AE60" s="78"/>
    </row>
    <row r="61" spans="1:31" s="80" customFormat="1">
      <c r="A61" s="2049"/>
      <c r="B61" s="2052"/>
      <c r="C61" s="2052"/>
      <c r="D61" s="2052"/>
      <c r="E61" s="272" t="s">
        <v>939</v>
      </c>
      <c r="F61" s="271"/>
      <c r="G61" s="2021"/>
      <c r="H61" s="2024"/>
      <c r="I61" s="2055"/>
      <c r="J61" s="2058"/>
      <c r="K61" s="2061"/>
      <c r="L61" s="2024"/>
      <c r="M61" s="2055"/>
      <c r="N61" s="2058"/>
      <c r="O61" s="2061"/>
      <c r="P61" s="2024"/>
      <c r="Q61" s="2064"/>
      <c r="R61" s="2064"/>
      <c r="S61" s="2064"/>
      <c r="T61" s="2064"/>
      <c r="U61" s="2064"/>
      <c r="V61" s="2064"/>
      <c r="W61" s="2064"/>
      <c r="X61" s="2064"/>
      <c r="Y61" s="2055"/>
      <c r="Z61" s="2074"/>
      <c r="AA61" s="246" t="s">
        <v>940</v>
      </c>
      <c r="AC61" s="2046"/>
      <c r="AD61" s="78"/>
      <c r="AE61" s="78"/>
    </row>
    <row r="62" spans="1:31" s="80" customFormat="1">
      <c r="A62" s="2047">
        <v>20</v>
      </c>
      <c r="B62" s="2050"/>
      <c r="C62" s="2050"/>
      <c r="D62" s="2050"/>
      <c r="E62" s="241" t="s">
        <v>682</v>
      </c>
      <c r="F62" s="242"/>
      <c r="G62" s="2019"/>
      <c r="H62" s="2022"/>
      <c r="I62" s="2053"/>
      <c r="J62" s="2056"/>
      <c r="K62" s="2059" t="s">
        <v>331</v>
      </c>
      <c r="L62" s="2022"/>
      <c r="M62" s="2053"/>
      <c r="N62" s="2056"/>
      <c r="O62" s="2059" t="s">
        <v>331</v>
      </c>
      <c r="P62" s="2022"/>
      <c r="Q62" s="2062"/>
      <c r="R62" s="2062"/>
      <c r="S62" s="2062"/>
      <c r="T62" s="2062"/>
      <c r="U62" s="2062"/>
      <c r="V62" s="2062"/>
      <c r="W62" s="2062"/>
      <c r="X62" s="2062"/>
      <c r="Y62" s="2053"/>
      <c r="Z62" s="2075" t="s">
        <v>960</v>
      </c>
      <c r="AA62" s="243" t="s">
        <v>683</v>
      </c>
      <c r="AC62" s="2044" t="str">
        <f t="shared" ref="AC62" si="17">IF(ISERROR(VLOOKUP(C62,$AD$6:$AE$27,2,0))=TRUE,"",VLOOKUP(C62,$AD$6:$AE$27,2,0))</f>
        <v/>
      </c>
      <c r="AD62" s="78"/>
      <c r="AE62" s="78"/>
    </row>
    <row r="63" spans="1:31" s="80" customFormat="1">
      <c r="A63" s="2048"/>
      <c r="B63" s="2051"/>
      <c r="C63" s="2051"/>
      <c r="D63" s="2051"/>
      <c r="E63" s="244" t="s">
        <v>923</v>
      </c>
      <c r="F63" s="245"/>
      <c r="G63" s="2020"/>
      <c r="H63" s="2023"/>
      <c r="I63" s="2054"/>
      <c r="J63" s="2057"/>
      <c r="K63" s="2060"/>
      <c r="L63" s="2023"/>
      <c r="M63" s="2054"/>
      <c r="N63" s="2057"/>
      <c r="O63" s="2060"/>
      <c r="P63" s="2023"/>
      <c r="Q63" s="2063"/>
      <c r="R63" s="2063"/>
      <c r="S63" s="2063"/>
      <c r="T63" s="2063"/>
      <c r="U63" s="2063"/>
      <c r="V63" s="2063"/>
      <c r="W63" s="2063"/>
      <c r="X63" s="2063"/>
      <c r="Y63" s="2054"/>
      <c r="Z63" s="2073"/>
      <c r="AA63" s="276" t="s">
        <v>925</v>
      </c>
      <c r="AC63" s="2045"/>
      <c r="AD63" s="78"/>
      <c r="AE63" s="78"/>
    </row>
    <row r="64" spans="1:31" s="80" customFormat="1">
      <c r="A64" s="2049"/>
      <c r="B64" s="2052"/>
      <c r="C64" s="2052"/>
      <c r="D64" s="2052"/>
      <c r="E64" s="272" t="s">
        <v>939</v>
      </c>
      <c r="F64" s="271"/>
      <c r="G64" s="2021"/>
      <c r="H64" s="2024"/>
      <c r="I64" s="2055"/>
      <c r="J64" s="2058"/>
      <c r="K64" s="2061"/>
      <c r="L64" s="2024"/>
      <c r="M64" s="2055"/>
      <c r="N64" s="2058"/>
      <c r="O64" s="2061"/>
      <c r="P64" s="2024"/>
      <c r="Q64" s="2064"/>
      <c r="R64" s="2064"/>
      <c r="S64" s="2064"/>
      <c r="T64" s="2064"/>
      <c r="U64" s="2064"/>
      <c r="V64" s="2064"/>
      <c r="W64" s="2064"/>
      <c r="X64" s="2064"/>
      <c r="Y64" s="2055"/>
      <c r="Z64" s="2074"/>
      <c r="AA64" s="246" t="s">
        <v>940</v>
      </c>
      <c r="AC64" s="2046"/>
      <c r="AD64" s="78"/>
      <c r="AE64" s="78"/>
    </row>
    <row r="65" spans="1:31" s="80" customFormat="1">
      <c r="A65" s="2047">
        <v>21</v>
      </c>
      <c r="B65" s="2050"/>
      <c r="C65" s="2050"/>
      <c r="D65" s="2050"/>
      <c r="E65" s="241" t="s">
        <v>682</v>
      </c>
      <c r="F65" s="242"/>
      <c r="G65" s="2019"/>
      <c r="H65" s="2022"/>
      <c r="I65" s="2053"/>
      <c r="J65" s="2056"/>
      <c r="K65" s="2059" t="s">
        <v>331</v>
      </c>
      <c r="L65" s="2022"/>
      <c r="M65" s="2053"/>
      <c r="N65" s="2056"/>
      <c r="O65" s="2059" t="s">
        <v>331</v>
      </c>
      <c r="P65" s="2022"/>
      <c r="Q65" s="2062"/>
      <c r="R65" s="2062"/>
      <c r="S65" s="2062"/>
      <c r="T65" s="2062"/>
      <c r="U65" s="2062"/>
      <c r="V65" s="2062"/>
      <c r="W65" s="2062"/>
      <c r="X65" s="2062"/>
      <c r="Y65" s="2053"/>
      <c r="Z65" s="2075" t="s">
        <v>960</v>
      </c>
      <c r="AA65" s="243" t="s">
        <v>683</v>
      </c>
      <c r="AC65" s="2044" t="str">
        <f t="shared" ref="AC65" si="18">IF(ISERROR(VLOOKUP(C65,$AD$6:$AE$27,2,0))=TRUE,"",VLOOKUP(C65,$AD$6:$AE$27,2,0))</f>
        <v/>
      </c>
      <c r="AD65" s="78"/>
      <c r="AE65" s="78"/>
    </row>
    <row r="66" spans="1:31" s="80" customFormat="1">
      <c r="A66" s="2048"/>
      <c r="B66" s="2051"/>
      <c r="C66" s="2051"/>
      <c r="D66" s="2051"/>
      <c r="E66" s="244" t="s">
        <v>923</v>
      </c>
      <c r="F66" s="245"/>
      <c r="G66" s="2020"/>
      <c r="H66" s="2023"/>
      <c r="I66" s="2054"/>
      <c r="J66" s="2057"/>
      <c r="K66" s="2060"/>
      <c r="L66" s="2023"/>
      <c r="M66" s="2054"/>
      <c r="N66" s="2057"/>
      <c r="O66" s="2060"/>
      <c r="P66" s="2023"/>
      <c r="Q66" s="2063"/>
      <c r="R66" s="2063"/>
      <c r="S66" s="2063"/>
      <c r="T66" s="2063"/>
      <c r="U66" s="2063"/>
      <c r="V66" s="2063"/>
      <c r="W66" s="2063"/>
      <c r="X66" s="2063"/>
      <c r="Y66" s="2054"/>
      <c r="Z66" s="2073"/>
      <c r="AA66" s="276" t="s">
        <v>925</v>
      </c>
      <c r="AC66" s="2045"/>
      <c r="AD66" s="78"/>
      <c r="AE66" s="78"/>
    </row>
    <row r="67" spans="1:31" s="80" customFormat="1">
      <c r="A67" s="2049"/>
      <c r="B67" s="2052"/>
      <c r="C67" s="2052"/>
      <c r="D67" s="2052"/>
      <c r="E67" s="272" t="s">
        <v>939</v>
      </c>
      <c r="F67" s="271"/>
      <c r="G67" s="2021"/>
      <c r="H67" s="2024"/>
      <c r="I67" s="2055"/>
      <c r="J67" s="2058"/>
      <c r="K67" s="2061"/>
      <c r="L67" s="2024"/>
      <c r="M67" s="2055"/>
      <c r="N67" s="2058"/>
      <c r="O67" s="2061"/>
      <c r="P67" s="2024"/>
      <c r="Q67" s="2064"/>
      <c r="R67" s="2064"/>
      <c r="S67" s="2064"/>
      <c r="T67" s="2064"/>
      <c r="U67" s="2064"/>
      <c r="V67" s="2064"/>
      <c r="W67" s="2064"/>
      <c r="X67" s="2064"/>
      <c r="Y67" s="2055"/>
      <c r="Z67" s="2074"/>
      <c r="AA67" s="246" t="s">
        <v>940</v>
      </c>
      <c r="AC67" s="2046"/>
      <c r="AD67" s="78"/>
      <c r="AE67" s="78"/>
    </row>
    <row r="68" spans="1:31" s="80" customFormat="1">
      <c r="A68" s="2047">
        <v>22</v>
      </c>
      <c r="B68" s="2050"/>
      <c r="C68" s="2050"/>
      <c r="D68" s="2050"/>
      <c r="E68" s="241" t="s">
        <v>682</v>
      </c>
      <c r="F68" s="242"/>
      <c r="G68" s="2019"/>
      <c r="H68" s="2022"/>
      <c r="I68" s="2053"/>
      <c r="J68" s="2056"/>
      <c r="K68" s="2059" t="s">
        <v>331</v>
      </c>
      <c r="L68" s="2022"/>
      <c r="M68" s="2053"/>
      <c r="N68" s="2056"/>
      <c r="O68" s="2059" t="s">
        <v>331</v>
      </c>
      <c r="P68" s="2022"/>
      <c r="Q68" s="2062"/>
      <c r="R68" s="2062"/>
      <c r="S68" s="2062"/>
      <c r="T68" s="2062"/>
      <c r="U68" s="2062"/>
      <c r="V68" s="2062"/>
      <c r="W68" s="2062"/>
      <c r="X68" s="2062"/>
      <c r="Y68" s="2053"/>
      <c r="Z68" s="2075" t="s">
        <v>960</v>
      </c>
      <c r="AA68" s="243" t="s">
        <v>683</v>
      </c>
      <c r="AC68" s="2044" t="str">
        <f t="shared" ref="AC68" si="19">IF(ISERROR(VLOOKUP(C68,$AD$6:$AE$27,2,0))=TRUE,"",VLOOKUP(C68,$AD$6:$AE$27,2,0))</f>
        <v/>
      </c>
      <c r="AD68" s="78"/>
      <c r="AE68" s="78"/>
    </row>
    <row r="69" spans="1:31" s="80" customFormat="1">
      <c r="A69" s="2048"/>
      <c r="B69" s="2051"/>
      <c r="C69" s="2051"/>
      <c r="D69" s="2051"/>
      <c r="E69" s="244" t="s">
        <v>923</v>
      </c>
      <c r="F69" s="245"/>
      <c r="G69" s="2020"/>
      <c r="H69" s="2023"/>
      <c r="I69" s="2054"/>
      <c r="J69" s="2057"/>
      <c r="K69" s="2060"/>
      <c r="L69" s="2023"/>
      <c r="M69" s="2054"/>
      <c r="N69" s="2057"/>
      <c r="O69" s="2060"/>
      <c r="P69" s="2023"/>
      <c r="Q69" s="2063"/>
      <c r="R69" s="2063"/>
      <c r="S69" s="2063"/>
      <c r="T69" s="2063"/>
      <c r="U69" s="2063"/>
      <c r="V69" s="2063"/>
      <c r="W69" s="2063"/>
      <c r="X69" s="2063"/>
      <c r="Y69" s="2054"/>
      <c r="Z69" s="2073"/>
      <c r="AA69" s="276" t="s">
        <v>925</v>
      </c>
      <c r="AC69" s="2045"/>
      <c r="AD69" s="78"/>
      <c r="AE69" s="78"/>
    </row>
    <row r="70" spans="1:31" s="80" customFormat="1">
      <c r="A70" s="2049"/>
      <c r="B70" s="2052"/>
      <c r="C70" s="2052"/>
      <c r="D70" s="2052"/>
      <c r="E70" s="272" t="s">
        <v>939</v>
      </c>
      <c r="F70" s="271"/>
      <c r="G70" s="2021"/>
      <c r="H70" s="2024"/>
      <c r="I70" s="2055"/>
      <c r="J70" s="2058"/>
      <c r="K70" s="2061"/>
      <c r="L70" s="2024"/>
      <c r="M70" s="2055"/>
      <c r="N70" s="2058"/>
      <c r="O70" s="2061"/>
      <c r="P70" s="2024"/>
      <c r="Q70" s="2064"/>
      <c r="R70" s="2064"/>
      <c r="S70" s="2064"/>
      <c r="T70" s="2064"/>
      <c r="U70" s="2064"/>
      <c r="V70" s="2064"/>
      <c r="W70" s="2064"/>
      <c r="X70" s="2064"/>
      <c r="Y70" s="2055"/>
      <c r="Z70" s="2074"/>
      <c r="AA70" s="246" t="s">
        <v>940</v>
      </c>
      <c r="AC70" s="2046"/>
      <c r="AD70" s="78"/>
      <c r="AE70" s="78"/>
    </row>
    <row r="71" spans="1:31" s="80" customFormat="1">
      <c r="A71" s="2047">
        <v>23</v>
      </c>
      <c r="B71" s="2050"/>
      <c r="C71" s="2050"/>
      <c r="D71" s="2050"/>
      <c r="E71" s="241" t="s">
        <v>682</v>
      </c>
      <c r="F71" s="242"/>
      <c r="G71" s="2019"/>
      <c r="H71" s="2022"/>
      <c r="I71" s="2053"/>
      <c r="J71" s="2056"/>
      <c r="K71" s="2059" t="s">
        <v>331</v>
      </c>
      <c r="L71" s="2022"/>
      <c r="M71" s="2053"/>
      <c r="N71" s="2056"/>
      <c r="O71" s="2059" t="s">
        <v>331</v>
      </c>
      <c r="P71" s="2022"/>
      <c r="Q71" s="2062"/>
      <c r="R71" s="2062"/>
      <c r="S71" s="2062"/>
      <c r="T71" s="2062"/>
      <c r="U71" s="2062"/>
      <c r="V71" s="2062"/>
      <c r="W71" s="2062"/>
      <c r="X71" s="2062"/>
      <c r="Y71" s="2053"/>
      <c r="Z71" s="2075" t="s">
        <v>960</v>
      </c>
      <c r="AA71" s="243" t="s">
        <v>683</v>
      </c>
      <c r="AC71" s="2044" t="str">
        <f t="shared" ref="AC71" si="20">IF(ISERROR(VLOOKUP(C71,$AD$6:$AE$27,2,0))=TRUE,"",VLOOKUP(C71,$AD$6:$AE$27,2,0))</f>
        <v/>
      </c>
      <c r="AD71" s="78"/>
      <c r="AE71" s="78"/>
    </row>
    <row r="72" spans="1:31" s="80" customFormat="1">
      <c r="A72" s="2048"/>
      <c r="B72" s="2051"/>
      <c r="C72" s="2051"/>
      <c r="D72" s="2051"/>
      <c r="E72" s="244" t="s">
        <v>923</v>
      </c>
      <c r="F72" s="245"/>
      <c r="G72" s="2020"/>
      <c r="H72" s="2023"/>
      <c r="I72" s="2054"/>
      <c r="J72" s="2057"/>
      <c r="K72" s="2060"/>
      <c r="L72" s="2023"/>
      <c r="M72" s="2054"/>
      <c r="N72" s="2057"/>
      <c r="O72" s="2060"/>
      <c r="P72" s="2023"/>
      <c r="Q72" s="2063"/>
      <c r="R72" s="2063"/>
      <c r="S72" s="2063"/>
      <c r="T72" s="2063"/>
      <c r="U72" s="2063"/>
      <c r="V72" s="2063"/>
      <c r="W72" s="2063"/>
      <c r="X72" s="2063"/>
      <c r="Y72" s="2054"/>
      <c r="Z72" s="2073"/>
      <c r="AA72" s="276" t="s">
        <v>925</v>
      </c>
      <c r="AC72" s="2045"/>
      <c r="AD72" s="78"/>
      <c r="AE72" s="78"/>
    </row>
    <row r="73" spans="1:31" s="80" customFormat="1">
      <c r="A73" s="2049"/>
      <c r="B73" s="2052"/>
      <c r="C73" s="2052"/>
      <c r="D73" s="2052"/>
      <c r="E73" s="272" t="s">
        <v>939</v>
      </c>
      <c r="F73" s="271"/>
      <c r="G73" s="2021"/>
      <c r="H73" s="2024"/>
      <c r="I73" s="2055"/>
      <c r="J73" s="2058"/>
      <c r="K73" s="2061"/>
      <c r="L73" s="2024"/>
      <c r="M73" s="2055"/>
      <c r="N73" s="2058"/>
      <c r="O73" s="2061"/>
      <c r="P73" s="2024"/>
      <c r="Q73" s="2064"/>
      <c r="R73" s="2064"/>
      <c r="S73" s="2064"/>
      <c r="T73" s="2064"/>
      <c r="U73" s="2064"/>
      <c r="V73" s="2064"/>
      <c r="W73" s="2064"/>
      <c r="X73" s="2064"/>
      <c r="Y73" s="2055"/>
      <c r="Z73" s="2074"/>
      <c r="AA73" s="246" t="s">
        <v>940</v>
      </c>
      <c r="AC73" s="2046"/>
      <c r="AD73" s="78"/>
      <c r="AE73" s="78"/>
    </row>
    <row r="74" spans="1:31" s="80" customFormat="1">
      <c r="A74" s="2047">
        <v>24</v>
      </c>
      <c r="B74" s="2050"/>
      <c r="C74" s="2050"/>
      <c r="D74" s="2050"/>
      <c r="E74" s="241" t="s">
        <v>682</v>
      </c>
      <c r="F74" s="242"/>
      <c r="G74" s="2019"/>
      <c r="H74" s="2022"/>
      <c r="I74" s="2053"/>
      <c r="J74" s="2056"/>
      <c r="K74" s="2059" t="s">
        <v>331</v>
      </c>
      <c r="L74" s="2022"/>
      <c r="M74" s="2053"/>
      <c r="N74" s="2056"/>
      <c r="O74" s="2059" t="s">
        <v>331</v>
      </c>
      <c r="P74" s="2022"/>
      <c r="Q74" s="2062"/>
      <c r="R74" s="2062"/>
      <c r="S74" s="2062"/>
      <c r="T74" s="2062"/>
      <c r="U74" s="2062"/>
      <c r="V74" s="2062"/>
      <c r="W74" s="2062"/>
      <c r="X74" s="2062"/>
      <c r="Y74" s="2053"/>
      <c r="Z74" s="2075" t="s">
        <v>960</v>
      </c>
      <c r="AA74" s="243" t="s">
        <v>683</v>
      </c>
      <c r="AC74" s="2044" t="str">
        <f t="shared" ref="AC74" si="21">IF(ISERROR(VLOOKUP(C74,$AD$6:$AE$27,2,0))=TRUE,"",VLOOKUP(C74,$AD$6:$AE$27,2,0))</f>
        <v/>
      </c>
      <c r="AD74" s="78"/>
      <c r="AE74" s="78"/>
    </row>
    <row r="75" spans="1:31" s="80" customFormat="1">
      <c r="A75" s="2048"/>
      <c r="B75" s="2051"/>
      <c r="C75" s="2051"/>
      <c r="D75" s="2051"/>
      <c r="E75" s="244" t="s">
        <v>923</v>
      </c>
      <c r="F75" s="245"/>
      <c r="G75" s="2020"/>
      <c r="H75" s="2023"/>
      <c r="I75" s="2054"/>
      <c r="J75" s="2057"/>
      <c r="K75" s="2060"/>
      <c r="L75" s="2023"/>
      <c r="M75" s="2054"/>
      <c r="N75" s="2057"/>
      <c r="O75" s="2060"/>
      <c r="P75" s="2023"/>
      <c r="Q75" s="2063"/>
      <c r="R75" s="2063"/>
      <c r="S75" s="2063"/>
      <c r="T75" s="2063"/>
      <c r="U75" s="2063"/>
      <c r="V75" s="2063"/>
      <c r="W75" s="2063"/>
      <c r="X75" s="2063"/>
      <c r="Y75" s="2054"/>
      <c r="Z75" s="2073"/>
      <c r="AA75" s="276" t="s">
        <v>925</v>
      </c>
      <c r="AC75" s="2045"/>
      <c r="AD75" s="78"/>
      <c r="AE75" s="78"/>
    </row>
    <row r="76" spans="1:31" s="80" customFormat="1">
      <c r="A76" s="2049"/>
      <c r="B76" s="2052"/>
      <c r="C76" s="2052"/>
      <c r="D76" s="2052"/>
      <c r="E76" s="272" t="s">
        <v>939</v>
      </c>
      <c r="F76" s="271"/>
      <c r="G76" s="2021"/>
      <c r="H76" s="2024"/>
      <c r="I76" s="2055"/>
      <c r="J76" s="2058"/>
      <c r="K76" s="2061"/>
      <c r="L76" s="2024"/>
      <c r="M76" s="2055"/>
      <c r="N76" s="2058"/>
      <c r="O76" s="2061"/>
      <c r="P76" s="2024"/>
      <c r="Q76" s="2064"/>
      <c r="R76" s="2064"/>
      <c r="S76" s="2064"/>
      <c r="T76" s="2064"/>
      <c r="U76" s="2064"/>
      <c r="V76" s="2064"/>
      <c r="W76" s="2064"/>
      <c r="X76" s="2064"/>
      <c r="Y76" s="2055"/>
      <c r="Z76" s="2074"/>
      <c r="AA76" s="246" t="s">
        <v>940</v>
      </c>
      <c r="AC76" s="2046"/>
      <c r="AD76" s="78"/>
      <c r="AE76" s="78"/>
    </row>
    <row r="77" spans="1:31" s="80" customFormat="1">
      <c r="A77" s="2047">
        <v>25</v>
      </c>
      <c r="B77" s="2050"/>
      <c r="C77" s="2050"/>
      <c r="D77" s="2050"/>
      <c r="E77" s="241" t="s">
        <v>682</v>
      </c>
      <c r="F77" s="242"/>
      <c r="G77" s="2019"/>
      <c r="H77" s="2022"/>
      <c r="I77" s="2053"/>
      <c r="J77" s="2056"/>
      <c r="K77" s="2059" t="s">
        <v>331</v>
      </c>
      <c r="L77" s="2022"/>
      <c r="M77" s="2053"/>
      <c r="N77" s="2056"/>
      <c r="O77" s="2059" t="s">
        <v>331</v>
      </c>
      <c r="P77" s="2022"/>
      <c r="Q77" s="2062"/>
      <c r="R77" s="2062"/>
      <c r="S77" s="2062"/>
      <c r="T77" s="2062"/>
      <c r="U77" s="2062"/>
      <c r="V77" s="2062"/>
      <c r="W77" s="2062"/>
      <c r="X77" s="2062"/>
      <c r="Y77" s="2053"/>
      <c r="Z77" s="2075" t="s">
        <v>960</v>
      </c>
      <c r="AA77" s="243" t="s">
        <v>683</v>
      </c>
      <c r="AC77" s="2044" t="str">
        <f t="shared" ref="AC77" si="22">IF(ISERROR(VLOOKUP(C77,$AD$6:$AE$27,2,0))=TRUE,"",VLOOKUP(C77,$AD$6:$AE$27,2,0))</f>
        <v/>
      </c>
      <c r="AD77" s="78"/>
      <c r="AE77" s="78"/>
    </row>
    <row r="78" spans="1:31" s="80" customFormat="1">
      <c r="A78" s="2048"/>
      <c r="B78" s="2051"/>
      <c r="C78" s="2051"/>
      <c r="D78" s="2051"/>
      <c r="E78" s="244" t="s">
        <v>923</v>
      </c>
      <c r="F78" s="245"/>
      <c r="G78" s="2020"/>
      <c r="H78" s="2023"/>
      <c r="I78" s="2054"/>
      <c r="J78" s="2057"/>
      <c r="K78" s="2060"/>
      <c r="L78" s="2023"/>
      <c r="M78" s="2054"/>
      <c r="N78" s="2057"/>
      <c r="O78" s="2060"/>
      <c r="P78" s="2023"/>
      <c r="Q78" s="2063"/>
      <c r="R78" s="2063"/>
      <c r="S78" s="2063"/>
      <c r="T78" s="2063"/>
      <c r="U78" s="2063"/>
      <c r="V78" s="2063"/>
      <c r="W78" s="2063"/>
      <c r="X78" s="2063"/>
      <c r="Y78" s="2054"/>
      <c r="Z78" s="2073"/>
      <c r="AA78" s="276" t="s">
        <v>925</v>
      </c>
      <c r="AC78" s="2045"/>
      <c r="AD78" s="78"/>
      <c r="AE78" s="78"/>
    </row>
    <row r="79" spans="1:31" s="80" customFormat="1">
      <c r="A79" s="2049"/>
      <c r="B79" s="2052"/>
      <c r="C79" s="2052"/>
      <c r="D79" s="2052"/>
      <c r="E79" s="272" t="s">
        <v>939</v>
      </c>
      <c r="F79" s="271"/>
      <c r="G79" s="2021"/>
      <c r="H79" s="2024"/>
      <c r="I79" s="2055"/>
      <c r="J79" s="2058"/>
      <c r="K79" s="2061"/>
      <c r="L79" s="2024"/>
      <c r="M79" s="2055"/>
      <c r="N79" s="2058"/>
      <c r="O79" s="2061"/>
      <c r="P79" s="2024"/>
      <c r="Q79" s="2064"/>
      <c r="R79" s="2064"/>
      <c r="S79" s="2064"/>
      <c r="T79" s="2064"/>
      <c r="U79" s="2064"/>
      <c r="V79" s="2064"/>
      <c r="W79" s="2064"/>
      <c r="X79" s="2064"/>
      <c r="Y79" s="2055"/>
      <c r="Z79" s="2074"/>
      <c r="AA79" s="246" t="s">
        <v>940</v>
      </c>
      <c r="AC79" s="2046"/>
      <c r="AD79" s="78"/>
      <c r="AE79" s="78"/>
    </row>
    <row r="80" spans="1:31" s="80" customFormat="1">
      <c r="A80" s="2047">
        <v>26</v>
      </c>
      <c r="B80" s="2050"/>
      <c r="C80" s="2050"/>
      <c r="D80" s="2050"/>
      <c r="E80" s="241" t="s">
        <v>682</v>
      </c>
      <c r="F80" s="242"/>
      <c r="G80" s="2019"/>
      <c r="H80" s="2022"/>
      <c r="I80" s="2053"/>
      <c r="J80" s="2056"/>
      <c r="K80" s="2059" t="s">
        <v>331</v>
      </c>
      <c r="L80" s="2022"/>
      <c r="M80" s="2053"/>
      <c r="N80" s="2056"/>
      <c r="O80" s="2059" t="s">
        <v>331</v>
      </c>
      <c r="P80" s="2022"/>
      <c r="Q80" s="2062"/>
      <c r="R80" s="2062"/>
      <c r="S80" s="2062"/>
      <c r="T80" s="2062"/>
      <c r="U80" s="2062"/>
      <c r="V80" s="2062"/>
      <c r="W80" s="2062"/>
      <c r="X80" s="2062"/>
      <c r="Y80" s="2053"/>
      <c r="Z80" s="2075" t="s">
        <v>960</v>
      </c>
      <c r="AA80" s="243" t="s">
        <v>683</v>
      </c>
      <c r="AC80" s="2044" t="str">
        <f t="shared" ref="AC80" si="23">IF(ISERROR(VLOOKUP(C80,$AD$6:$AE$27,2,0))=TRUE,"",VLOOKUP(C80,$AD$6:$AE$27,2,0))</f>
        <v/>
      </c>
      <c r="AD80" s="78"/>
      <c r="AE80" s="78"/>
    </row>
    <row r="81" spans="1:31" s="80" customFormat="1">
      <c r="A81" s="2048"/>
      <c r="B81" s="2051"/>
      <c r="C81" s="2051"/>
      <c r="D81" s="2051"/>
      <c r="E81" s="244" t="s">
        <v>923</v>
      </c>
      <c r="F81" s="245"/>
      <c r="G81" s="2020"/>
      <c r="H81" s="2023"/>
      <c r="I81" s="2054"/>
      <c r="J81" s="2057"/>
      <c r="K81" s="2060"/>
      <c r="L81" s="2023"/>
      <c r="M81" s="2054"/>
      <c r="N81" s="2057"/>
      <c r="O81" s="2060"/>
      <c r="P81" s="2023"/>
      <c r="Q81" s="2063"/>
      <c r="R81" s="2063"/>
      <c r="S81" s="2063"/>
      <c r="T81" s="2063"/>
      <c r="U81" s="2063"/>
      <c r="V81" s="2063"/>
      <c r="W81" s="2063"/>
      <c r="X81" s="2063"/>
      <c r="Y81" s="2054"/>
      <c r="Z81" s="2073"/>
      <c r="AA81" s="276" t="s">
        <v>925</v>
      </c>
      <c r="AC81" s="2045"/>
      <c r="AD81" s="78"/>
      <c r="AE81" s="78"/>
    </row>
    <row r="82" spans="1:31" s="80" customFormat="1">
      <c r="A82" s="2049"/>
      <c r="B82" s="2052"/>
      <c r="C82" s="2052"/>
      <c r="D82" s="2052"/>
      <c r="E82" s="272" t="s">
        <v>939</v>
      </c>
      <c r="F82" s="271"/>
      <c r="G82" s="2021"/>
      <c r="H82" s="2024"/>
      <c r="I82" s="2055"/>
      <c r="J82" s="2058"/>
      <c r="K82" s="2061"/>
      <c r="L82" s="2024"/>
      <c r="M82" s="2055"/>
      <c r="N82" s="2058"/>
      <c r="O82" s="2061"/>
      <c r="P82" s="2024"/>
      <c r="Q82" s="2064"/>
      <c r="R82" s="2064"/>
      <c r="S82" s="2064"/>
      <c r="T82" s="2064"/>
      <c r="U82" s="2064"/>
      <c r="V82" s="2064"/>
      <c r="W82" s="2064"/>
      <c r="X82" s="2064"/>
      <c r="Y82" s="2055"/>
      <c r="Z82" s="2074"/>
      <c r="AA82" s="246" t="s">
        <v>940</v>
      </c>
      <c r="AC82" s="2046"/>
      <c r="AD82" s="78"/>
      <c r="AE82" s="78"/>
    </row>
    <row r="83" spans="1:31" s="80" customFormat="1">
      <c r="A83" s="2047">
        <v>27</v>
      </c>
      <c r="B83" s="2050"/>
      <c r="C83" s="2050"/>
      <c r="D83" s="2050"/>
      <c r="E83" s="241" t="s">
        <v>682</v>
      </c>
      <c r="F83" s="242"/>
      <c r="G83" s="2019"/>
      <c r="H83" s="2022"/>
      <c r="I83" s="2053"/>
      <c r="J83" s="2056"/>
      <c r="K83" s="2059" t="s">
        <v>331</v>
      </c>
      <c r="L83" s="2022"/>
      <c r="M83" s="2053"/>
      <c r="N83" s="2056"/>
      <c r="O83" s="2059" t="s">
        <v>331</v>
      </c>
      <c r="P83" s="2022"/>
      <c r="Q83" s="2062"/>
      <c r="R83" s="2062"/>
      <c r="S83" s="2062"/>
      <c r="T83" s="2062"/>
      <c r="U83" s="2062"/>
      <c r="V83" s="2062"/>
      <c r="W83" s="2062"/>
      <c r="X83" s="2062"/>
      <c r="Y83" s="2053"/>
      <c r="Z83" s="2075" t="s">
        <v>960</v>
      </c>
      <c r="AA83" s="243" t="s">
        <v>683</v>
      </c>
      <c r="AC83" s="2044" t="str">
        <f t="shared" ref="AC83" si="24">IF(ISERROR(VLOOKUP(C83,$AD$6:$AE$27,2,0))=TRUE,"",VLOOKUP(C83,$AD$6:$AE$27,2,0))</f>
        <v/>
      </c>
      <c r="AD83" s="78"/>
      <c r="AE83" s="78"/>
    </row>
    <row r="84" spans="1:31" s="80" customFormat="1">
      <c r="A84" s="2048"/>
      <c r="B84" s="2051"/>
      <c r="C84" s="2051"/>
      <c r="D84" s="2051"/>
      <c r="E84" s="244" t="s">
        <v>923</v>
      </c>
      <c r="F84" s="245"/>
      <c r="G84" s="2020"/>
      <c r="H84" s="2023"/>
      <c r="I84" s="2054"/>
      <c r="J84" s="2057"/>
      <c r="K84" s="2060"/>
      <c r="L84" s="2023"/>
      <c r="M84" s="2054"/>
      <c r="N84" s="2057"/>
      <c r="O84" s="2060"/>
      <c r="P84" s="2023"/>
      <c r="Q84" s="2063"/>
      <c r="R84" s="2063"/>
      <c r="S84" s="2063"/>
      <c r="T84" s="2063"/>
      <c r="U84" s="2063"/>
      <c r="V84" s="2063"/>
      <c r="W84" s="2063"/>
      <c r="X84" s="2063"/>
      <c r="Y84" s="2054"/>
      <c r="Z84" s="2073"/>
      <c r="AA84" s="276" t="s">
        <v>925</v>
      </c>
      <c r="AC84" s="2045"/>
      <c r="AD84" s="78"/>
      <c r="AE84" s="78"/>
    </row>
    <row r="85" spans="1:31" s="80" customFormat="1">
      <c r="A85" s="2049"/>
      <c r="B85" s="2052"/>
      <c r="C85" s="2052"/>
      <c r="D85" s="2052"/>
      <c r="E85" s="272" t="s">
        <v>939</v>
      </c>
      <c r="F85" s="271"/>
      <c r="G85" s="2021"/>
      <c r="H85" s="2024"/>
      <c r="I85" s="2055"/>
      <c r="J85" s="2058"/>
      <c r="K85" s="2061"/>
      <c r="L85" s="2024"/>
      <c r="M85" s="2055"/>
      <c r="N85" s="2058"/>
      <c r="O85" s="2061"/>
      <c r="P85" s="2024"/>
      <c r="Q85" s="2064"/>
      <c r="R85" s="2064"/>
      <c r="S85" s="2064"/>
      <c r="T85" s="2064"/>
      <c r="U85" s="2064"/>
      <c r="V85" s="2064"/>
      <c r="W85" s="2064"/>
      <c r="X85" s="2064"/>
      <c r="Y85" s="2055"/>
      <c r="Z85" s="2074"/>
      <c r="AA85" s="246" t="s">
        <v>940</v>
      </c>
      <c r="AC85" s="2046"/>
      <c r="AD85" s="78"/>
      <c r="AE85" s="78"/>
    </row>
    <row r="86" spans="1:31" s="80" customFormat="1">
      <c r="A86" s="2047">
        <v>28</v>
      </c>
      <c r="B86" s="2050"/>
      <c r="C86" s="2050"/>
      <c r="D86" s="2050"/>
      <c r="E86" s="241" t="s">
        <v>682</v>
      </c>
      <c r="F86" s="242"/>
      <c r="G86" s="2019"/>
      <c r="H86" s="2022"/>
      <c r="I86" s="2053"/>
      <c r="J86" s="2056"/>
      <c r="K86" s="2059" t="s">
        <v>331</v>
      </c>
      <c r="L86" s="2022"/>
      <c r="M86" s="2053"/>
      <c r="N86" s="2056"/>
      <c r="O86" s="2059" t="s">
        <v>331</v>
      </c>
      <c r="P86" s="2022"/>
      <c r="Q86" s="2062"/>
      <c r="R86" s="2062"/>
      <c r="S86" s="2062"/>
      <c r="T86" s="2062"/>
      <c r="U86" s="2062"/>
      <c r="V86" s="2062"/>
      <c r="W86" s="2062"/>
      <c r="X86" s="2062"/>
      <c r="Y86" s="2053"/>
      <c r="Z86" s="2075" t="s">
        <v>960</v>
      </c>
      <c r="AA86" s="243" t="s">
        <v>683</v>
      </c>
      <c r="AC86" s="2044" t="str">
        <f t="shared" ref="AC86" si="25">IF(ISERROR(VLOOKUP(C86,$AD$6:$AE$27,2,0))=TRUE,"",VLOOKUP(C86,$AD$6:$AE$27,2,0))</f>
        <v/>
      </c>
      <c r="AD86" s="78"/>
      <c r="AE86" s="78"/>
    </row>
    <row r="87" spans="1:31" s="80" customFormat="1">
      <c r="A87" s="2048"/>
      <c r="B87" s="2051"/>
      <c r="C87" s="2051"/>
      <c r="D87" s="2051"/>
      <c r="E87" s="244" t="s">
        <v>923</v>
      </c>
      <c r="F87" s="245"/>
      <c r="G87" s="2020"/>
      <c r="H87" s="2023"/>
      <c r="I87" s="2054"/>
      <c r="J87" s="2057"/>
      <c r="K87" s="2060"/>
      <c r="L87" s="2023"/>
      <c r="M87" s="2054"/>
      <c r="N87" s="2057"/>
      <c r="O87" s="2060"/>
      <c r="P87" s="2023"/>
      <c r="Q87" s="2063"/>
      <c r="R87" s="2063"/>
      <c r="S87" s="2063"/>
      <c r="T87" s="2063"/>
      <c r="U87" s="2063"/>
      <c r="V87" s="2063"/>
      <c r="W87" s="2063"/>
      <c r="X87" s="2063"/>
      <c r="Y87" s="2054"/>
      <c r="Z87" s="2073"/>
      <c r="AA87" s="276" t="s">
        <v>925</v>
      </c>
      <c r="AC87" s="2045"/>
      <c r="AD87" s="78"/>
      <c r="AE87" s="78"/>
    </row>
    <row r="88" spans="1:31" s="80" customFormat="1">
      <c r="A88" s="2049"/>
      <c r="B88" s="2052"/>
      <c r="C88" s="2052"/>
      <c r="D88" s="2052"/>
      <c r="E88" s="272" t="s">
        <v>939</v>
      </c>
      <c r="F88" s="271"/>
      <c r="G88" s="2021"/>
      <c r="H88" s="2024"/>
      <c r="I88" s="2055"/>
      <c r="J88" s="2058"/>
      <c r="K88" s="2061"/>
      <c r="L88" s="2024"/>
      <c r="M88" s="2055"/>
      <c r="N88" s="2058"/>
      <c r="O88" s="2061"/>
      <c r="P88" s="2024"/>
      <c r="Q88" s="2064"/>
      <c r="R88" s="2064"/>
      <c r="S88" s="2064"/>
      <c r="T88" s="2064"/>
      <c r="U88" s="2064"/>
      <c r="V88" s="2064"/>
      <c r="W88" s="2064"/>
      <c r="X88" s="2064"/>
      <c r="Y88" s="2055"/>
      <c r="Z88" s="2074"/>
      <c r="AA88" s="246" t="s">
        <v>940</v>
      </c>
      <c r="AC88" s="2046"/>
      <c r="AD88" s="78"/>
      <c r="AE88" s="78"/>
    </row>
    <row r="89" spans="1:31" s="80" customFormat="1">
      <c r="A89" s="2047">
        <v>29</v>
      </c>
      <c r="B89" s="2050"/>
      <c r="C89" s="2050"/>
      <c r="D89" s="2050"/>
      <c r="E89" s="241" t="s">
        <v>682</v>
      </c>
      <c r="F89" s="242"/>
      <c r="G89" s="2019"/>
      <c r="H89" s="2022"/>
      <c r="I89" s="2053"/>
      <c r="J89" s="2056"/>
      <c r="K89" s="2059" t="s">
        <v>331</v>
      </c>
      <c r="L89" s="2022"/>
      <c r="M89" s="2053"/>
      <c r="N89" s="2056"/>
      <c r="O89" s="2059" t="s">
        <v>331</v>
      </c>
      <c r="P89" s="2022"/>
      <c r="Q89" s="2062"/>
      <c r="R89" s="2062"/>
      <c r="S89" s="2062"/>
      <c r="T89" s="2062"/>
      <c r="U89" s="2062"/>
      <c r="V89" s="2062"/>
      <c r="W89" s="2062"/>
      <c r="X89" s="2062"/>
      <c r="Y89" s="2053"/>
      <c r="Z89" s="2075" t="s">
        <v>960</v>
      </c>
      <c r="AA89" s="243" t="s">
        <v>683</v>
      </c>
      <c r="AC89" s="2044" t="str">
        <f t="shared" ref="AC89" si="26">IF(ISERROR(VLOOKUP(C89,$AD$6:$AE$27,2,0))=TRUE,"",VLOOKUP(C89,$AD$6:$AE$27,2,0))</f>
        <v/>
      </c>
      <c r="AD89" s="78"/>
      <c r="AE89" s="78"/>
    </row>
    <row r="90" spans="1:31" s="80" customFormat="1">
      <c r="A90" s="2048"/>
      <c r="B90" s="2051"/>
      <c r="C90" s="2051"/>
      <c r="D90" s="2051"/>
      <c r="E90" s="244" t="s">
        <v>923</v>
      </c>
      <c r="F90" s="245"/>
      <c r="G90" s="2020"/>
      <c r="H90" s="2023"/>
      <c r="I90" s="2054"/>
      <c r="J90" s="2057"/>
      <c r="K90" s="2060"/>
      <c r="L90" s="2023"/>
      <c r="M90" s="2054"/>
      <c r="N90" s="2057"/>
      <c r="O90" s="2060"/>
      <c r="P90" s="2023"/>
      <c r="Q90" s="2063"/>
      <c r="R90" s="2063"/>
      <c r="S90" s="2063"/>
      <c r="T90" s="2063"/>
      <c r="U90" s="2063"/>
      <c r="V90" s="2063"/>
      <c r="W90" s="2063"/>
      <c r="X90" s="2063"/>
      <c r="Y90" s="2054"/>
      <c r="Z90" s="2073"/>
      <c r="AA90" s="276" t="s">
        <v>925</v>
      </c>
      <c r="AC90" s="2045"/>
      <c r="AD90" s="78"/>
      <c r="AE90" s="78"/>
    </row>
    <row r="91" spans="1:31" s="80" customFormat="1">
      <c r="A91" s="2049"/>
      <c r="B91" s="2052"/>
      <c r="C91" s="2052"/>
      <c r="D91" s="2052"/>
      <c r="E91" s="272" t="s">
        <v>939</v>
      </c>
      <c r="F91" s="271"/>
      <c r="G91" s="2021"/>
      <c r="H91" s="2024"/>
      <c r="I91" s="2055"/>
      <c r="J91" s="2058"/>
      <c r="K91" s="2061"/>
      <c r="L91" s="2024"/>
      <c r="M91" s="2055"/>
      <c r="N91" s="2058"/>
      <c r="O91" s="2061"/>
      <c r="P91" s="2024"/>
      <c r="Q91" s="2064"/>
      <c r="R91" s="2064"/>
      <c r="S91" s="2064"/>
      <c r="T91" s="2064"/>
      <c r="U91" s="2064"/>
      <c r="V91" s="2064"/>
      <c r="W91" s="2064"/>
      <c r="X91" s="2064"/>
      <c r="Y91" s="2055"/>
      <c r="Z91" s="2074"/>
      <c r="AA91" s="246" t="s">
        <v>940</v>
      </c>
      <c r="AC91" s="2046"/>
      <c r="AD91" s="78"/>
      <c r="AE91" s="78"/>
    </row>
    <row r="92" spans="1:31" s="80" customFormat="1">
      <c r="A92" s="2047">
        <v>30</v>
      </c>
      <c r="B92" s="2050"/>
      <c r="C92" s="2050"/>
      <c r="D92" s="2050"/>
      <c r="E92" s="241" t="s">
        <v>682</v>
      </c>
      <c r="F92" s="242"/>
      <c r="G92" s="2019"/>
      <c r="H92" s="2022"/>
      <c r="I92" s="2053"/>
      <c r="J92" s="2056"/>
      <c r="K92" s="2059" t="s">
        <v>331</v>
      </c>
      <c r="L92" s="2022"/>
      <c r="M92" s="2053"/>
      <c r="N92" s="2056"/>
      <c r="O92" s="2059" t="s">
        <v>331</v>
      </c>
      <c r="P92" s="2022"/>
      <c r="Q92" s="2062"/>
      <c r="R92" s="2062"/>
      <c r="S92" s="2062"/>
      <c r="T92" s="2062"/>
      <c r="U92" s="2062"/>
      <c r="V92" s="2062"/>
      <c r="W92" s="2062"/>
      <c r="X92" s="2062"/>
      <c r="Y92" s="2053"/>
      <c r="Z92" s="2075" t="s">
        <v>960</v>
      </c>
      <c r="AA92" s="243" t="s">
        <v>683</v>
      </c>
      <c r="AC92" s="2044" t="str">
        <f t="shared" ref="AC92" si="27">IF(ISERROR(VLOOKUP(C92,$AD$6:$AE$27,2,0))=TRUE,"",VLOOKUP(C92,$AD$6:$AE$27,2,0))</f>
        <v/>
      </c>
      <c r="AD92" s="78"/>
      <c r="AE92" s="78"/>
    </row>
    <row r="93" spans="1:31" s="80" customFormat="1">
      <c r="A93" s="2048"/>
      <c r="B93" s="2051"/>
      <c r="C93" s="2051"/>
      <c r="D93" s="2051"/>
      <c r="E93" s="244" t="s">
        <v>923</v>
      </c>
      <c r="F93" s="245"/>
      <c r="G93" s="2020"/>
      <c r="H93" s="2023"/>
      <c r="I93" s="2054"/>
      <c r="J93" s="2057"/>
      <c r="K93" s="2060"/>
      <c r="L93" s="2023"/>
      <c r="M93" s="2054"/>
      <c r="N93" s="2057"/>
      <c r="O93" s="2060"/>
      <c r="P93" s="2023"/>
      <c r="Q93" s="2063"/>
      <c r="R93" s="2063"/>
      <c r="S93" s="2063"/>
      <c r="T93" s="2063"/>
      <c r="U93" s="2063"/>
      <c r="V93" s="2063"/>
      <c r="W93" s="2063"/>
      <c r="X93" s="2063"/>
      <c r="Y93" s="2054"/>
      <c r="Z93" s="2073"/>
      <c r="AA93" s="276" t="s">
        <v>925</v>
      </c>
      <c r="AC93" s="2045"/>
      <c r="AD93" s="78"/>
      <c r="AE93" s="78"/>
    </row>
    <row r="94" spans="1:31" s="80" customFormat="1">
      <c r="A94" s="2049"/>
      <c r="B94" s="2052"/>
      <c r="C94" s="2052"/>
      <c r="D94" s="2052"/>
      <c r="E94" s="272" t="s">
        <v>939</v>
      </c>
      <c r="F94" s="271"/>
      <c r="G94" s="2021"/>
      <c r="H94" s="2024"/>
      <c r="I94" s="2055"/>
      <c r="J94" s="2058"/>
      <c r="K94" s="2061"/>
      <c r="L94" s="2024"/>
      <c r="M94" s="2055"/>
      <c r="N94" s="2058"/>
      <c r="O94" s="2061"/>
      <c r="P94" s="2024"/>
      <c r="Q94" s="2064"/>
      <c r="R94" s="2064"/>
      <c r="S94" s="2064"/>
      <c r="T94" s="2064"/>
      <c r="U94" s="2064"/>
      <c r="V94" s="2064"/>
      <c r="W94" s="2064"/>
      <c r="X94" s="2064"/>
      <c r="Y94" s="2055"/>
      <c r="Z94" s="2074"/>
      <c r="AA94" s="246" t="s">
        <v>940</v>
      </c>
      <c r="AC94" s="2046"/>
      <c r="AD94" s="78"/>
      <c r="AE94" s="78"/>
    </row>
    <row r="95" spans="1:31" s="80" customFormat="1">
      <c r="A95" s="2047">
        <v>31</v>
      </c>
      <c r="B95" s="2050"/>
      <c r="C95" s="2050"/>
      <c r="D95" s="2050"/>
      <c r="E95" s="241" t="s">
        <v>682</v>
      </c>
      <c r="F95" s="242"/>
      <c r="G95" s="2019"/>
      <c r="H95" s="2022"/>
      <c r="I95" s="2053"/>
      <c r="J95" s="2056"/>
      <c r="K95" s="2059" t="s">
        <v>331</v>
      </c>
      <c r="L95" s="2022"/>
      <c r="M95" s="2053"/>
      <c r="N95" s="2056"/>
      <c r="O95" s="2059" t="s">
        <v>331</v>
      </c>
      <c r="P95" s="2022"/>
      <c r="Q95" s="2062"/>
      <c r="R95" s="2062"/>
      <c r="S95" s="2062"/>
      <c r="T95" s="2062"/>
      <c r="U95" s="2062"/>
      <c r="V95" s="2062"/>
      <c r="W95" s="2062"/>
      <c r="X95" s="2062"/>
      <c r="Y95" s="2053"/>
      <c r="Z95" s="2075" t="s">
        <v>960</v>
      </c>
      <c r="AA95" s="243" t="s">
        <v>683</v>
      </c>
      <c r="AC95" s="2044" t="str">
        <f t="shared" ref="AC95" si="28">IF(ISERROR(VLOOKUP(C95,$AD$6:$AE$27,2,0))=TRUE,"",VLOOKUP(C95,$AD$6:$AE$27,2,0))</f>
        <v/>
      </c>
      <c r="AD95" s="78"/>
      <c r="AE95" s="78"/>
    </row>
    <row r="96" spans="1:31" s="80" customFormat="1">
      <c r="A96" s="2048"/>
      <c r="B96" s="2051"/>
      <c r="C96" s="2051"/>
      <c r="D96" s="2051"/>
      <c r="E96" s="244" t="s">
        <v>923</v>
      </c>
      <c r="F96" s="245"/>
      <c r="G96" s="2020"/>
      <c r="H96" s="2023"/>
      <c r="I96" s="2054"/>
      <c r="J96" s="2057"/>
      <c r="K96" s="2060"/>
      <c r="L96" s="2023"/>
      <c r="M96" s="2054"/>
      <c r="N96" s="2057"/>
      <c r="O96" s="2060"/>
      <c r="P96" s="2023"/>
      <c r="Q96" s="2063"/>
      <c r="R96" s="2063"/>
      <c r="S96" s="2063"/>
      <c r="T96" s="2063"/>
      <c r="U96" s="2063"/>
      <c r="V96" s="2063"/>
      <c r="W96" s="2063"/>
      <c r="X96" s="2063"/>
      <c r="Y96" s="2054"/>
      <c r="Z96" s="2073"/>
      <c r="AA96" s="276" t="s">
        <v>925</v>
      </c>
      <c r="AC96" s="2045"/>
      <c r="AD96" s="78"/>
      <c r="AE96" s="78"/>
    </row>
    <row r="97" spans="1:31" s="80" customFormat="1">
      <c r="A97" s="2049"/>
      <c r="B97" s="2052"/>
      <c r="C97" s="2052"/>
      <c r="D97" s="2052"/>
      <c r="E97" s="272" t="s">
        <v>939</v>
      </c>
      <c r="F97" s="271"/>
      <c r="G97" s="2021"/>
      <c r="H97" s="2024"/>
      <c r="I97" s="2055"/>
      <c r="J97" s="2058"/>
      <c r="K97" s="2061"/>
      <c r="L97" s="2024"/>
      <c r="M97" s="2055"/>
      <c r="N97" s="2058"/>
      <c r="O97" s="2061"/>
      <c r="P97" s="2024"/>
      <c r="Q97" s="2064"/>
      <c r="R97" s="2064"/>
      <c r="S97" s="2064"/>
      <c r="T97" s="2064"/>
      <c r="U97" s="2064"/>
      <c r="V97" s="2064"/>
      <c r="W97" s="2064"/>
      <c r="X97" s="2064"/>
      <c r="Y97" s="2055"/>
      <c r="Z97" s="2074"/>
      <c r="AA97" s="246" t="s">
        <v>940</v>
      </c>
      <c r="AC97" s="2046"/>
      <c r="AD97" s="78"/>
      <c r="AE97" s="78"/>
    </row>
    <row r="98" spans="1:31" s="80" customFormat="1">
      <c r="A98" s="2047">
        <v>32</v>
      </c>
      <c r="B98" s="2050"/>
      <c r="C98" s="2050"/>
      <c r="D98" s="2050"/>
      <c r="E98" s="241" t="s">
        <v>682</v>
      </c>
      <c r="F98" s="242"/>
      <c r="G98" s="2019"/>
      <c r="H98" s="2022"/>
      <c r="I98" s="2053"/>
      <c r="J98" s="2056"/>
      <c r="K98" s="2059" t="s">
        <v>331</v>
      </c>
      <c r="L98" s="2022"/>
      <c r="M98" s="2053"/>
      <c r="N98" s="2056"/>
      <c r="O98" s="2059" t="s">
        <v>331</v>
      </c>
      <c r="P98" s="2022"/>
      <c r="Q98" s="2062"/>
      <c r="R98" s="2062"/>
      <c r="S98" s="2062"/>
      <c r="T98" s="2062"/>
      <c r="U98" s="2062"/>
      <c r="V98" s="2062"/>
      <c r="W98" s="2062"/>
      <c r="X98" s="2062"/>
      <c r="Y98" s="2053"/>
      <c r="Z98" s="2075" t="s">
        <v>960</v>
      </c>
      <c r="AA98" s="243" t="s">
        <v>683</v>
      </c>
      <c r="AC98" s="2044" t="str">
        <f t="shared" ref="AC98" si="29">IF(ISERROR(VLOOKUP(C98,$AD$6:$AE$27,2,0))=TRUE,"",VLOOKUP(C98,$AD$6:$AE$27,2,0))</f>
        <v/>
      </c>
      <c r="AD98" s="78"/>
      <c r="AE98" s="78"/>
    </row>
    <row r="99" spans="1:31" s="80" customFormat="1">
      <c r="A99" s="2048"/>
      <c r="B99" s="2051"/>
      <c r="C99" s="2051"/>
      <c r="D99" s="2051"/>
      <c r="E99" s="244" t="s">
        <v>923</v>
      </c>
      <c r="F99" s="245"/>
      <c r="G99" s="2020"/>
      <c r="H99" s="2023"/>
      <c r="I99" s="2054"/>
      <c r="J99" s="2057"/>
      <c r="K99" s="2060"/>
      <c r="L99" s="2023"/>
      <c r="M99" s="2054"/>
      <c r="N99" s="2057"/>
      <c r="O99" s="2060"/>
      <c r="P99" s="2023"/>
      <c r="Q99" s="2063"/>
      <c r="R99" s="2063"/>
      <c r="S99" s="2063"/>
      <c r="T99" s="2063"/>
      <c r="U99" s="2063"/>
      <c r="V99" s="2063"/>
      <c r="W99" s="2063"/>
      <c r="X99" s="2063"/>
      <c r="Y99" s="2054"/>
      <c r="Z99" s="2073"/>
      <c r="AA99" s="276" t="s">
        <v>925</v>
      </c>
      <c r="AC99" s="2045"/>
      <c r="AD99" s="78"/>
      <c r="AE99" s="78"/>
    </row>
    <row r="100" spans="1:31" s="80" customFormat="1">
      <c r="A100" s="2049"/>
      <c r="B100" s="2052"/>
      <c r="C100" s="2052"/>
      <c r="D100" s="2052"/>
      <c r="E100" s="272" t="s">
        <v>939</v>
      </c>
      <c r="F100" s="271"/>
      <c r="G100" s="2021"/>
      <c r="H100" s="2024"/>
      <c r="I100" s="2055"/>
      <c r="J100" s="2058"/>
      <c r="K100" s="2061"/>
      <c r="L100" s="2024"/>
      <c r="M100" s="2055"/>
      <c r="N100" s="2058"/>
      <c r="O100" s="2061"/>
      <c r="P100" s="2024"/>
      <c r="Q100" s="2064"/>
      <c r="R100" s="2064"/>
      <c r="S100" s="2064"/>
      <c r="T100" s="2064"/>
      <c r="U100" s="2064"/>
      <c r="V100" s="2064"/>
      <c r="W100" s="2064"/>
      <c r="X100" s="2064"/>
      <c r="Y100" s="2055"/>
      <c r="Z100" s="2074"/>
      <c r="AA100" s="246" t="s">
        <v>940</v>
      </c>
      <c r="AC100" s="2046"/>
      <c r="AD100" s="78"/>
      <c r="AE100" s="78"/>
    </row>
    <row r="101" spans="1:31" s="80" customFormat="1">
      <c r="A101" s="2047">
        <v>33</v>
      </c>
      <c r="B101" s="2050"/>
      <c r="C101" s="2050"/>
      <c r="D101" s="2050"/>
      <c r="E101" s="241" t="s">
        <v>682</v>
      </c>
      <c r="F101" s="242"/>
      <c r="G101" s="2019"/>
      <c r="H101" s="2022"/>
      <c r="I101" s="2053"/>
      <c r="J101" s="2056"/>
      <c r="K101" s="2059" t="s">
        <v>331</v>
      </c>
      <c r="L101" s="2022"/>
      <c r="M101" s="2053"/>
      <c r="N101" s="2056"/>
      <c r="O101" s="2059" t="s">
        <v>331</v>
      </c>
      <c r="P101" s="2022"/>
      <c r="Q101" s="2062"/>
      <c r="R101" s="2062"/>
      <c r="S101" s="2062"/>
      <c r="T101" s="2062"/>
      <c r="U101" s="2062"/>
      <c r="V101" s="2062"/>
      <c r="W101" s="2062"/>
      <c r="X101" s="2062"/>
      <c r="Y101" s="2053"/>
      <c r="Z101" s="2075" t="s">
        <v>960</v>
      </c>
      <c r="AA101" s="243" t="s">
        <v>683</v>
      </c>
      <c r="AC101" s="2044" t="str">
        <f t="shared" ref="AC101" si="30">IF(ISERROR(VLOOKUP(C101,$AD$6:$AE$27,2,0))=TRUE,"",VLOOKUP(C101,$AD$6:$AE$27,2,0))</f>
        <v/>
      </c>
      <c r="AD101" s="78"/>
      <c r="AE101" s="78"/>
    </row>
    <row r="102" spans="1:31" s="80" customFormat="1">
      <c r="A102" s="2048"/>
      <c r="B102" s="2051"/>
      <c r="C102" s="2051"/>
      <c r="D102" s="2051"/>
      <c r="E102" s="244" t="s">
        <v>923</v>
      </c>
      <c r="F102" s="245"/>
      <c r="G102" s="2020"/>
      <c r="H102" s="2023"/>
      <c r="I102" s="2054"/>
      <c r="J102" s="2057"/>
      <c r="K102" s="2060"/>
      <c r="L102" s="2023"/>
      <c r="M102" s="2054"/>
      <c r="N102" s="2057"/>
      <c r="O102" s="2060"/>
      <c r="P102" s="2023"/>
      <c r="Q102" s="2063"/>
      <c r="R102" s="2063"/>
      <c r="S102" s="2063"/>
      <c r="T102" s="2063"/>
      <c r="U102" s="2063"/>
      <c r="V102" s="2063"/>
      <c r="W102" s="2063"/>
      <c r="X102" s="2063"/>
      <c r="Y102" s="2054"/>
      <c r="Z102" s="2073"/>
      <c r="AA102" s="276" t="s">
        <v>925</v>
      </c>
      <c r="AC102" s="2045"/>
      <c r="AD102" s="78"/>
      <c r="AE102" s="78"/>
    </row>
    <row r="103" spans="1:31" s="80" customFormat="1">
      <c r="A103" s="2049"/>
      <c r="B103" s="2052"/>
      <c r="C103" s="2052"/>
      <c r="D103" s="2052"/>
      <c r="E103" s="272" t="s">
        <v>939</v>
      </c>
      <c r="F103" s="271"/>
      <c r="G103" s="2021"/>
      <c r="H103" s="2024"/>
      <c r="I103" s="2055"/>
      <c r="J103" s="2058"/>
      <c r="K103" s="2061"/>
      <c r="L103" s="2024"/>
      <c r="M103" s="2055"/>
      <c r="N103" s="2058"/>
      <c r="O103" s="2061"/>
      <c r="P103" s="2024"/>
      <c r="Q103" s="2064"/>
      <c r="R103" s="2064"/>
      <c r="S103" s="2064"/>
      <c r="T103" s="2064"/>
      <c r="U103" s="2064"/>
      <c r="V103" s="2064"/>
      <c r="W103" s="2064"/>
      <c r="X103" s="2064"/>
      <c r="Y103" s="2055"/>
      <c r="Z103" s="2074"/>
      <c r="AA103" s="246" t="s">
        <v>940</v>
      </c>
      <c r="AC103" s="2046"/>
      <c r="AD103" s="78"/>
      <c r="AE103" s="78"/>
    </row>
    <row r="104" spans="1:31" s="80" customFormat="1">
      <c r="A104" s="2047">
        <v>34</v>
      </c>
      <c r="B104" s="2050"/>
      <c r="C104" s="2050"/>
      <c r="D104" s="2050"/>
      <c r="E104" s="241" t="s">
        <v>682</v>
      </c>
      <c r="F104" s="242"/>
      <c r="G104" s="2019"/>
      <c r="H104" s="2022"/>
      <c r="I104" s="2053"/>
      <c r="J104" s="2056"/>
      <c r="K104" s="2059" t="s">
        <v>331</v>
      </c>
      <c r="L104" s="2022"/>
      <c r="M104" s="2053"/>
      <c r="N104" s="2056"/>
      <c r="O104" s="2059" t="s">
        <v>331</v>
      </c>
      <c r="P104" s="2022"/>
      <c r="Q104" s="2062"/>
      <c r="R104" s="2062"/>
      <c r="S104" s="2062"/>
      <c r="T104" s="2062"/>
      <c r="U104" s="2062"/>
      <c r="V104" s="2062"/>
      <c r="W104" s="2062"/>
      <c r="X104" s="2062"/>
      <c r="Y104" s="2053"/>
      <c r="Z104" s="2075" t="s">
        <v>960</v>
      </c>
      <c r="AA104" s="243" t="s">
        <v>683</v>
      </c>
      <c r="AC104" s="2044" t="str">
        <f t="shared" ref="AC104" si="31">IF(ISERROR(VLOOKUP(C104,$AD$6:$AE$27,2,0))=TRUE,"",VLOOKUP(C104,$AD$6:$AE$27,2,0))</f>
        <v/>
      </c>
      <c r="AD104" s="78"/>
      <c r="AE104" s="78"/>
    </row>
    <row r="105" spans="1:31" s="80" customFormat="1">
      <c r="A105" s="2048"/>
      <c r="B105" s="2051"/>
      <c r="C105" s="2051"/>
      <c r="D105" s="2051"/>
      <c r="E105" s="244" t="s">
        <v>923</v>
      </c>
      <c r="F105" s="245"/>
      <c r="G105" s="2020"/>
      <c r="H105" s="2023"/>
      <c r="I105" s="2054"/>
      <c r="J105" s="2057"/>
      <c r="K105" s="2060"/>
      <c r="L105" s="2023"/>
      <c r="M105" s="2054"/>
      <c r="N105" s="2057"/>
      <c r="O105" s="2060"/>
      <c r="P105" s="2023"/>
      <c r="Q105" s="2063"/>
      <c r="R105" s="2063"/>
      <c r="S105" s="2063"/>
      <c r="T105" s="2063"/>
      <c r="U105" s="2063"/>
      <c r="V105" s="2063"/>
      <c r="W105" s="2063"/>
      <c r="X105" s="2063"/>
      <c r="Y105" s="2054"/>
      <c r="Z105" s="2073"/>
      <c r="AA105" s="276" t="s">
        <v>925</v>
      </c>
      <c r="AC105" s="2045"/>
      <c r="AD105" s="78"/>
      <c r="AE105" s="78"/>
    </row>
    <row r="106" spans="1:31" s="80" customFormat="1">
      <c r="A106" s="2049"/>
      <c r="B106" s="2052"/>
      <c r="C106" s="2052"/>
      <c r="D106" s="2052"/>
      <c r="E106" s="272" t="s">
        <v>939</v>
      </c>
      <c r="F106" s="271"/>
      <c r="G106" s="2021"/>
      <c r="H106" s="2024"/>
      <c r="I106" s="2055"/>
      <c r="J106" s="2058"/>
      <c r="K106" s="2061"/>
      <c r="L106" s="2024"/>
      <c r="M106" s="2055"/>
      <c r="N106" s="2058"/>
      <c r="O106" s="2061"/>
      <c r="P106" s="2024"/>
      <c r="Q106" s="2064"/>
      <c r="R106" s="2064"/>
      <c r="S106" s="2064"/>
      <c r="T106" s="2064"/>
      <c r="U106" s="2064"/>
      <c r="V106" s="2064"/>
      <c r="W106" s="2064"/>
      <c r="X106" s="2064"/>
      <c r="Y106" s="2055"/>
      <c r="Z106" s="2074"/>
      <c r="AA106" s="246" t="s">
        <v>940</v>
      </c>
      <c r="AC106" s="2046"/>
      <c r="AD106" s="78"/>
      <c r="AE106" s="78"/>
    </row>
    <row r="107" spans="1:31" s="80" customFormat="1">
      <c r="A107" s="2047">
        <v>35</v>
      </c>
      <c r="B107" s="2050"/>
      <c r="C107" s="2050"/>
      <c r="D107" s="2050"/>
      <c r="E107" s="241" t="s">
        <v>682</v>
      </c>
      <c r="F107" s="242"/>
      <c r="G107" s="2019"/>
      <c r="H107" s="2022"/>
      <c r="I107" s="2053"/>
      <c r="J107" s="2056"/>
      <c r="K107" s="2059" t="s">
        <v>331</v>
      </c>
      <c r="L107" s="2022"/>
      <c r="M107" s="2053"/>
      <c r="N107" s="2056"/>
      <c r="O107" s="2059" t="s">
        <v>331</v>
      </c>
      <c r="P107" s="2022"/>
      <c r="Q107" s="2062"/>
      <c r="R107" s="2062"/>
      <c r="S107" s="2062"/>
      <c r="T107" s="2062"/>
      <c r="U107" s="2062"/>
      <c r="V107" s="2062"/>
      <c r="W107" s="2062"/>
      <c r="X107" s="2062"/>
      <c r="Y107" s="2053"/>
      <c r="Z107" s="2075" t="s">
        <v>960</v>
      </c>
      <c r="AA107" s="243" t="s">
        <v>683</v>
      </c>
      <c r="AC107" s="2044" t="str">
        <f t="shared" ref="AC107" si="32">IF(ISERROR(VLOOKUP(C107,$AD$6:$AE$27,2,0))=TRUE,"",VLOOKUP(C107,$AD$6:$AE$27,2,0))</f>
        <v/>
      </c>
      <c r="AD107" s="78"/>
      <c r="AE107" s="78"/>
    </row>
    <row r="108" spans="1:31" s="80" customFormat="1">
      <c r="A108" s="2048"/>
      <c r="B108" s="2051"/>
      <c r="C108" s="2051"/>
      <c r="D108" s="2051"/>
      <c r="E108" s="244" t="s">
        <v>923</v>
      </c>
      <c r="F108" s="245"/>
      <c r="G108" s="2020"/>
      <c r="H108" s="2023"/>
      <c r="I108" s="2054"/>
      <c r="J108" s="2057"/>
      <c r="K108" s="2060"/>
      <c r="L108" s="2023"/>
      <c r="M108" s="2054"/>
      <c r="N108" s="2057"/>
      <c r="O108" s="2060"/>
      <c r="P108" s="2023"/>
      <c r="Q108" s="2063"/>
      <c r="R108" s="2063"/>
      <c r="S108" s="2063"/>
      <c r="T108" s="2063"/>
      <c r="U108" s="2063"/>
      <c r="V108" s="2063"/>
      <c r="W108" s="2063"/>
      <c r="X108" s="2063"/>
      <c r="Y108" s="2054"/>
      <c r="Z108" s="2073"/>
      <c r="AA108" s="276" t="s">
        <v>925</v>
      </c>
      <c r="AC108" s="2045"/>
      <c r="AD108" s="78"/>
      <c r="AE108" s="78"/>
    </row>
    <row r="109" spans="1:31" s="80" customFormat="1">
      <c r="A109" s="2049"/>
      <c r="B109" s="2052"/>
      <c r="C109" s="2052"/>
      <c r="D109" s="2052"/>
      <c r="E109" s="272" t="s">
        <v>939</v>
      </c>
      <c r="F109" s="271"/>
      <c r="G109" s="2021"/>
      <c r="H109" s="2024"/>
      <c r="I109" s="2055"/>
      <c r="J109" s="2058"/>
      <c r="K109" s="2061"/>
      <c r="L109" s="2024"/>
      <c r="M109" s="2055"/>
      <c r="N109" s="2058"/>
      <c r="O109" s="2061"/>
      <c r="P109" s="2024"/>
      <c r="Q109" s="2064"/>
      <c r="R109" s="2064"/>
      <c r="S109" s="2064"/>
      <c r="T109" s="2064"/>
      <c r="U109" s="2064"/>
      <c r="V109" s="2064"/>
      <c r="W109" s="2064"/>
      <c r="X109" s="2064"/>
      <c r="Y109" s="2055"/>
      <c r="Z109" s="2074"/>
      <c r="AA109" s="246" t="s">
        <v>940</v>
      </c>
      <c r="AC109" s="2046"/>
      <c r="AD109" s="78"/>
      <c r="AE109" s="78"/>
    </row>
    <row r="110" spans="1:31" s="80" customFormat="1">
      <c r="A110" s="2047">
        <v>36</v>
      </c>
      <c r="B110" s="2050"/>
      <c r="C110" s="2050"/>
      <c r="D110" s="2050"/>
      <c r="E110" s="241" t="s">
        <v>682</v>
      </c>
      <c r="F110" s="242"/>
      <c r="G110" s="2019"/>
      <c r="H110" s="2022"/>
      <c r="I110" s="2053"/>
      <c r="J110" s="2056"/>
      <c r="K110" s="2059" t="s">
        <v>331</v>
      </c>
      <c r="L110" s="2022"/>
      <c r="M110" s="2053"/>
      <c r="N110" s="2056"/>
      <c r="O110" s="2059" t="s">
        <v>331</v>
      </c>
      <c r="P110" s="2022"/>
      <c r="Q110" s="2062"/>
      <c r="R110" s="2062"/>
      <c r="S110" s="2062"/>
      <c r="T110" s="2062"/>
      <c r="U110" s="2062"/>
      <c r="V110" s="2062"/>
      <c r="W110" s="2062"/>
      <c r="X110" s="2062"/>
      <c r="Y110" s="2053"/>
      <c r="Z110" s="2075" t="s">
        <v>960</v>
      </c>
      <c r="AA110" s="243" t="s">
        <v>683</v>
      </c>
      <c r="AC110" s="2044" t="str">
        <f t="shared" ref="AC110" si="33">IF(ISERROR(VLOOKUP(C110,$AD$6:$AE$27,2,0))=TRUE,"",VLOOKUP(C110,$AD$6:$AE$27,2,0))</f>
        <v/>
      </c>
      <c r="AD110" s="78"/>
      <c r="AE110" s="78"/>
    </row>
    <row r="111" spans="1:31" s="80" customFormat="1">
      <c r="A111" s="2048"/>
      <c r="B111" s="2051"/>
      <c r="C111" s="2051"/>
      <c r="D111" s="2051"/>
      <c r="E111" s="244" t="s">
        <v>923</v>
      </c>
      <c r="F111" s="245"/>
      <c r="G111" s="2020"/>
      <c r="H111" s="2023"/>
      <c r="I111" s="2054"/>
      <c r="J111" s="2057"/>
      <c r="K111" s="2060"/>
      <c r="L111" s="2023"/>
      <c r="M111" s="2054"/>
      <c r="N111" s="2057"/>
      <c r="O111" s="2060"/>
      <c r="P111" s="2023"/>
      <c r="Q111" s="2063"/>
      <c r="R111" s="2063"/>
      <c r="S111" s="2063"/>
      <c r="T111" s="2063"/>
      <c r="U111" s="2063"/>
      <c r="V111" s="2063"/>
      <c r="W111" s="2063"/>
      <c r="X111" s="2063"/>
      <c r="Y111" s="2054"/>
      <c r="Z111" s="2073"/>
      <c r="AA111" s="276" t="s">
        <v>925</v>
      </c>
      <c r="AC111" s="2045"/>
      <c r="AD111" s="78"/>
      <c r="AE111" s="78"/>
    </row>
    <row r="112" spans="1:31" s="80" customFormat="1">
      <c r="A112" s="2049"/>
      <c r="B112" s="2052"/>
      <c r="C112" s="2052"/>
      <c r="D112" s="2052"/>
      <c r="E112" s="272" t="s">
        <v>939</v>
      </c>
      <c r="F112" s="271"/>
      <c r="G112" s="2021"/>
      <c r="H112" s="2024"/>
      <c r="I112" s="2055"/>
      <c r="J112" s="2058"/>
      <c r="K112" s="2061"/>
      <c r="L112" s="2024"/>
      <c r="M112" s="2055"/>
      <c r="N112" s="2058"/>
      <c r="O112" s="2061"/>
      <c r="P112" s="2024"/>
      <c r="Q112" s="2064"/>
      <c r="R112" s="2064"/>
      <c r="S112" s="2064"/>
      <c r="T112" s="2064"/>
      <c r="U112" s="2064"/>
      <c r="V112" s="2064"/>
      <c r="W112" s="2064"/>
      <c r="X112" s="2064"/>
      <c r="Y112" s="2055"/>
      <c r="Z112" s="2074"/>
      <c r="AA112" s="246" t="s">
        <v>940</v>
      </c>
      <c r="AC112" s="2046"/>
      <c r="AD112" s="78"/>
      <c r="AE112" s="78"/>
    </row>
    <row r="113" spans="1:31" s="80" customFormat="1">
      <c r="A113" s="2047">
        <v>37</v>
      </c>
      <c r="B113" s="2050"/>
      <c r="C113" s="2050"/>
      <c r="D113" s="2050"/>
      <c r="E113" s="241" t="s">
        <v>682</v>
      </c>
      <c r="F113" s="242"/>
      <c r="G113" s="2019"/>
      <c r="H113" s="2022"/>
      <c r="I113" s="2053"/>
      <c r="J113" s="2056"/>
      <c r="K113" s="2059" t="s">
        <v>331</v>
      </c>
      <c r="L113" s="2022"/>
      <c r="M113" s="2053"/>
      <c r="N113" s="2056"/>
      <c r="O113" s="2059" t="s">
        <v>331</v>
      </c>
      <c r="P113" s="2022"/>
      <c r="Q113" s="2062"/>
      <c r="R113" s="2062"/>
      <c r="S113" s="2062"/>
      <c r="T113" s="2062"/>
      <c r="U113" s="2062"/>
      <c r="V113" s="2062"/>
      <c r="W113" s="2062"/>
      <c r="X113" s="2062"/>
      <c r="Y113" s="2053"/>
      <c r="Z113" s="2075" t="s">
        <v>960</v>
      </c>
      <c r="AA113" s="243" t="s">
        <v>683</v>
      </c>
      <c r="AC113" s="2044" t="str">
        <f t="shared" ref="AC113" si="34">IF(ISERROR(VLOOKUP(C113,$AD$6:$AE$27,2,0))=TRUE,"",VLOOKUP(C113,$AD$6:$AE$27,2,0))</f>
        <v/>
      </c>
      <c r="AD113" s="78"/>
      <c r="AE113" s="78"/>
    </row>
    <row r="114" spans="1:31" s="80" customFormat="1">
      <c r="A114" s="2048"/>
      <c r="B114" s="2051"/>
      <c r="C114" s="2051"/>
      <c r="D114" s="2051"/>
      <c r="E114" s="244" t="s">
        <v>923</v>
      </c>
      <c r="F114" s="245"/>
      <c r="G114" s="2020"/>
      <c r="H114" s="2023"/>
      <c r="I114" s="2054"/>
      <c r="J114" s="2057"/>
      <c r="K114" s="2060"/>
      <c r="L114" s="2023"/>
      <c r="M114" s="2054"/>
      <c r="N114" s="2057"/>
      <c r="O114" s="2060"/>
      <c r="P114" s="2023"/>
      <c r="Q114" s="2063"/>
      <c r="R114" s="2063"/>
      <c r="S114" s="2063"/>
      <c r="T114" s="2063"/>
      <c r="U114" s="2063"/>
      <c r="V114" s="2063"/>
      <c r="W114" s="2063"/>
      <c r="X114" s="2063"/>
      <c r="Y114" s="2054"/>
      <c r="Z114" s="2073"/>
      <c r="AA114" s="276" t="s">
        <v>925</v>
      </c>
      <c r="AC114" s="2045"/>
      <c r="AD114" s="78"/>
      <c r="AE114" s="78"/>
    </row>
    <row r="115" spans="1:31" s="80" customFormat="1">
      <c r="A115" s="2049"/>
      <c r="B115" s="2052"/>
      <c r="C115" s="2052"/>
      <c r="D115" s="2052"/>
      <c r="E115" s="272" t="s">
        <v>939</v>
      </c>
      <c r="F115" s="271"/>
      <c r="G115" s="2021"/>
      <c r="H115" s="2024"/>
      <c r="I115" s="2055"/>
      <c r="J115" s="2058"/>
      <c r="K115" s="2061"/>
      <c r="L115" s="2024"/>
      <c r="M115" s="2055"/>
      <c r="N115" s="2058"/>
      <c r="O115" s="2061"/>
      <c r="P115" s="2024"/>
      <c r="Q115" s="2064"/>
      <c r="R115" s="2064"/>
      <c r="S115" s="2064"/>
      <c r="T115" s="2064"/>
      <c r="U115" s="2064"/>
      <c r="V115" s="2064"/>
      <c r="W115" s="2064"/>
      <c r="X115" s="2064"/>
      <c r="Y115" s="2055"/>
      <c r="Z115" s="2074"/>
      <c r="AA115" s="246" t="s">
        <v>940</v>
      </c>
      <c r="AC115" s="2046"/>
      <c r="AD115" s="78"/>
      <c r="AE115" s="78"/>
    </row>
    <row r="116" spans="1:31" s="80" customFormat="1">
      <c r="A116" s="2047">
        <v>38</v>
      </c>
      <c r="B116" s="2050"/>
      <c r="C116" s="2050"/>
      <c r="D116" s="2050"/>
      <c r="E116" s="241" t="s">
        <v>682</v>
      </c>
      <c r="F116" s="242"/>
      <c r="G116" s="2019"/>
      <c r="H116" s="2022"/>
      <c r="I116" s="2053"/>
      <c r="J116" s="2056"/>
      <c r="K116" s="2059" t="s">
        <v>331</v>
      </c>
      <c r="L116" s="2022"/>
      <c r="M116" s="2053"/>
      <c r="N116" s="2056"/>
      <c r="O116" s="2059" t="s">
        <v>331</v>
      </c>
      <c r="P116" s="2022"/>
      <c r="Q116" s="2062"/>
      <c r="R116" s="2062"/>
      <c r="S116" s="2062"/>
      <c r="T116" s="2062"/>
      <c r="U116" s="2062"/>
      <c r="V116" s="2062"/>
      <c r="W116" s="2062"/>
      <c r="X116" s="2062"/>
      <c r="Y116" s="2053"/>
      <c r="Z116" s="2075" t="s">
        <v>960</v>
      </c>
      <c r="AA116" s="243" t="s">
        <v>683</v>
      </c>
      <c r="AC116" s="2044" t="str">
        <f t="shared" ref="AC116" si="35">IF(ISERROR(VLOOKUP(C116,$AD$6:$AE$27,2,0))=TRUE,"",VLOOKUP(C116,$AD$6:$AE$27,2,0))</f>
        <v/>
      </c>
      <c r="AD116" s="78"/>
      <c r="AE116" s="78"/>
    </row>
    <row r="117" spans="1:31" s="80" customFormat="1">
      <c r="A117" s="2048"/>
      <c r="B117" s="2051"/>
      <c r="C117" s="2051"/>
      <c r="D117" s="2051"/>
      <c r="E117" s="244" t="s">
        <v>923</v>
      </c>
      <c r="F117" s="245"/>
      <c r="G117" s="2020"/>
      <c r="H117" s="2023"/>
      <c r="I117" s="2054"/>
      <c r="J117" s="2057"/>
      <c r="K117" s="2060"/>
      <c r="L117" s="2023"/>
      <c r="M117" s="2054"/>
      <c r="N117" s="2057"/>
      <c r="O117" s="2060"/>
      <c r="P117" s="2023"/>
      <c r="Q117" s="2063"/>
      <c r="R117" s="2063"/>
      <c r="S117" s="2063"/>
      <c r="T117" s="2063"/>
      <c r="U117" s="2063"/>
      <c r="V117" s="2063"/>
      <c r="W117" s="2063"/>
      <c r="X117" s="2063"/>
      <c r="Y117" s="2054"/>
      <c r="Z117" s="2073"/>
      <c r="AA117" s="276" t="s">
        <v>925</v>
      </c>
      <c r="AC117" s="2045"/>
      <c r="AD117" s="78"/>
      <c r="AE117" s="78"/>
    </row>
    <row r="118" spans="1:31" s="80" customFormat="1">
      <c r="A118" s="2049"/>
      <c r="B118" s="2052"/>
      <c r="C118" s="2052"/>
      <c r="D118" s="2052"/>
      <c r="E118" s="272" t="s">
        <v>939</v>
      </c>
      <c r="F118" s="271"/>
      <c r="G118" s="2021"/>
      <c r="H118" s="2024"/>
      <c r="I118" s="2055"/>
      <c r="J118" s="2058"/>
      <c r="K118" s="2061"/>
      <c r="L118" s="2024"/>
      <c r="M118" s="2055"/>
      <c r="N118" s="2058"/>
      <c r="O118" s="2061"/>
      <c r="P118" s="2024"/>
      <c r="Q118" s="2064"/>
      <c r="R118" s="2064"/>
      <c r="S118" s="2064"/>
      <c r="T118" s="2064"/>
      <c r="U118" s="2064"/>
      <c r="V118" s="2064"/>
      <c r="W118" s="2064"/>
      <c r="X118" s="2064"/>
      <c r="Y118" s="2055"/>
      <c r="Z118" s="2074"/>
      <c r="AA118" s="246" t="s">
        <v>940</v>
      </c>
      <c r="AC118" s="2046"/>
      <c r="AD118" s="78"/>
      <c r="AE118" s="78"/>
    </row>
    <row r="119" spans="1:31" s="80" customFormat="1">
      <c r="A119" s="2047">
        <v>39</v>
      </c>
      <c r="B119" s="2050"/>
      <c r="C119" s="2050"/>
      <c r="D119" s="2050"/>
      <c r="E119" s="241" t="s">
        <v>682</v>
      </c>
      <c r="F119" s="242"/>
      <c r="G119" s="2019"/>
      <c r="H119" s="2022"/>
      <c r="I119" s="2053"/>
      <c r="J119" s="2056"/>
      <c r="K119" s="2059" t="s">
        <v>331</v>
      </c>
      <c r="L119" s="2022"/>
      <c r="M119" s="2053"/>
      <c r="N119" s="2056"/>
      <c r="O119" s="2059" t="s">
        <v>331</v>
      </c>
      <c r="P119" s="2022"/>
      <c r="Q119" s="2062"/>
      <c r="R119" s="2062"/>
      <c r="S119" s="2062"/>
      <c r="T119" s="2062"/>
      <c r="U119" s="2062"/>
      <c r="V119" s="2062"/>
      <c r="W119" s="2062"/>
      <c r="X119" s="2062"/>
      <c r="Y119" s="2053"/>
      <c r="Z119" s="2075" t="s">
        <v>960</v>
      </c>
      <c r="AA119" s="243" t="s">
        <v>683</v>
      </c>
      <c r="AC119" s="2044" t="str">
        <f t="shared" ref="AC119" si="36">IF(ISERROR(VLOOKUP(C119,$AD$6:$AE$27,2,0))=TRUE,"",VLOOKUP(C119,$AD$6:$AE$27,2,0))</f>
        <v/>
      </c>
      <c r="AD119" s="78"/>
      <c r="AE119" s="78"/>
    </row>
    <row r="120" spans="1:31" s="80" customFormat="1">
      <c r="A120" s="2048"/>
      <c r="B120" s="2051"/>
      <c r="C120" s="2051"/>
      <c r="D120" s="2051"/>
      <c r="E120" s="244" t="s">
        <v>923</v>
      </c>
      <c r="F120" s="245"/>
      <c r="G120" s="2020"/>
      <c r="H120" s="2023"/>
      <c r="I120" s="2054"/>
      <c r="J120" s="2057"/>
      <c r="K120" s="2060"/>
      <c r="L120" s="2023"/>
      <c r="M120" s="2054"/>
      <c r="N120" s="2057"/>
      <c r="O120" s="2060"/>
      <c r="P120" s="2023"/>
      <c r="Q120" s="2063"/>
      <c r="R120" s="2063"/>
      <c r="S120" s="2063"/>
      <c r="T120" s="2063"/>
      <c r="U120" s="2063"/>
      <c r="V120" s="2063"/>
      <c r="W120" s="2063"/>
      <c r="X120" s="2063"/>
      <c r="Y120" s="2054"/>
      <c r="Z120" s="2073"/>
      <c r="AA120" s="276" t="s">
        <v>925</v>
      </c>
      <c r="AC120" s="2045"/>
      <c r="AD120" s="78"/>
      <c r="AE120" s="78"/>
    </row>
    <row r="121" spans="1:31" s="80" customFormat="1">
      <c r="A121" s="2049"/>
      <c r="B121" s="2052"/>
      <c r="C121" s="2052"/>
      <c r="D121" s="2052"/>
      <c r="E121" s="272" t="s">
        <v>939</v>
      </c>
      <c r="F121" s="271"/>
      <c r="G121" s="2021"/>
      <c r="H121" s="2024"/>
      <c r="I121" s="2055"/>
      <c r="J121" s="2058"/>
      <c r="K121" s="2061"/>
      <c r="L121" s="2024"/>
      <c r="M121" s="2055"/>
      <c r="N121" s="2058"/>
      <c r="O121" s="2061"/>
      <c r="P121" s="2024"/>
      <c r="Q121" s="2064"/>
      <c r="R121" s="2064"/>
      <c r="S121" s="2064"/>
      <c r="T121" s="2064"/>
      <c r="U121" s="2064"/>
      <c r="V121" s="2064"/>
      <c r="W121" s="2064"/>
      <c r="X121" s="2064"/>
      <c r="Y121" s="2055"/>
      <c r="Z121" s="2074"/>
      <c r="AA121" s="246" t="s">
        <v>940</v>
      </c>
      <c r="AC121" s="2046"/>
      <c r="AD121" s="78"/>
      <c r="AE121" s="78"/>
    </row>
    <row r="122" spans="1:31" s="80" customFormat="1">
      <c r="A122" s="2047">
        <v>40</v>
      </c>
      <c r="B122" s="2050"/>
      <c r="C122" s="2050"/>
      <c r="D122" s="2050"/>
      <c r="E122" s="241" t="s">
        <v>682</v>
      </c>
      <c r="F122" s="242"/>
      <c r="G122" s="2019"/>
      <c r="H122" s="2022"/>
      <c r="I122" s="2053"/>
      <c r="J122" s="2056"/>
      <c r="K122" s="2059" t="s">
        <v>331</v>
      </c>
      <c r="L122" s="2022"/>
      <c r="M122" s="2053"/>
      <c r="N122" s="2056"/>
      <c r="O122" s="2059" t="s">
        <v>331</v>
      </c>
      <c r="P122" s="2022"/>
      <c r="Q122" s="2062"/>
      <c r="R122" s="2062"/>
      <c r="S122" s="2062"/>
      <c r="T122" s="2062"/>
      <c r="U122" s="2062"/>
      <c r="V122" s="2062"/>
      <c r="W122" s="2062"/>
      <c r="X122" s="2062"/>
      <c r="Y122" s="2053"/>
      <c r="Z122" s="2075" t="s">
        <v>960</v>
      </c>
      <c r="AA122" s="243" t="s">
        <v>683</v>
      </c>
      <c r="AC122" s="2044" t="str">
        <f t="shared" ref="AC122" si="37">IF(ISERROR(VLOOKUP(C122,$AD$6:$AE$27,2,0))=TRUE,"",VLOOKUP(C122,$AD$6:$AE$27,2,0))</f>
        <v/>
      </c>
      <c r="AD122" s="78"/>
      <c r="AE122" s="78"/>
    </row>
    <row r="123" spans="1:31" s="80" customFormat="1">
      <c r="A123" s="2048"/>
      <c r="B123" s="2051"/>
      <c r="C123" s="2051"/>
      <c r="D123" s="2051"/>
      <c r="E123" s="244" t="s">
        <v>923</v>
      </c>
      <c r="F123" s="245"/>
      <c r="G123" s="2020"/>
      <c r="H123" s="2023"/>
      <c r="I123" s="2054"/>
      <c r="J123" s="2057"/>
      <c r="K123" s="2060"/>
      <c r="L123" s="2023"/>
      <c r="M123" s="2054"/>
      <c r="N123" s="2057"/>
      <c r="O123" s="2060"/>
      <c r="P123" s="2023"/>
      <c r="Q123" s="2063"/>
      <c r="R123" s="2063"/>
      <c r="S123" s="2063"/>
      <c r="T123" s="2063"/>
      <c r="U123" s="2063"/>
      <c r="V123" s="2063"/>
      <c r="W123" s="2063"/>
      <c r="X123" s="2063"/>
      <c r="Y123" s="2054"/>
      <c r="Z123" s="2073"/>
      <c r="AA123" s="276" t="s">
        <v>925</v>
      </c>
      <c r="AC123" s="2045"/>
      <c r="AD123" s="78"/>
      <c r="AE123" s="78"/>
    </row>
    <row r="124" spans="1:31" s="80" customFormat="1">
      <c r="A124" s="2049"/>
      <c r="B124" s="2052"/>
      <c r="C124" s="2052"/>
      <c r="D124" s="2052"/>
      <c r="E124" s="272" t="s">
        <v>939</v>
      </c>
      <c r="F124" s="271"/>
      <c r="G124" s="2021"/>
      <c r="H124" s="2024"/>
      <c r="I124" s="2055"/>
      <c r="J124" s="2058"/>
      <c r="K124" s="2061"/>
      <c r="L124" s="2024"/>
      <c r="M124" s="2055"/>
      <c r="N124" s="2058"/>
      <c r="O124" s="2061"/>
      <c r="P124" s="2024"/>
      <c r="Q124" s="2064"/>
      <c r="R124" s="2064"/>
      <c r="S124" s="2064"/>
      <c r="T124" s="2064"/>
      <c r="U124" s="2064"/>
      <c r="V124" s="2064"/>
      <c r="W124" s="2064"/>
      <c r="X124" s="2064"/>
      <c r="Y124" s="2055"/>
      <c r="Z124" s="2074"/>
      <c r="AA124" s="246" t="s">
        <v>940</v>
      </c>
      <c r="AC124" s="2046"/>
      <c r="AD124" s="78"/>
      <c r="AE124" s="78"/>
    </row>
    <row r="125" spans="1:31" s="80" customFormat="1">
      <c r="A125" s="2047">
        <v>41</v>
      </c>
      <c r="B125" s="2050"/>
      <c r="C125" s="2050"/>
      <c r="D125" s="2050"/>
      <c r="E125" s="241" t="s">
        <v>682</v>
      </c>
      <c r="F125" s="242"/>
      <c r="G125" s="2019"/>
      <c r="H125" s="2022"/>
      <c r="I125" s="2053"/>
      <c r="J125" s="2056"/>
      <c r="K125" s="2059" t="s">
        <v>331</v>
      </c>
      <c r="L125" s="2022"/>
      <c r="M125" s="2053"/>
      <c r="N125" s="2056"/>
      <c r="O125" s="2059" t="s">
        <v>331</v>
      </c>
      <c r="P125" s="2022"/>
      <c r="Q125" s="2062"/>
      <c r="R125" s="2062"/>
      <c r="S125" s="2062"/>
      <c r="T125" s="2062"/>
      <c r="U125" s="2062"/>
      <c r="V125" s="2062"/>
      <c r="W125" s="2062"/>
      <c r="X125" s="2062"/>
      <c r="Y125" s="2053"/>
      <c r="Z125" s="2075" t="s">
        <v>960</v>
      </c>
      <c r="AA125" s="243" t="s">
        <v>683</v>
      </c>
      <c r="AC125" s="2044" t="str">
        <f t="shared" ref="AC125" si="38">IF(ISERROR(VLOOKUP(C125,$AD$6:$AE$27,2,0))=TRUE,"",VLOOKUP(C125,$AD$6:$AE$27,2,0))</f>
        <v/>
      </c>
      <c r="AD125" s="78"/>
      <c r="AE125" s="78"/>
    </row>
    <row r="126" spans="1:31" s="80" customFormat="1">
      <c r="A126" s="2048"/>
      <c r="B126" s="2051"/>
      <c r="C126" s="2051"/>
      <c r="D126" s="2051"/>
      <c r="E126" s="244" t="s">
        <v>923</v>
      </c>
      <c r="F126" s="245"/>
      <c r="G126" s="2020"/>
      <c r="H126" s="2023"/>
      <c r="I126" s="2054"/>
      <c r="J126" s="2057"/>
      <c r="K126" s="2060"/>
      <c r="L126" s="2023"/>
      <c r="M126" s="2054"/>
      <c r="N126" s="2057"/>
      <c r="O126" s="2060"/>
      <c r="P126" s="2023"/>
      <c r="Q126" s="2063"/>
      <c r="R126" s="2063"/>
      <c r="S126" s="2063"/>
      <c r="T126" s="2063"/>
      <c r="U126" s="2063"/>
      <c r="V126" s="2063"/>
      <c r="W126" s="2063"/>
      <c r="X126" s="2063"/>
      <c r="Y126" s="2054"/>
      <c r="Z126" s="2073"/>
      <c r="AA126" s="276" t="s">
        <v>925</v>
      </c>
      <c r="AC126" s="2045"/>
      <c r="AD126" s="78"/>
      <c r="AE126" s="78"/>
    </row>
    <row r="127" spans="1:31" s="80" customFormat="1">
      <c r="A127" s="2049"/>
      <c r="B127" s="2052"/>
      <c r="C127" s="2052"/>
      <c r="D127" s="2052"/>
      <c r="E127" s="272" t="s">
        <v>939</v>
      </c>
      <c r="F127" s="271"/>
      <c r="G127" s="2021"/>
      <c r="H127" s="2024"/>
      <c r="I127" s="2055"/>
      <c r="J127" s="2058"/>
      <c r="K127" s="2061"/>
      <c r="L127" s="2024"/>
      <c r="M127" s="2055"/>
      <c r="N127" s="2058"/>
      <c r="O127" s="2061"/>
      <c r="P127" s="2024"/>
      <c r="Q127" s="2064"/>
      <c r="R127" s="2064"/>
      <c r="S127" s="2064"/>
      <c r="T127" s="2064"/>
      <c r="U127" s="2064"/>
      <c r="V127" s="2064"/>
      <c r="W127" s="2064"/>
      <c r="X127" s="2064"/>
      <c r="Y127" s="2055"/>
      <c r="Z127" s="2074"/>
      <c r="AA127" s="246" t="s">
        <v>940</v>
      </c>
      <c r="AC127" s="2046"/>
      <c r="AD127" s="78"/>
      <c r="AE127" s="78"/>
    </row>
    <row r="128" spans="1:31" s="80" customFormat="1">
      <c r="A128" s="2047">
        <v>42</v>
      </c>
      <c r="B128" s="2050"/>
      <c r="C128" s="2050"/>
      <c r="D128" s="2050"/>
      <c r="E128" s="241" t="s">
        <v>682</v>
      </c>
      <c r="F128" s="242"/>
      <c r="G128" s="2019"/>
      <c r="H128" s="2022"/>
      <c r="I128" s="2053"/>
      <c r="J128" s="2056"/>
      <c r="K128" s="2059" t="s">
        <v>331</v>
      </c>
      <c r="L128" s="2022"/>
      <c r="M128" s="2053"/>
      <c r="N128" s="2056"/>
      <c r="O128" s="2059" t="s">
        <v>331</v>
      </c>
      <c r="P128" s="2022"/>
      <c r="Q128" s="2062"/>
      <c r="R128" s="2062"/>
      <c r="S128" s="2062"/>
      <c r="T128" s="2062"/>
      <c r="U128" s="2062"/>
      <c r="V128" s="2062"/>
      <c r="W128" s="2062"/>
      <c r="X128" s="2062"/>
      <c r="Y128" s="2053"/>
      <c r="Z128" s="2075" t="s">
        <v>960</v>
      </c>
      <c r="AA128" s="243" t="s">
        <v>683</v>
      </c>
      <c r="AC128" s="2044" t="str">
        <f t="shared" ref="AC128" si="39">IF(ISERROR(VLOOKUP(C128,$AD$6:$AE$27,2,0))=TRUE,"",VLOOKUP(C128,$AD$6:$AE$27,2,0))</f>
        <v/>
      </c>
      <c r="AD128" s="78"/>
      <c r="AE128" s="78"/>
    </row>
    <row r="129" spans="1:31" s="80" customFormat="1">
      <c r="A129" s="2048"/>
      <c r="B129" s="2051"/>
      <c r="C129" s="2051"/>
      <c r="D129" s="2051"/>
      <c r="E129" s="244" t="s">
        <v>923</v>
      </c>
      <c r="F129" s="245"/>
      <c r="G129" s="2020"/>
      <c r="H129" s="2023"/>
      <c r="I129" s="2054"/>
      <c r="J129" s="2057"/>
      <c r="K129" s="2060"/>
      <c r="L129" s="2023"/>
      <c r="M129" s="2054"/>
      <c r="N129" s="2057"/>
      <c r="O129" s="2060"/>
      <c r="P129" s="2023"/>
      <c r="Q129" s="2063"/>
      <c r="R129" s="2063"/>
      <c r="S129" s="2063"/>
      <c r="T129" s="2063"/>
      <c r="U129" s="2063"/>
      <c r="V129" s="2063"/>
      <c r="W129" s="2063"/>
      <c r="X129" s="2063"/>
      <c r="Y129" s="2054"/>
      <c r="Z129" s="2073"/>
      <c r="AA129" s="276" t="s">
        <v>925</v>
      </c>
      <c r="AC129" s="2045"/>
      <c r="AD129" s="78"/>
      <c r="AE129" s="78"/>
    </row>
    <row r="130" spans="1:31" s="80" customFormat="1">
      <c r="A130" s="2049"/>
      <c r="B130" s="2052"/>
      <c r="C130" s="2052"/>
      <c r="D130" s="2052"/>
      <c r="E130" s="272" t="s">
        <v>939</v>
      </c>
      <c r="F130" s="271"/>
      <c r="G130" s="2021"/>
      <c r="H130" s="2024"/>
      <c r="I130" s="2055"/>
      <c r="J130" s="2058"/>
      <c r="K130" s="2061"/>
      <c r="L130" s="2024"/>
      <c r="M130" s="2055"/>
      <c r="N130" s="2058"/>
      <c r="O130" s="2061"/>
      <c r="P130" s="2024"/>
      <c r="Q130" s="2064"/>
      <c r="R130" s="2064"/>
      <c r="S130" s="2064"/>
      <c r="T130" s="2064"/>
      <c r="U130" s="2064"/>
      <c r="V130" s="2064"/>
      <c r="W130" s="2064"/>
      <c r="X130" s="2064"/>
      <c r="Y130" s="2055"/>
      <c r="Z130" s="2074"/>
      <c r="AA130" s="246" t="s">
        <v>940</v>
      </c>
      <c r="AC130" s="2046"/>
      <c r="AD130" s="78"/>
      <c r="AE130" s="78"/>
    </row>
    <row r="131" spans="1:31" s="80" customFormat="1">
      <c r="A131" s="2047">
        <v>43</v>
      </c>
      <c r="B131" s="2050"/>
      <c r="C131" s="2050"/>
      <c r="D131" s="2050"/>
      <c r="E131" s="241" t="s">
        <v>682</v>
      </c>
      <c r="F131" s="242"/>
      <c r="G131" s="2019"/>
      <c r="H131" s="2022"/>
      <c r="I131" s="2053"/>
      <c r="J131" s="2056"/>
      <c r="K131" s="2059" t="s">
        <v>331</v>
      </c>
      <c r="L131" s="2022"/>
      <c r="M131" s="2053"/>
      <c r="N131" s="2056"/>
      <c r="O131" s="2059" t="s">
        <v>331</v>
      </c>
      <c r="P131" s="2022"/>
      <c r="Q131" s="2062"/>
      <c r="R131" s="2062"/>
      <c r="S131" s="2062"/>
      <c r="T131" s="2062"/>
      <c r="U131" s="2062"/>
      <c r="V131" s="2062"/>
      <c r="W131" s="2062"/>
      <c r="X131" s="2062"/>
      <c r="Y131" s="2053"/>
      <c r="Z131" s="2075" t="s">
        <v>960</v>
      </c>
      <c r="AA131" s="243" t="s">
        <v>683</v>
      </c>
      <c r="AC131" s="2044" t="str">
        <f t="shared" ref="AC131" si="40">IF(ISERROR(VLOOKUP(C131,$AD$6:$AE$27,2,0))=TRUE,"",VLOOKUP(C131,$AD$6:$AE$27,2,0))</f>
        <v/>
      </c>
      <c r="AD131" s="78"/>
      <c r="AE131" s="78"/>
    </row>
    <row r="132" spans="1:31" s="80" customFormat="1">
      <c r="A132" s="2048"/>
      <c r="B132" s="2051"/>
      <c r="C132" s="2051"/>
      <c r="D132" s="2051"/>
      <c r="E132" s="244" t="s">
        <v>923</v>
      </c>
      <c r="F132" s="245"/>
      <c r="G132" s="2020"/>
      <c r="H132" s="2023"/>
      <c r="I132" s="2054"/>
      <c r="J132" s="2057"/>
      <c r="K132" s="2060"/>
      <c r="L132" s="2023"/>
      <c r="M132" s="2054"/>
      <c r="N132" s="2057"/>
      <c r="O132" s="2060"/>
      <c r="P132" s="2023"/>
      <c r="Q132" s="2063"/>
      <c r="R132" s="2063"/>
      <c r="S132" s="2063"/>
      <c r="T132" s="2063"/>
      <c r="U132" s="2063"/>
      <c r="V132" s="2063"/>
      <c r="W132" s="2063"/>
      <c r="X132" s="2063"/>
      <c r="Y132" s="2054"/>
      <c r="Z132" s="2073"/>
      <c r="AA132" s="276" t="s">
        <v>925</v>
      </c>
      <c r="AC132" s="2045"/>
      <c r="AD132" s="78"/>
      <c r="AE132" s="78"/>
    </row>
    <row r="133" spans="1:31" s="80" customFormat="1">
      <c r="A133" s="2049"/>
      <c r="B133" s="2052"/>
      <c r="C133" s="2052"/>
      <c r="D133" s="2052"/>
      <c r="E133" s="272" t="s">
        <v>939</v>
      </c>
      <c r="F133" s="271"/>
      <c r="G133" s="2021"/>
      <c r="H133" s="2024"/>
      <c r="I133" s="2055"/>
      <c r="J133" s="2058"/>
      <c r="K133" s="2061"/>
      <c r="L133" s="2024"/>
      <c r="M133" s="2055"/>
      <c r="N133" s="2058"/>
      <c r="O133" s="2061"/>
      <c r="P133" s="2024"/>
      <c r="Q133" s="2064"/>
      <c r="R133" s="2064"/>
      <c r="S133" s="2064"/>
      <c r="T133" s="2064"/>
      <c r="U133" s="2064"/>
      <c r="V133" s="2064"/>
      <c r="W133" s="2064"/>
      <c r="X133" s="2064"/>
      <c r="Y133" s="2055"/>
      <c r="Z133" s="2074"/>
      <c r="AA133" s="246" t="s">
        <v>940</v>
      </c>
      <c r="AC133" s="2046"/>
      <c r="AD133" s="78"/>
      <c r="AE133" s="78"/>
    </row>
    <row r="134" spans="1:31" s="80" customFormat="1">
      <c r="A134" s="2047">
        <v>44</v>
      </c>
      <c r="B134" s="2050"/>
      <c r="C134" s="2050"/>
      <c r="D134" s="2050"/>
      <c r="E134" s="241" t="s">
        <v>682</v>
      </c>
      <c r="F134" s="242"/>
      <c r="G134" s="2019"/>
      <c r="H134" s="2022"/>
      <c r="I134" s="2053"/>
      <c r="J134" s="2056"/>
      <c r="K134" s="2059" t="s">
        <v>331</v>
      </c>
      <c r="L134" s="2022"/>
      <c r="M134" s="2053"/>
      <c r="N134" s="2056"/>
      <c r="O134" s="2059" t="s">
        <v>331</v>
      </c>
      <c r="P134" s="2022"/>
      <c r="Q134" s="2062"/>
      <c r="R134" s="2062"/>
      <c r="S134" s="2062"/>
      <c r="T134" s="2062"/>
      <c r="U134" s="2062"/>
      <c r="V134" s="2062"/>
      <c r="W134" s="2062"/>
      <c r="X134" s="2062"/>
      <c r="Y134" s="2053"/>
      <c r="Z134" s="2075" t="s">
        <v>960</v>
      </c>
      <c r="AA134" s="243" t="s">
        <v>683</v>
      </c>
      <c r="AC134" s="2044" t="str">
        <f t="shared" ref="AC134" si="41">IF(ISERROR(VLOOKUP(C134,$AD$6:$AE$27,2,0))=TRUE,"",VLOOKUP(C134,$AD$6:$AE$27,2,0))</f>
        <v/>
      </c>
      <c r="AD134" s="78"/>
      <c r="AE134" s="78"/>
    </row>
    <row r="135" spans="1:31" s="80" customFormat="1">
      <c r="A135" s="2048"/>
      <c r="B135" s="2051"/>
      <c r="C135" s="2051"/>
      <c r="D135" s="2051"/>
      <c r="E135" s="244" t="s">
        <v>923</v>
      </c>
      <c r="F135" s="245"/>
      <c r="G135" s="2020"/>
      <c r="H135" s="2023"/>
      <c r="I135" s="2054"/>
      <c r="J135" s="2057"/>
      <c r="K135" s="2060"/>
      <c r="L135" s="2023"/>
      <c r="M135" s="2054"/>
      <c r="N135" s="2057"/>
      <c r="O135" s="2060"/>
      <c r="P135" s="2023"/>
      <c r="Q135" s="2063"/>
      <c r="R135" s="2063"/>
      <c r="S135" s="2063"/>
      <c r="T135" s="2063"/>
      <c r="U135" s="2063"/>
      <c r="V135" s="2063"/>
      <c r="W135" s="2063"/>
      <c r="X135" s="2063"/>
      <c r="Y135" s="2054"/>
      <c r="Z135" s="2073"/>
      <c r="AA135" s="276" t="s">
        <v>925</v>
      </c>
      <c r="AC135" s="2045"/>
      <c r="AD135" s="78"/>
      <c r="AE135" s="78"/>
    </row>
    <row r="136" spans="1:31" s="80" customFormat="1">
      <c r="A136" s="2049"/>
      <c r="B136" s="2052"/>
      <c r="C136" s="2052"/>
      <c r="D136" s="2052"/>
      <c r="E136" s="272" t="s">
        <v>939</v>
      </c>
      <c r="F136" s="271"/>
      <c r="G136" s="2021"/>
      <c r="H136" s="2024"/>
      <c r="I136" s="2055"/>
      <c r="J136" s="2058"/>
      <c r="K136" s="2061"/>
      <c r="L136" s="2024"/>
      <c r="M136" s="2055"/>
      <c r="N136" s="2058"/>
      <c r="O136" s="2061"/>
      <c r="P136" s="2024"/>
      <c r="Q136" s="2064"/>
      <c r="R136" s="2064"/>
      <c r="S136" s="2064"/>
      <c r="T136" s="2064"/>
      <c r="U136" s="2064"/>
      <c r="V136" s="2064"/>
      <c r="W136" s="2064"/>
      <c r="X136" s="2064"/>
      <c r="Y136" s="2055"/>
      <c r="Z136" s="2074"/>
      <c r="AA136" s="246" t="s">
        <v>940</v>
      </c>
      <c r="AC136" s="2046"/>
      <c r="AD136" s="78"/>
      <c r="AE136" s="78"/>
    </row>
    <row r="137" spans="1:31" s="80" customFormat="1">
      <c r="A137" s="2047">
        <v>45</v>
      </c>
      <c r="B137" s="2050"/>
      <c r="C137" s="2050"/>
      <c r="D137" s="2050"/>
      <c r="E137" s="241" t="s">
        <v>682</v>
      </c>
      <c r="F137" s="242"/>
      <c r="G137" s="2019"/>
      <c r="H137" s="2022"/>
      <c r="I137" s="2053"/>
      <c r="J137" s="2056"/>
      <c r="K137" s="2059" t="s">
        <v>331</v>
      </c>
      <c r="L137" s="2022"/>
      <c r="M137" s="2053"/>
      <c r="N137" s="2056"/>
      <c r="O137" s="2059" t="s">
        <v>331</v>
      </c>
      <c r="P137" s="2022"/>
      <c r="Q137" s="2062"/>
      <c r="R137" s="2062"/>
      <c r="S137" s="2062"/>
      <c r="T137" s="2062"/>
      <c r="U137" s="2062"/>
      <c r="V137" s="2062"/>
      <c r="W137" s="2062"/>
      <c r="X137" s="2062"/>
      <c r="Y137" s="2053"/>
      <c r="Z137" s="2075" t="s">
        <v>960</v>
      </c>
      <c r="AA137" s="243" t="s">
        <v>683</v>
      </c>
      <c r="AC137" s="2044" t="str">
        <f t="shared" ref="AC137" si="42">IF(ISERROR(VLOOKUP(C137,$AD$6:$AE$27,2,0))=TRUE,"",VLOOKUP(C137,$AD$6:$AE$27,2,0))</f>
        <v/>
      </c>
      <c r="AD137" s="78"/>
      <c r="AE137" s="78"/>
    </row>
    <row r="138" spans="1:31" s="80" customFormat="1">
      <c r="A138" s="2048"/>
      <c r="B138" s="2051"/>
      <c r="C138" s="2051"/>
      <c r="D138" s="2051"/>
      <c r="E138" s="244" t="s">
        <v>923</v>
      </c>
      <c r="F138" s="245"/>
      <c r="G138" s="2020"/>
      <c r="H138" s="2023"/>
      <c r="I138" s="2054"/>
      <c r="J138" s="2057"/>
      <c r="K138" s="2060"/>
      <c r="L138" s="2023"/>
      <c r="M138" s="2054"/>
      <c r="N138" s="2057"/>
      <c r="O138" s="2060"/>
      <c r="P138" s="2023"/>
      <c r="Q138" s="2063"/>
      <c r="R138" s="2063"/>
      <c r="S138" s="2063"/>
      <c r="T138" s="2063"/>
      <c r="U138" s="2063"/>
      <c r="V138" s="2063"/>
      <c r="W138" s="2063"/>
      <c r="X138" s="2063"/>
      <c r="Y138" s="2054"/>
      <c r="Z138" s="2073"/>
      <c r="AA138" s="276" t="s">
        <v>925</v>
      </c>
      <c r="AC138" s="2045"/>
      <c r="AD138" s="78"/>
      <c r="AE138" s="78"/>
    </row>
    <row r="139" spans="1:31" s="80" customFormat="1">
      <c r="A139" s="2049"/>
      <c r="B139" s="2052"/>
      <c r="C139" s="2052"/>
      <c r="D139" s="2052"/>
      <c r="E139" s="272" t="s">
        <v>939</v>
      </c>
      <c r="F139" s="271"/>
      <c r="G139" s="2021"/>
      <c r="H139" s="2024"/>
      <c r="I139" s="2055"/>
      <c r="J139" s="2058"/>
      <c r="K139" s="2061"/>
      <c r="L139" s="2024"/>
      <c r="M139" s="2055"/>
      <c r="N139" s="2058"/>
      <c r="O139" s="2061"/>
      <c r="P139" s="2024"/>
      <c r="Q139" s="2064"/>
      <c r="R139" s="2064"/>
      <c r="S139" s="2064"/>
      <c r="T139" s="2064"/>
      <c r="U139" s="2064"/>
      <c r="V139" s="2064"/>
      <c r="W139" s="2064"/>
      <c r="X139" s="2064"/>
      <c r="Y139" s="2055"/>
      <c r="Z139" s="2074"/>
      <c r="AA139" s="246" t="s">
        <v>940</v>
      </c>
      <c r="AC139" s="2046"/>
      <c r="AD139" s="78"/>
      <c r="AE139" s="78"/>
    </row>
    <row r="140" spans="1:31" s="80" customFormat="1">
      <c r="A140" s="2047">
        <v>46</v>
      </c>
      <c r="B140" s="2050"/>
      <c r="C140" s="2050"/>
      <c r="D140" s="2050"/>
      <c r="E140" s="241" t="s">
        <v>682</v>
      </c>
      <c r="F140" s="242"/>
      <c r="G140" s="2019"/>
      <c r="H140" s="2022"/>
      <c r="I140" s="2053"/>
      <c r="J140" s="2056"/>
      <c r="K140" s="2059" t="s">
        <v>331</v>
      </c>
      <c r="L140" s="2022"/>
      <c r="M140" s="2053"/>
      <c r="N140" s="2056"/>
      <c r="O140" s="2059" t="s">
        <v>331</v>
      </c>
      <c r="P140" s="2022"/>
      <c r="Q140" s="2062"/>
      <c r="R140" s="2062"/>
      <c r="S140" s="2062"/>
      <c r="T140" s="2062"/>
      <c r="U140" s="2062"/>
      <c r="V140" s="2062"/>
      <c r="W140" s="2062"/>
      <c r="X140" s="2062"/>
      <c r="Y140" s="2053"/>
      <c r="Z140" s="2075" t="s">
        <v>960</v>
      </c>
      <c r="AA140" s="243" t="s">
        <v>683</v>
      </c>
      <c r="AC140" s="2044" t="str">
        <f t="shared" ref="AC140" si="43">IF(ISERROR(VLOOKUP(C140,$AD$6:$AE$27,2,0))=TRUE,"",VLOOKUP(C140,$AD$6:$AE$27,2,0))</f>
        <v/>
      </c>
      <c r="AD140" s="78"/>
      <c r="AE140" s="78"/>
    </row>
    <row r="141" spans="1:31" s="80" customFormat="1">
      <c r="A141" s="2048"/>
      <c r="B141" s="2051"/>
      <c r="C141" s="2051"/>
      <c r="D141" s="2051"/>
      <c r="E141" s="244" t="s">
        <v>923</v>
      </c>
      <c r="F141" s="245"/>
      <c r="G141" s="2020"/>
      <c r="H141" s="2023"/>
      <c r="I141" s="2054"/>
      <c r="J141" s="2057"/>
      <c r="K141" s="2060"/>
      <c r="L141" s="2023"/>
      <c r="M141" s="2054"/>
      <c r="N141" s="2057"/>
      <c r="O141" s="2060"/>
      <c r="P141" s="2023"/>
      <c r="Q141" s="2063"/>
      <c r="R141" s="2063"/>
      <c r="S141" s="2063"/>
      <c r="T141" s="2063"/>
      <c r="U141" s="2063"/>
      <c r="V141" s="2063"/>
      <c r="W141" s="2063"/>
      <c r="X141" s="2063"/>
      <c r="Y141" s="2054"/>
      <c r="Z141" s="2073"/>
      <c r="AA141" s="276" t="s">
        <v>925</v>
      </c>
      <c r="AC141" s="2045"/>
      <c r="AD141" s="78"/>
      <c r="AE141" s="78"/>
    </row>
    <row r="142" spans="1:31" s="80" customFormat="1">
      <c r="A142" s="2049"/>
      <c r="B142" s="2052"/>
      <c r="C142" s="2052"/>
      <c r="D142" s="2052"/>
      <c r="E142" s="272" t="s">
        <v>939</v>
      </c>
      <c r="F142" s="271"/>
      <c r="G142" s="2021"/>
      <c r="H142" s="2024"/>
      <c r="I142" s="2055"/>
      <c r="J142" s="2058"/>
      <c r="K142" s="2061"/>
      <c r="L142" s="2024"/>
      <c r="M142" s="2055"/>
      <c r="N142" s="2058"/>
      <c r="O142" s="2061"/>
      <c r="P142" s="2024"/>
      <c r="Q142" s="2064"/>
      <c r="R142" s="2064"/>
      <c r="S142" s="2064"/>
      <c r="T142" s="2064"/>
      <c r="U142" s="2064"/>
      <c r="V142" s="2064"/>
      <c r="W142" s="2064"/>
      <c r="X142" s="2064"/>
      <c r="Y142" s="2055"/>
      <c r="Z142" s="2074"/>
      <c r="AA142" s="246" t="s">
        <v>940</v>
      </c>
      <c r="AC142" s="2046"/>
      <c r="AD142" s="78"/>
      <c r="AE142" s="78"/>
    </row>
    <row r="143" spans="1:31" s="80" customFormat="1">
      <c r="A143" s="2047">
        <v>47</v>
      </c>
      <c r="B143" s="2050"/>
      <c r="C143" s="2050"/>
      <c r="D143" s="2050"/>
      <c r="E143" s="241" t="s">
        <v>682</v>
      </c>
      <c r="F143" s="242"/>
      <c r="G143" s="2019"/>
      <c r="H143" s="2022"/>
      <c r="I143" s="2053"/>
      <c r="J143" s="2056"/>
      <c r="K143" s="2059" t="s">
        <v>331</v>
      </c>
      <c r="L143" s="2022"/>
      <c r="M143" s="2053"/>
      <c r="N143" s="2056"/>
      <c r="O143" s="2059" t="s">
        <v>331</v>
      </c>
      <c r="P143" s="2022"/>
      <c r="Q143" s="2062"/>
      <c r="R143" s="2062"/>
      <c r="S143" s="2062"/>
      <c r="T143" s="2062"/>
      <c r="U143" s="2062"/>
      <c r="V143" s="2062"/>
      <c r="W143" s="2062"/>
      <c r="X143" s="2062"/>
      <c r="Y143" s="2053"/>
      <c r="Z143" s="2075" t="s">
        <v>960</v>
      </c>
      <c r="AA143" s="243" t="s">
        <v>683</v>
      </c>
      <c r="AC143" s="2044" t="str">
        <f t="shared" ref="AC143" si="44">IF(ISERROR(VLOOKUP(C143,$AD$6:$AE$27,2,0))=TRUE,"",VLOOKUP(C143,$AD$6:$AE$27,2,0))</f>
        <v/>
      </c>
      <c r="AD143" s="78"/>
      <c r="AE143" s="78"/>
    </row>
    <row r="144" spans="1:31" s="80" customFormat="1">
      <c r="A144" s="2048"/>
      <c r="B144" s="2051"/>
      <c r="C144" s="2051"/>
      <c r="D144" s="2051"/>
      <c r="E144" s="244" t="s">
        <v>923</v>
      </c>
      <c r="F144" s="245"/>
      <c r="G144" s="2020"/>
      <c r="H144" s="2023"/>
      <c r="I144" s="2054"/>
      <c r="J144" s="2057"/>
      <c r="K144" s="2060"/>
      <c r="L144" s="2023"/>
      <c r="M144" s="2054"/>
      <c r="N144" s="2057"/>
      <c r="O144" s="2060"/>
      <c r="P144" s="2023"/>
      <c r="Q144" s="2063"/>
      <c r="R144" s="2063"/>
      <c r="S144" s="2063"/>
      <c r="T144" s="2063"/>
      <c r="U144" s="2063"/>
      <c r="V144" s="2063"/>
      <c r="W144" s="2063"/>
      <c r="X144" s="2063"/>
      <c r="Y144" s="2054"/>
      <c r="Z144" s="2073"/>
      <c r="AA144" s="276" t="s">
        <v>925</v>
      </c>
      <c r="AC144" s="2045"/>
      <c r="AD144" s="78"/>
      <c r="AE144" s="78"/>
    </row>
    <row r="145" spans="1:31" s="80" customFormat="1">
      <c r="A145" s="2049"/>
      <c r="B145" s="2052"/>
      <c r="C145" s="2052"/>
      <c r="D145" s="2052"/>
      <c r="E145" s="272" t="s">
        <v>939</v>
      </c>
      <c r="F145" s="271"/>
      <c r="G145" s="2021"/>
      <c r="H145" s="2024"/>
      <c r="I145" s="2055"/>
      <c r="J145" s="2058"/>
      <c r="K145" s="2061"/>
      <c r="L145" s="2024"/>
      <c r="M145" s="2055"/>
      <c r="N145" s="2058"/>
      <c r="O145" s="2061"/>
      <c r="P145" s="2024"/>
      <c r="Q145" s="2064"/>
      <c r="R145" s="2064"/>
      <c r="S145" s="2064"/>
      <c r="T145" s="2064"/>
      <c r="U145" s="2064"/>
      <c r="V145" s="2064"/>
      <c r="W145" s="2064"/>
      <c r="X145" s="2064"/>
      <c r="Y145" s="2055"/>
      <c r="Z145" s="2074"/>
      <c r="AA145" s="246" t="s">
        <v>940</v>
      </c>
      <c r="AC145" s="2046"/>
      <c r="AD145" s="78"/>
      <c r="AE145" s="78"/>
    </row>
    <row r="146" spans="1:31" s="80" customFormat="1">
      <c r="A146" s="2047">
        <v>48</v>
      </c>
      <c r="B146" s="2050"/>
      <c r="C146" s="2050"/>
      <c r="D146" s="2050"/>
      <c r="E146" s="241" t="s">
        <v>682</v>
      </c>
      <c r="F146" s="242"/>
      <c r="G146" s="2019"/>
      <c r="H146" s="2022"/>
      <c r="I146" s="2053"/>
      <c r="J146" s="2056"/>
      <c r="K146" s="2059" t="s">
        <v>331</v>
      </c>
      <c r="L146" s="2022"/>
      <c r="M146" s="2053"/>
      <c r="N146" s="2056"/>
      <c r="O146" s="2059" t="s">
        <v>331</v>
      </c>
      <c r="P146" s="2022"/>
      <c r="Q146" s="2062"/>
      <c r="R146" s="2062"/>
      <c r="S146" s="2062"/>
      <c r="T146" s="2062"/>
      <c r="U146" s="2062"/>
      <c r="V146" s="2062"/>
      <c r="W146" s="2062"/>
      <c r="X146" s="2062"/>
      <c r="Y146" s="2053"/>
      <c r="Z146" s="2075" t="s">
        <v>960</v>
      </c>
      <c r="AA146" s="243" t="s">
        <v>683</v>
      </c>
      <c r="AC146" s="2044" t="str">
        <f t="shared" ref="AC146" si="45">IF(ISERROR(VLOOKUP(C146,$AD$6:$AE$27,2,0))=TRUE,"",VLOOKUP(C146,$AD$6:$AE$27,2,0))</f>
        <v/>
      </c>
      <c r="AD146" s="78"/>
      <c r="AE146" s="78"/>
    </row>
    <row r="147" spans="1:31" s="80" customFormat="1">
      <c r="A147" s="2048"/>
      <c r="B147" s="2051"/>
      <c r="C147" s="2051"/>
      <c r="D147" s="2051"/>
      <c r="E147" s="244" t="s">
        <v>923</v>
      </c>
      <c r="F147" s="245"/>
      <c r="G147" s="2020"/>
      <c r="H147" s="2023"/>
      <c r="I147" s="2054"/>
      <c r="J147" s="2057"/>
      <c r="K147" s="2060"/>
      <c r="L147" s="2023"/>
      <c r="M147" s="2054"/>
      <c r="N147" s="2057"/>
      <c r="O147" s="2060"/>
      <c r="P147" s="2023"/>
      <c r="Q147" s="2063"/>
      <c r="R147" s="2063"/>
      <c r="S147" s="2063"/>
      <c r="T147" s="2063"/>
      <c r="U147" s="2063"/>
      <c r="V147" s="2063"/>
      <c r="W147" s="2063"/>
      <c r="X147" s="2063"/>
      <c r="Y147" s="2054"/>
      <c r="Z147" s="2073"/>
      <c r="AA147" s="276" t="s">
        <v>925</v>
      </c>
      <c r="AC147" s="2045"/>
      <c r="AD147" s="78"/>
      <c r="AE147" s="78"/>
    </row>
    <row r="148" spans="1:31" s="80" customFormat="1">
      <c r="A148" s="2049"/>
      <c r="B148" s="2052"/>
      <c r="C148" s="2052"/>
      <c r="D148" s="2052"/>
      <c r="E148" s="272" t="s">
        <v>939</v>
      </c>
      <c r="F148" s="271"/>
      <c r="G148" s="2021"/>
      <c r="H148" s="2024"/>
      <c r="I148" s="2055"/>
      <c r="J148" s="2058"/>
      <c r="K148" s="2061"/>
      <c r="L148" s="2024"/>
      <c r="M148" s="2055"/>
      <c r="N148" s="2058"/>
      <c r="O148" s="2061"/>
      <c r="P148" s="2024"/>
      <c r="Q148" s="2064"/>
      <c r="R148" s="2064"/>
      <c r="S148" s="2064"/>
      <c r="T148" s="2064"/>
      <c r="U148" s="2064"/>
      <c r="V148" s="2064"/>
      <c r="W148" s="2064"/>
      <c r="X148" s="2064"/>
      <c r="Y148" s="2055"/>
      <c r="Z148" s="2074"/>
      <c r="AA148" s="246" t="s">
        <v>940</v>
      </c>
      <c r="AC148" s="2046"/>
      <c r="AD148" s="78"/>
      <c r="AE148" s="78"/>
    </row>
    <row r="149" spans="1:31" s="80" customFormat="1">
      <c r="A149" s="2047">
        <v>49</v>
      </c>
      <c r="B149" s="2050"/>
      <c r="C149" s="2050"/>
      <c r="D149" s="2050"/>
      <c r="E149" s="241" t="s">
        <v>682</v>
      </c>
      <c r="F149" s="242"/>
      <c r="G149" s="2019"/>
      <c r="H149" s="2022"/>
      <c r="I149" s="2053"/>
      <c r="J149" s="2056"/>
      <c r="K149" s="2059" t="s">
        <v>331</v>
      </c>
      <c r="L149" s="2022"/>
      <c r="M149" s="2053"/>
      <c r="N149" s="2056"/>
      <c r="O149" s="2059" t="s">
        <v>331</v>
      </c>
      <c r="P149" s="2022"/>
      <c r="Q149" s="2062"/>
      <c r="R149" s="2062"/>
      <c r="S149" s="2062"/>
      <c r="T149" s="2062"/>
      <c r="U149" s="2062"/>
      <c r="V149" s="2062"/>
      <c r="W149" s="2062"/>
      <c r="X149" s="2062"/>
      <c r="Y149" s="2053"/>
      <c r="Z149" s="2075" t="s">
        <v>960</v>
      </c>
      <c r="AA149" s="243" t="s">
        <v>683</v>
      </c>
      <c r="AC149" s="2044" t="str">
        <f t="shared" ref="AC149" si="46">IF(ISERROR(VLOOKUP(C149,$AD$6:$AE$27,2,0))=TRUE,"",VLOOKUP(C149,$AD$6:$AE$27,2,0))</f>
        <v/>
      </c>
      <c r="AD149" s="78"/>
      <c r="AE149" s="78"/>
    </row>
    <row r="150" spans="1:31" s="80" customFormat="1">
      <c r="A150" s="2048"/>
      <c r="B150" s="2051"/>
      <c r="C150" s="2051"/>
      <c r="D150" s="2051"/>
      <c r="E150" s="244" t="s">
        <v>923</v>
      </c>
      <c r="F150" s="245"/>
      <c r="G150" s="2020"/>
      <c r="H150" s="2023"/>
      <c r="I150" s="2054"/>
      <c r="J150" s="2057"/>
      <c r="K150" s="2060"/>
      <c r="L150" s="2023"/>
      <c r="M150" s="2054"/>
      <c r="N150" s="2057"/>
      <c r="O150" s="2060"/>
      <c r="P150" s="2023"/>
      <c r="Q150" s="2063"/>
      <c r="R150" s="2063"/>
      <c r="S150" s="2063"/>
      <c r="T150" s="2063"/>
      <c r="U150" s="2063"/>
      <c r="V150" s="2063"/>
      <c r="W150" s="2063"/>
      <c r="X150" s="2063"/>
      <c r="Y150" s="2054"/>
      <c r="Z150" s="2073"/>
      <c r="AA150" s="276" t="s">
        <v>925</v>
      </c>
      <c r="AC150" s="2045"/>
      <c r="AD150" s="78"/>
      <c r="AE150" s="78"/>
    </row>
    <row r="151" spans="1:31" s="80" customFormat="1">
      <c r="A151" s="2049"/>
      <c r="B151" s="2052"/>
      <c r="C151" s="2052"/>
      <c r="D151" s="2052"/>
      <c r="E151" s="272" t="s">
        <v>939</v>
      </c>
      <c r="F151" s="271"/>
      <c r="G151" s="2021"/>
      <c r="H151" s="2024"/>
      <c r="I151" s="2055"/>
      <c r="J151" s="2058"/>
      <c r="K151" s="2061"/>
      <c r="L151" s="2024"/>
      <c r="M151" s="2055"/>
      <c r="N151" s="2058"/>
      <c r="O151" s="2061"/>
      <c r="P151" s="2024"/>
      <c r="Q151" s="2064"/>
      <c r="R151" s="2064"/>
      <c r="S151" s="2064"/>
      <c r="T151" s="2064"/>
      <c r="U151" s="2064"/>
      <c r="V151" s="2064"/>
      <c r="W151" s="2064"/>
      <c r="X151" s="2064"/>
      <c r="Y151" s="2055"/>
      <c r="Z151" s="2074"/>
      <c r="AA151" s="246" t="s">
        <v>940</v>
      </c>
      <c r="AC151" s="2046"/>
      <c r="AD151" s="78"/>
      <c r="AE151" s="78"/>
    </row>
    <row r="152" spans="1:31" s="80" customFormat="1">
      <c r="A152" s="2047">
        <v>50</v>
      </c>
      <c r="B152" s="2050"/>
      <c r="C152" s="2050"/>
      <c r="D152" s="2050"/>
      <c r="E152" s="241" t="s">
        <v>682</v>
      </c>
      <c r="F152" s="242"/>
      <c r="G152" s="2019"/>
      <c r="H152" s="2022"/>
      <c r="I152" s="2053"/>
      <c r="J152" s="2056"/>
      <c r="K152" s="2059" t="s">
        <v>331</v>
      </c>
      <c r="L152" s="2022"/>
      <c r="M152" s="2053"/>
      <c r="N152" s="2056"/>
      <c r="O152" s="2059" t="s">
        <v>331</v>
      </c>
      <c r="P152" s="2022"/>
      <c r="Q152" s="2062"/>
      <c r="R152" s="2062"/>
      <c r="S152" s="2062"/>
      <c r="T152" s="2062"/>
      <c r="U152" s="2062"/>
      <c r="V152" s="2062"/>
      <c r="W152" s="2062"/>
      <c r="X152" s="2062"/>
      <c r="Y152" s="2053"/>
      <c r="Z152" s="2075" t="s">
        <v>960</v>
      </c>
      <c r="AA152" s="243" t="s">
        <v>683</v>
      </c>
      <c r="AC152" s="2044" t="str">
        <f t="shared" ref="AC152" si="47">IF(ISERROR(VLOOKUP(C152,$AD$6:$AE$27,2,0))=TRUE,"",VLOOKUP(C152,$AD$6:$AE$27,2,0))</f>
        <v/>
      </c>
      <c r="AD152" s="78"/>
      <c r="AE152" s="78"/>
    </row>
    <row r="153" spans="1:31" s="80" customFormat="1">
      <c r="A153" s="2048"/>
      <c r="B153" s="2051"/>
      <c r="C153" s="2051"/>
      <c r="D153" s="2051"/>
      <c r="E153" s="244" t="s">
        <v>923</v>
      </c>
      <c r="F153" s="245"/>
      <c r="G153" s="2020"/>
      <c r="H153" s="2023"/>
      <c r="I153" s="2054"/>
      <c r="J153" s="2057"/>
      <c r="K153" s="2060"/>
      <c r="L153" s="2023"/>
      <c r="M153" s="2054"/>
      <c r="N153" s="2057"/>
      <c r="O153" s="2060"/>
      <c r="P153" s="2023"/>
      <c r="Q153" s="2063"/>
      <c r="R153" s="2063"/>
      <c r="S153" s="2063"/>
      <c r="T153" s="2063"/>
      <c r="U153" s="2063"/>
      <c r="V153" s="2063"/>
      <c r="W153" s="2063"/>
      <c r="X153" s="2063"/>
      <c r="Y153" s="2054"/>
      <c r="Z153" s="2073"/>
      <c r="AA153" s="276" t="s">
        <v>925</v>
      </c>
      <c r="AC153" s="2045"/>
      <c r="AD153" s="78"/>
      <c r="AE153" s="78"/>
    </row>
    <row r="154" spans="1:31" s="80" customFormat="1">
      <c r="A154" s="2049"/>
      <c r="B154" s="2052"/>
      <c r="C154" s="2052"/>
      <c r="D154" s="2052"/>
      <c r="E154" s="272" t="s">
        <v>939</v>
      </c>
      <c r="F154" s="271"/>
      <c r="G154" s="2021"/>
      <c r="H154" s="2024"/>
      <c r="I154" s="2055"/>
      <c r="J154" s="2058"/>
      <c r="K154" s="2061"/>
      <c r="L154" s="2024"/>
      <c r="M154" s="2055"/>
      <c r="N154" s="2058"/>
      <c r="O154" s="2061"/>
      <c r="P154" s="2024"/>
      <c r="Q154" s="2064"/>
      <c r="R154" s="2064"/>
      <c r="S154" s="2064"/>
      <c r="T154" s="2064"/>
      <c r="U154" s="2064"/>
      <c r="V154" s="2064"/>
      <c r="W154" s="2064"/>
      <c r="X154" s="2064"/>
      <c r="Y154" s="2055"/>
      <c r="Z154" s="2074"/>
      <c r="AA154" s="246" t="s">
        <v>940</v>
      </c>
      <c r="AC154" s="2046"/>
      <c r="AD154" s="78"/>
      <c r="AE154" s="78"/>
    </row>
    <row r="155" spans="1:31" s="80" customFormat="1">
      <c r="A155" s="2047">
        <v>51</v>
      </c>
      <c r="B155" s="2050"/>
      <c r="C155" s="2050"/>
      <c r="D155" s="2050"/>
      <c r="E155" s="241" t="s">
        <v>682</v>
      </c>
      <c r="F155" s="242"/>
      <c r="G155" s="2019"/>
      <c r="H155" s="2022"/>
      <c r="I155" s="2053"/>
      <c r="J155" s="2056"/>
      <c r="K155" s="2059" t="s">
        <v>331</v>
      </c>
      <c r="L155" s="2022"/>
      <c r="M155" s="2053"/>
      <c r="N155" s="2056"/>
      <c r="O155" s="2059" t="s">
        <v>331</v>
      </c>
      <c r="P155" s="2022"/>
      <c r="Q155" s="2062"/>
      <c r="R155" s="2062"/>
      <c r="S155" s="2062"/>
      <c r="T155" s="2062"/>
      <c r="U155" s="2062"/>
      <c r="V155" s="2062"/>
      <c r="W155" s="2062"/>
      <c r="X155" s="2062"/>
      <c r="Y155" s="2053"/>
      <c r="Z155" s="2075" t="s">
        <v>960</v>
      </c>
      <c r="AA155" s="243" t="s">
        <v>683</v>
      </c>
      <c r="AC155" s="2044" t="str">
        <f t="shared" ref="AC155" si="48">IF(ISERROR(VLOOKUP(C155,$AD$6:$AE$27,2,0))=TRUE,"",VLOOKUP(C155,$AD$6:$AE$27,2,0))</f>
        <v/>
      </c>
      <c r="AD155" s="78"/>
      <c r="AE155" s="78"/>
    </row>
    <row r="156" spans="1:31" s="80" customFormat="1">
      <c r="A156" s="2048"/>
      <c r="B156" s="2051"/>
      <c r="C156" s="2051"/>
      <c r="D156" s="2051"/>
      <c r="E156" s="244" t="s">
        <v>923</v>
      </c>
      <c r="F156" s="245"/>
      <c r="G156" s="2020"/>
      <c r="H156" s="2023"/>
      <c r="I156" s="2054"/>
      <c r="J156" s="2057"/>
      <c r="K156" s="2060"/>
      <c r="L156" s="2023"/>
      <c r="M156" s="2054"/>
      <c r="N156" s="2057"/>
      <c r="O156" s="2060"/>
      <c r="P156" s="2023"/>
      <c r="Q156" s="2063"/>
      <c r="R156" s="2063"/>
      <c r="S156" s="2063"/>
      <c r="T156" s="2063"/>
      <c r="U156" s="2063"/>
      <c r="V156" s="2063"/>
      <c r="W156" s="2063"/>
      <c r="X156" s="2063"/>
      <c r="Y156" s="2054"/>
      <c r="Z156" s="2073"/>
      <c r="AA156" s="276" t="s">
        <v>925</v>
      </c>
      <c r="AC156" s="2045"/>
      <c r="AD156" s="78"/>
      <c r="AE156" s="78"/>
    </row>
    <row r="157" spans="1:31" s="80" customFormat="1">
      <c r="A157" s="2049"/>
      <c r="B157" s="2052"/>
      <c r="C157" s="2052"/>
      <c r="D157" s="2052"/>
      <c r="E157" s="272" t="s">
        <v>939</v>
      </c>
      <c r="F157" s="271"/>
      <c r="G157" s="2021"/>
      <c r="H157" s="2024"/>
      <c r="I157" s="2055"/>
      <c r="J157" s="2058"/>
      <c r="K157" s="2061"/>
      <c r="L157" s="2024"/>
      <c r="M157" s="2055"/>
      <c r="N157" s="2058"/>
      <c r="O157" s="2061"/>
      <c r="P157" s="2024"/>
      <c r="Q157" s="2064"/>
      <c r="R157" s="2064"/>
      <c r="S157" s="2064"/>
      <c r="T157" s="2064"/>
      <c r="U157" s="2064"/>
      <c r="V157" s="2064"/>
      <c r="W157" s="2064"/>
      <c r="X157" s="2064"/>
      <c r="Y157" s="2055"/>
      <c r="Z157" s="2074"/>
      <c r="AA157" s="246" t="s">
        <v>940</v>
      </c>
      <c r="AC157" s="2046"/>
      <c r="AD157" s="78"/>
      <c r="AE157" s="78"/>
    </row>
    <row r="158" spans="1:31" s="80" customFormat="1">
      <c r="A158" s="2047">
        <v>52</v>
      </c>
      <c r="B158" s="2050"/>
      <c r="C158" s="2050"/>
      <c r="D158" s="2050"/>
      <c r="E158" s="241" t="s">
        <v>682</v>
      </c>
      <c r="F158" s="242"/>
      <c r="G158" s="2019"/>
      <c r="H158" s="2022"/>
      <c r="I158" s="2053"/>
      <c r="J158" s="2056"/>
      <c r="K158" s="2059" t="s">
        <v>331</v>
      </c>
      <c r="L158" s="2022"/>
      <c r="M158" s="2053"/>
      <c r="N158" s="2056"/>
      <c r="O158" s="2059" t="s">
        <v>331</v>
      </c>
      <c r="P158" s="2022"/>
      <c r="Q158" s="2062"/>
      <c r="R158" s="2062"/>
      <c r="S158" s="2062"/>
      <c r="T158" s="2062"/>
      <c r="U158" s="2062"/>
      <c r="V158" s="2062"/>
      <c r="W158" s="2062"/>
      <c r="X158" s="2062"/>
      <c r="Y158" s="2053"/>
      <c r="Z158" s="2075" t="s">
        <v>960</v>
      </c>
      <c r="AA158" s="243" t="s">
        <v>683</v>
      </c>
      <c r="AC158" s="2044" t="str">
        <f t="shared" ref="AC158" si="49">IF(ISERROR(VLOOKUP(C158,$AD$6:$AE$27,2,0))=TRUE,"",VLOOKUP(C158,$AD$6:$AE$27,2,0))</f>
        <v/>
      </c>
      <c r="AD158" s="78"/>
      <c r="AE158" s="78"/>
    </row>
    <row r="159" spans="1:31" s="80" customFormat="1">
      <c r="A159" s="2048"/>
      <c r="B159" s="2051"/>
      <c r="C159" s="2051"/>
      <c r="D159" s="2051"/>
      <c r="E159" s="244" t="s">
        <v>923</v>
      </c>
      <c r="F159" s="245"/>
      <c r="G159" s="2020"/>
      <c r="H159" s="2023"/>
      <c r="I159" s="2054"/>
      <c r="J159" s="2057"/>
      <c r="K159" s="2060"/>
      <c r="L159" s="2023"/>
      <c r="M159" s="2054"/>
      <c r="N159" s="2057"/>
      <c r="O159" s="2060"/>
      <c r="P159" s="2023"/>
      <c r="Q159" s="2063"/>
      <c r="R159" s="2063"/>
      <c r="S159" s="2063"/>
      <c r="T159" s="2063"/>
      <c r="U159" s="2063"/>
      <c r="V159" s="2063"/>
      <c r="W159" s="2063"/>
      <c r="X159" s="2063"/>
      <c r="Y159" s="2054"/>
      <c r="Z159" s="2073"/>
      <c r="AA159" s="276" t="s">
        <v>925</v>
      </c>
      <c r="AC159" s="2045"/>
      <c r="AD159" s="78"/>
      <c r="AE159" s="78"/>
    </row>
    <row r="160" spans="1:31" s="80" customFormat="1">
      <c r="A160" s="2049"/>
      <c r="B160" s="2052"/>
      <c r="C160" s="2052"/>
      <c r="D160" s="2052"/>
      <c r="E160" s="272" t="s">
        <v>939</v>
      </c>
      <c r="F160" s="271"/>
      <c r="G160" s="2021"/>
      <c r="H160" s="2024"/>
      <c r="I160" s="2055"/>
      <c r="J160" s="2058"/>
      <c r="K160" s="2061"/>
      <c r="L160" s="2024"/>
      <c r="M160" s="2055"/>
      <c r="N160" s="2058"/>
      <c r="O160" s="2061"/>
      <c r="P160" s="2024"/>
      <c r="Q160" s="2064"/>
      <c r="R160" s="2064"/>
      <c r="S160" s="2064"/>
      <c r="T160" s="2064"/>
      <c r="U160" s="2064"/>
      <c r="V160" s="2064"/>
      <c r="W160" s="2064"/>
      <c r="X160" s="2064"/>
      <c r="Y160" s="2055"/>
      <c r="Z160" s="2074"/>
      <c r="AA160" s="246" t="s">
        <v>940</v>
      </c>
      <c r="AC160" s="2046"/>
      <c r="AD160" s="78"/>
      <c r="AE160" s="78"/>
    </row>
    <row r="161" spans="1:31" s="80" customFormat="1">
      <c r="A161" s="2047">
        <v>53</v>
      </c>
      <c r="B161" s="2050"/>
      <c r="C161" s="2050"/>
      <c r="D161" s="2050"/>
      <c r="E161" s="241" t="s">
        <v>682</v>
      </c>
      <c r="F161" s="242"/>
      <c r="G161" s="2019"/>
      <c r="H161" s="2022"/>
      <c r="I161" s="2053"/>
      <c r="J161" s="2056"/>
      <c r="K161" s="2059" t="s">
        <v>331</v>
      </c>
      <c r="L161" s="2022"/>
      <c r="M161" s="2053"/>
      <c r="N161" s="2056"/>
      <c r="O161" s="2059" t="s">
        <v>331</v>
      </c>
      <c r="P161" s="2022"/>
      <c r="Q161" s="2062"/>
      <c r="R161" s="2062"/>
      <c r="S161" s="2062"/>
      <c r="T161" s="2062"/>
      <c r="U161" s="2062"/>
      <c r="V161" s="2062"/>
      <c r="W161" s="2062"/>
      <c r="X161" s="2062"/>
      <c r="Y161" s="2053"/>
      <c r="Z161" s="2075" t="s">
        <v>960</v>
      </c>
      <c r="AA161" s="243" t="s">
        <v>683</v>
      </c>
      <c r="AC161" s="2044" t="str">
        <f t="shared" ref="AC161" si="50">IF(ISERROR(VLOOKUP(C161,$AD$6:$AE$27,2,0))=TRUE,"",VLOOKUP(C161,$AD$6:$AE$27,2,0))</f>
        <v/>
      </c>
      <c r="AD161" s="78"/>
      <c r="AE161" s="78"/>
    </row>
    <row r="162" spans="1:31" s="80" customFormat="1">
      <c r="A162" s="2048"/>
      <c r="B162" s="2051"/>
      <c r="C162" s="2051"/>
      <c r="D162" s="2051"/>
      <c r="E162" s="244" t="s">
        <v>923</v>
      </c>
      <c r="F162" s="245"/>
      <c r="G162" s="2020"/>
      <c r="H162" s="2023"/>
      <c r="I162" s="2054"/>
      <c r="J162" s="2057"/>
      <c r="K162" s="2060"/>
      <c r="L162" s="2023"/>
      <c r="M162" s="2054"/>
      <c r="N162" s="2057"/>
      <c r="O162" s="2060"/>
      <c r="P162" s="2023"/>
      <c r="Q162" s="2063"/>
      <c r="R162" s="2063"/>
      <c r="S162" s="2063"/>
      <c r="T162" s="2063"/>
      <c r="U162" s="2063"/>
      <c r="V162" s="2063"/>
      <c r="W162" s="2063"/>
      <c r="X162" s="2063"/>
      <c r="Y162" s="2054"/>
      <c r="Z162" s="2073"/>
      <c r="AA162" s="276" t="s">
        <v>925</v>
      </c>
      <c r="AC162" s="2045"/>
      <c r="AD162" s="78"/>
      <c r="AE162" s="78"/>
    </row>
    <row r="163" spans="1:31" s="80" customFormat="1">
      <c r="A163" s="2049"/>
      <c r="B163" s="2052"/>
      <c r="C163" s="2052"/>
      <c r="D163" s="2052"/>
      <c r="E163" s="272" t="s">
        <v>939</v>
      </c>
      <c r="F163" s="271"/>
      <c r="G163" s="2021"/>
      <c r="H163" s="2024"/>
      <c r="I163" s="2055"/>
      <c r="J163" s="2058"/>
      <c r="K163" s="2061"/>
      <c r="L163" s="2024"/>
      <c r="M163" s="2055"/>
      <c r="N163" s="2058"/>
      <c r="O163" s="2061"/>
      <c r="P163" s="2024"/>
      <c r="Q163" s="2064"/>
      <c r="R163" s="2064"/>
      <c r="S163" s="2064"/>
      <c r="T163" s="2064"/>
      <c r="U163" s="2064"/>
      <c r="V163" s="2064"/>
      <c r="W163" s="2064"/>
      <c r="X163" s="2064"/>
      <c r="Y163" s="2055"/>
      <c r="Z163" s="2074"/>
      <c r="AA163" s="246" t="s">
        <v>940</v>
      </c>
      <c r="AC163" s="2046"/>
      <c r="AD163" s="78"/>
      <c r="AE163" s="78"/>
    </row>
    <row r="164" spans="1:31" s="80" customFormat="1">
      <c r="A164" s="2047">
        <v>54</v>
      </c>
      <c r="B164" s="2050"/>
      <c r="C164" s="2050"/>
      <c r="D164" s="2050"/>
      <c r="E164" s="241" t="s">
        <v>682</v>
      </c>
      <c r="F164" s="242"/>
      <c r="G164" s="2019"/>
      <c r="H164" s="2022"/>
      <c r="I164" s="2053"/>
      <c r="J164" s="2056"/>
      <c r="K164" s="2059" t="s">
        <v>331</v>
      </c>
      <c r="L164" s="2022"/>
      <c r="M164" s="2053"/>
      <c r="N164" s="2056"/>
      <c r="O164" s="2059" t="s">
        <v>331</v>
      </c>
      <c r="P164" s="2022"/>
      <c r="Q164" s="2062"/>
      <c r="R164" s="2062"/>
      <c r="S164" s="2062"/>
      <c r="T164" s="2062"/>
      <c r="U164" s="2062"/>
      <c r="V164" s="2062"/>
      <c r="W164" s="2062"/>
      <c r="X164" s="2062"/>
      <c r="Y164" s="2053"/>
      <c r="Z164" s="2075" t="s">
        <v>960</v>
      </c>
      <c r="AA164" s="243" t="s">
        <v>683</v>
      </c>
      <c r="AC164" s="2044" t="str">
        <f t="shared" ref="AC164" si="51">IF(ISERROR(VLOOKUP(C164,$AD$6:$AE$27,2,0))=TRUE,"",VLOOKUP(C164,$AD$6:$AE$27,2,0))</f>
        <v/>
      </c>
      <c r="AD164" s="78"/>
      <c r="AE164" s="78"/>
    </row>
    <row r="165" spans="1:31" s="80" customFormat="1">
      <c r="A165" s="2048"/>
      <c r="B165" s="2051"/>
      <c r="C165" s="2051"/>
      <c r="D165" s="2051"/>
      <c r="E165" s="244" t="s">
        <v>923</v>
      </c>
      <c r="F165" s="245"/>
      <c r="G165" s="2020"/>
      <c r="H165" s="2023"/>
      <c r="I165" s="2054"/>
      <c r="J165" s="2057"/>
      <c r="K165" s="2060"/>
      <c r="L165" s="2023"/>
      <c r="M165" s="2054"/>
      <c r="N165" s="2057"/>
      <c r="O165" s="2060"/>
      <c r="P165" s="2023"/>
      <c r="Q165" s="2063"/>
      <c r="R165" s="2063"/>
      <c r="S165" s="2063"/>
      <c r="T165" s="2063"/>
      <c r="U165" s="2063"/>
      <c r="V165" s="2063"/>
      <c r="W165" s="2063"/>
      <c r="X165" s="2063"/>
      <c r="Y165" s="2054"/>
      <c r="Z165" s="2073"/>
      <c r="AA165" s="276" t="s">
        <v>925</v>
      </c>
      <c r="AC165" s="2045"/>
      <c r="AD165" s="78"/>
      <c r="AE165" s="78"/>
    </row>
    <row r="166" spans="1:31" s="80" customFormat="1">
      <c r="A166" s="2049"/>
      <c r="B166" s="2052"/>
      <c r="C166" s="2052"/>
      <c r="D166" s="2052"/>
      <c r="E166" s="272" t="s">
        <v>939</v>
      </c>
      <c r="F166" s="271"/>
      <c r="G166" s="2021"/>
      <c r="H166" s="2024"/>
      <c r="I166" s="2055"/>
      <c r="J166" s="2058"/>
      <c r="K166" s="2061"/>
      <c r="L166" s="2024"/>
      <c r="M166" s="2055"/>
      <c r="N166" s="2058"/>
      <c r="O166" s="2061"/>
      <c r="P166" s="2024"/>
      <c r="Q166" s="2064"/>
      <c r="R166" s="2064"/>
      <c r="S166" s="2064"/>
      <c r="T166" s="2064"/>
      <c r="U166" s="2064"/>
      <c r="V166" s="2064"/>
      <c r="W166" s="2064"/>
      <c r="X166" s="2064"/>
      <c r="Y166" s="2055"/>
      <c r="Z166" s="2074"/>
      <c r="AA166" s="246" t="s">
        <v>940</v>
      </c>
      <c r="AC166" s="2046"/>
      <c r="AD166" s="78"/>
      <c r="AE166" s="78"/>
    </row>
    <row r="167" spans="1:31" s="80" customFormat="1">
      <c r="A167" s="2047">
        <v>55</v>
      </c>
      <c r="B167" s="2050"/>
      <c r="C167" s="2050"/>
      <c r="D167" s="2050"/>
      <c r="E167" s="241" t="s">
        <v>682</v>
      </c>
      <c r="F167" s="242"/>
      <c r="G167" s="2019"/>
      <c r="H167" s="2022"/>
      <c r="I167" s="2053"/>
      <c r="J167" s="2056"/>
      <c r="K167" s="2059" t="s">
        <v>331</v>
      </c>
      <c r="L167" s="2022"/>
      <c r="M167" s="2053"/>
      <c r="N167" s="2056"/>
      <c r="O167" s="2059" t="s">
        <v>331</v>
      </c>
      <c r="P167" s="2022"/>
      <c r="Q167" s="2062"/>
      <c r="R167" s="2062"/>
      <c r="S167" s="2062"/>
      <c r="T167" s="2062"/>
      <c r="U167" s="2062"/>
      <c r="V167" s="2062"/>
      <c r="W167" s="2062"/>
      <c r="X167" s="2062"/>
      <c r="Y167" s="2053"/>
      <c r="Z167" s="2075" t="s">
        <v>960</v>
      </c>
      <c r="AA167" s="243" t="s">
        <v>683</v>
      </c>
      <c r="AC167" s="2044" t="str">
        <f t="shared" ref="AC167" si="52">IF(ISERROR(VLOOKUP(C167,$AD$6:$AE$27,2,0))=TRUE,"",VLOOKUP(C167,$AD$6:$AE$27,2,0))</f>
        <v/>
      </c>
      <c r="AD167" s="78"/>
      <c r="AE167" s="78"/>
    </row>
    <row r="168" spans="1:31" s="80" customFormat="1">
      <c r="A168" s="2048"/>
      <c r="B168" s="2051"/>
      <c r="C168" s="2051"/>
      <c r="D168" s="2051"/>
      <c r="E168" s="244" t="s">
        <v>923</v>
      </c>
      <c r="F168" s="245"/>
      <c r="G168" s="2020"/>
      <c r="H168" s="2023"/>
      <c r="I168" s="2054"/>
      <c r="J168" s="2057"/>
      <c r="K168" s="2060"/>
      <c r="L168" s="2023"/>
      <c r="M168" s="2054"/>
      <c r="N168" s="2057"/>
      <c r="O168" s="2060"/>
      <c r="P168" s="2023"/>
      <c r="Q168" s="2063"/>
      <c r="R168" s="2063"/>
      <c r="S168" s="2063"/>
      <c r="T168" s="2063"/>
      <c r="U168" s="2063"/>
      <c r="V168" s="2063"/>
      <c r="W168" s="2063"/>
      <c r="X168" s="2063"/>
      <c r="Y168" s="2054"/>
      <c r="Z168" s="2073"/>
      <c r="AA168" s="276" t="s">
        <v>925</v>
      </c>
      <c r="AC168" s="2045"/>
      <c r="AD168" s="78"/>
      <c r="AE168" s="78"/>
    </row>
    <row r="169" spans="1:31" s="80" customFormat="1">
      <c r="A169" s="2049"/>
      <c r="B169" s="2052"/>
      <c r="C169" s="2052"/>
      <c r="D169" s="2052"/>
      <c r="E169" s="272" t="s">
        <v>939</v>
      </c>
      <c r="F169" s="271"/>
      <c r="G169" s="2021"/>
      <c r="H169" s="2024"/>
      <c r="I169" s="2055"/>
      <c r="J169" s="2058"/>
      <c r="K169" s="2061"/>
      <c r="L169" s="2024"/>
      <c r="M169" s="2055"/>
      <c r="N169" s="2058"/>
      <c r="O169" s="2061"/>
      <c r="P169" s="2024"/>
      <c r="Q169" s="2064"/>
      <c r="R169" s="2064"/>
      <c r="S169" s="2064"/>
      <c r="T169" s="2064"/>
      <c r="U169" s="2064"/>
      <c r="V169" s="2064"/>
      <c r="W169" s="2064"/>
      <c r="X169" s="2064"/>
      <c r="Y169" s="2055"/>
      <c r="Z169" s="2074"/>
      <c r="AA169" s="246" t="s">
        <v>940</v>
      </c>
      <c r="AC169" s="2046"/>
      <c r="AD169" s="78"/>
      <c r="AE169" s="78"/>
    </row>
    <row r="170" spans="1:31" s="80" customFormat="1">
      <c r="A170" s="2047">
        <v>56</v>
      </c>
      <c r="B170" s="2050"/>
      <c r="C170" s="2050"/>
      <c r="D170" s="2050"/>
      <c r="E170" s="241" t="s">
        <v>682</v>
      </c>
      <c r="F170" s="242"/>
      <c r="G170" s="2019"/>
      <c r="H170" s="2022"/>
      <c r="I170" s="2053"/>
      <c r="J170" s="2056"/>
      <c r="K170" s="2059" t="s">
        <v>331</v>
      </c>
      <c r="L170" s="2022"/>
      <c r="M170" s="2053"/>
      <c r="N170" s="2056"/>
      <c r="O170" s="2059" t="s">
        <v>331</v>
      </c>
      <c r="P170" s="2022"/>
      <c r="Q170" s="2062"/>
      <c r="R170" s="2062"/>
      <c r="S170" s="2062"/>
      <c r="T170" s="2062"/>
      <c r="U170" s="2062"/>
      <c r="V170" s="2062"/>
      <c r="W170" s="2062"/>
      <c r="X170" s="2062"/>
      <c r="Y170" s="2053"/>
      <c r="Z170" s="2075" t="s">
        <v>960</v>
      </c>
      <c r="AA170" s="243" t="s">
        <v>683</v>
      </c>
      <c r="AC170" s="2044" t="str">
        <f t="shared" ref="AC170" si="53">IF(ISERROR(VLOOKUP(C170,$AD$6:$AE$27,2,0))=TRUE,"",VLOOKUP(C170,$AD$6:$AE$27,2,0))</f>
        <v/>
      </c>
      <c r="AD170" s="78"/>
      <c r="AE170" s="78"/>
    </row>
    <row r="171" spans="1:31" s="80" customFormat="1">
      <c r="A171" s="2048"/>
      <c r="B171" s="2051"/>
      <c r="C171" s="2051"/>
      <c r="D171" s="2051"/>
      <c r="E171" s="244" t="s">
        <v>923</v>
      </c>
      <c r="F171" s="245"/>
      <c r="G171" s="2020"/>
      <c r="H171" s="2023"/>
      <c r="I171" s="2054"/>
      <c r="J171" s="2057"/>
      <c r="K171" s="2060"/>
      <c r="L171" s="2023"/>
      <c r="M171" s="2054"/>
      <c r="N171" s="2057"/>
      <c r="O171" s="2060"/>
      <c r="P171" s="2023"/>
      <c r="Q171" s="2063"/>
      <c r="R171" s="2063"/>
      <c r="S171" s="2063"/>
      <c r="T171" s="2063"/>
      <c r="U171" s="2063"/>
      <c r="V171" s="2063"/>
      <c r="W171" s="2063"/>
      <c r="X171" s="2063"/>
      <c r="Y171" s="2054"/>
      <c r="Z171" s="2073"/>
      <c r="AA171" s="276" t="s">
        <v>925</v>
      </c>
      <c r="AC171" s="2045"/>
      <c r="AD171" s="78"/>
      <c r="AE171" s="78"/>
    </row>
    <row r="172" spans="1:31" s="80" customFormat="1">
      <c r="A172" s="2049"/>
      <c r="B172" s="2052"/>
      <c r="C172" s="2052"/>
      <c r="D172" s="2052"/>
      <c r="E172" s="272" t="s">
        <v>939</v>
      </c>
      <c r="F172" s="271"/>
      <c r="G172" s="2021"/>
      <c r="H172" s="2024"/>
      <c r="I172" s="2055"/>
      <c r="J172" s="2058"/>
      <c r="K172" s="2061"/>
      <c r="L172" s="2024"/>
      <c r="M172" s="2055"/>
      <c r="N172" s="2058"/>
      <c r="O172" s="2061"/>
      <c r="P172" s="2024"/>
      <c r="Q172" s="2064"/>
      <c r="R172" s="2064"/>
      <c r="S172" s="2064"/>
      <c r="T172" s="2064"/>
      <c r="U172" s="2064"/>
      <c r="V172" s="2064"/>
      <c r="W172" s="2064"/>
      <c r="X172" s="2064"/>
      <c r="Y172" s="2055"/>
      <c r="Z172" s="2074"/>
      <c r="AA172" s="246" t="s">
        <v>940</v>
      </c>
      <c r="AC172" s="2046"/>
      <c r="AD172" s="78"/>
      <c r="AE172" s="78"/>
    </row>
    <row r="173" spans="1:31" s="80" customFormat="1">
      <c r="A173" s="2047">
        <v>57</v>
      </c>
      <c r="B173" s="2050"/>
      <c r="C173" s="2050"/>
      <c r="D173" s="2050"/>
      <c r="E173" s="241" t="s">
        <v>682</v>
      </c>
      <c r="F173" s="242"/>
      <c r="G173" s="2019"/>
      <c r="H173" s="2022"/>
      <c r="I173" s="2053"/>
      <c r="J173" s="2056"/>
      <c r="K173" s="2059" t="s">
        <v>331</v>
      </c>
      <c r="L173" s="2022"/>
      <c r="M173" s="2053"/>
      <c r="N173" s="2056"/>
      <c r="O173" s="2059" t="s">
        <v>331</v>
      </c>
      <c r="P173" s="2022"/>
      <c r="Q173" s="2062"/>
      <c r="R173" s="2062"/>
      <c r="S173" s="2062"/>
      <c r="T173" s="2062"/>
      <c r="U173" s="2062"/>
      <c r="V173" s="2062"/>
      <c r="W173" s="2062"/>
      <c r="X173" s="2062"/>
      <c r="Y173" s="2053"/>
      <c r="Z173" s="2075" t="s">
        <v>960</v>
      </c>
      <c r="AA173" s="243" t="s">
        <v>683</v>
      </c>
      <c r="AC173" s="2044" t="str">
        <f t="shared" ref="AC173" si="54">IF(ISERROR(VLOOKUP(C173,$AD$6:$AE$27,2,0))=TRUE,"",VLOOKUP(C173,$AD$6:$AE$27,2,0))</f>
        <v/>
      </c>
      <c r="AD173" s="78"/>
      <c r="AE173" s="78"/>
    </row>
    <row r="174" spans="1:31" s="80" customFormat="1">
      <c r="A174" s="2048"/>
      <c r="B174" s="2051"/>
      <c r="C174" s="2051"/>
      <c r="D174" s="2051"/>
      <c r="E174" s="244" t="s">
        <v>923</v>
      </c>
      <c r="F174" s="245"/>
      <c r="G174" s="2020"/>
      <c r="H174" s="2023"/>
      <c r="I174" s="2054"/>
      <c r="J174" s="2057"/>
      <c r="K174" s="2060"/>
      <c r="L174" s="2023"/>
      <c r="M174" s="2054"/>
      <c r="N174" s="2057"/>
      <c r="O174" s="2060"/>
      <c r="P174" s="2023"/>
      <c r="Q174" s="2063"/>
      <c r="R174" s="2063"/>
      <c r="S174" s="2063"/>
      <c r="T174" s="2063"/>
      <c r="U174" s="2063"/>
      <c r="V174" s="2063"/>
      <c r="W174" s="2063"/>
      <c r="X174" s="2063"/>
      <c r="Y174" s="2054"/>
      <c r="Z174" s="2073"/>
      <c r="AA174" s="276" t="s">
        <v>925</v>
      </c>
      <c r="AC174" s="2045"/>
      <c r="AD174" s="78"/>
      <c r="AE174" s="78"/>
    </row>
    <row r="175" spans="1:31" s="80" customFormat="1">
      <c r="A175" s="2049"/>
      <c r="B175" s="2052"/>
      <c r="C175" s="2052"/>
      <c r="D175" s="2052"/>
      <c r="E175" s="272" t="s">
        <v>939</v>
      </c>
      <c r="F175" s="271"/>
      <c r="G175" s="2021"/>
      <c r="H175" s="2024"/>
      <c r="I175" s="2055"/>
      <c r="J175" s="2058"/>
      <c r="K175" s="2061"/>
      <c r="L175" s="2024"/>
      <c r="M175" s="2055"/>
      <c r="N175" s="2058"/>
      <c r="O175" s="2061"/>
      <c r="P175" s="2024"/>
      <c r="Q175" s="2064"/>
      <c r="R175" s="2064"/>
      <c r="S175" s="2064"/>
      <c r="T175" s="2064"/>
      <c r="U175" s="2064"/>
      <c r="V175" s="2064"/>
      <c r="W175" s="2064"/>
      <c r="X175" s="2064"/>
      <c r="Y175" s="2055"/>
      <c r="Z175" s="2074"/>
      <c r="AA175" s="246" t="s">
        <v>940</v>
      </c>
      <c r="AC175" s="2046"/>
      <c r="AD175" s="78"/>
      <c r="AE175" s="78"/>
    </row>
    <row r="176" spans="1:31" s="80" customFormat="1">
      <c r="A176" s="2047">
        <v>58</v>
      </c>
      <c r="B176" s="2050"/>
      <c r="C176" s="2050"/>
      <c r="D176" s="2050"/>
      <c r="E176" s="241" t="s">
        <v>682</v>
      </c>
      <c r="F176" s="242"/>
      <c r="G176" s="2019"/>
      <c r="H176" s="2022"/>
      <c r="I176" s="2053"/>
      <c r="J176" s="2056"/>
      <c r="K176" s="2059" t="s">
        <v>331</v>
      </c>
      <c r="L176" s="2022"/>
      <c r="M176" s="2053"/>
      <c r="N176" s="2056"/>
      <c r="O176" s="2059" t="s">
        <v>331</v>
      </c>
      <c r="P176" s="2022"/>
      <c r="Q176" s="2062"/>
      <c r="R176" s="2062"/>
      <c r="S176" s="2062"/>
      <c r="T176" s="2062"/>
      <c r="U176" s="2062"/>
      <c r="V176" s="2062"/>
      <c r="W176" s="2062"/>
      <c r="X176" s="2062"/>
      <c r="Y176" s="2053"/>
      <c r="Z176" s="2075" t="s">
        <v>960</v>
      </c>
      <c r="AA176" s="243" t="s">
        <v>683</v>
      </c>
      <c r="AC176" s="2044" t="str">
        <f t="shared" ref="AC176" si="55">IF(ISERROR(VLOOKUP(C176,$AD$6:$AE$27,2,0))=TRUE,"",VLOOKUP(C176,$AD$6:$AE$27,2,0))</f>
        <v/>
      </c>
      <c r="AD176" s="78"/>
      <c r="AE176" s="78"/>
    </row>
    <row r="177" spans="1:31" s="80" customFormat="1">
      <c r="A177" s="2048"/>
      <c r="B177" s="2051"/>
      <c r="C177" s="2051"/>
      <c r="D177" s="2051"/>
      <c r="E177" s="244" t="s">
        <v>923</v>
      </c>
      <c r="F177" s="245"/>
      <c r="G177" s="2020"/>
      <c r="H177" s="2023"/>
      <c r="I177" s="2054"/>
      <c r="J177" s="2057"/>
      <c r="K177" s="2060"/>
      <c r="L177" s="2023"/>
      <c r="M177" s="2054"/>
      <c r="N177" s="2057"/>
      <c r="O177" s="2060"/>
      <c r="P177" s="2023"/>
      <c r="Q177" s="2063"/>
      <c r="R177" s="2063"/>
      <c r="S177" s="2063"/>
      <c r="T177" s="2063"/>
      <c r="U177" s="2063"/>
      <c r="V177" s="2063"/>
      <c r="W177" s="2063"/>
      <c r="X177" s="2063"/>
      <c r="Y177" s="2054"/>
      <c r="Z177" s="2073"/>
      <c r="AA177" s="276" t="s">
        <v>925</v>
      </c>
      <c r="AC177" s="2045"/>
      <c r="AD177" s="78"/>
      <c r="AE177" s="78"/>
    </row>
    <row r="178" spans="1:31" s="80" customFormat="1">
      <c r="A178" s="2049"/>
      <c r="B178" s="2052"/>
      <c r="C178" s="2052"/>
      <c r="D178" s="2052"/>
      <c r="E178" s="272" t="s">
        <v>939</v>
      </c>
      <c r="F178" s="271"/>
      <c r="G178" s="2021"/>
      <c r="H178" s="2024"/>
      <c r="I178" s="2055"/>
      <c r="J178" s="2058"/>
      <c r="K178" s="2061"/>
      <c r="L178" s="2024"/>
      <c r="M178" s="2055"/>
      <c r="N178" s="2058"/>
      <c r="O178" s="2061"/>
      <c r="P178" s="2024"/>
      <c r="Q178" s="2064"/>
      <c r="R178" s="2064"/>
      <c r="S178" s="2064"/>
      <c r="T178" s="2064"/>
      <c r="U178" s="2064"/>
      <c r="V178" s="2064"/>
      <c r="W178" s="2064"/>
      <c r="X178" s="2064"/>
      <c r="Y178" s="2055"/>
      <c r="Z178" s="2074"/>
      <c r="AA178" s="246" t="s">
        <v>940</v>
      </c>
      <c r="AC178" s="2046"/>
      <c r="AD178" s="78"/>
      <c r="AE178" s="78"/>
    </row>
    <row r="179" spans="1:31" s="80" customFormat="1">
      <c r="A179" s="2047">
        <v>59</v>
      </c>
      <c r="B179" s="2050"/>
      <c r="C179" s="2050"/>
      <c r="D179" s="2050"/>
      <c r="E179" s="241" t="s">
        <v>682</v>
      </c>
      <c r="F179" s="242"/>
      <c r="G179" s="2019"/>
      <c r="H179" s="2022"/>
      <c r="I179" s="2053"/>
      <c r="J179" s="2056"/>
      <c r="K179" s="2059" t="s">
        <v>331</v>
      </c>
      <c r="L179" s="2022"/>
      <c r="M179" s="2053"/>
      <c r="N179" s="2056"/>
      <c r="O179" s="2059" t="s">
        <v>331</v>
      </c>
      <c r="P179" s="2022"/>
      <c r="Q179" s="2062"/>
      <c r="R179" s="2062"/>
      <c r="S179" s="2062"/>
      <c r="T179" s="2062"/>
      <c r="U179" s="2062"/>
      <c r="V179" s="2062"/>
      <c r="W179" s="2062"/>
      <c r="X179" s="2062"/>
      <c r="Y179" s="2053"/>
      <c r="Z179" s="2075" t="s">
        <v>960</v>
      </c>
      <c r="AA179" s="243" t="s">
        <v>683</v>
      </c>
      <c r="AC179" s="2044" t="str">
        <f t="shared" ref="AC179" si="56">IF(ISERROR(VLOOKUP(C179,$AD$6:$AE$27,2,0))=TRUE,"",VLOOKUP(C179,$AD$6:$AE$27,2,0))</f>
        <v/>
      </c>
      <c r="AD179" s="78"/>
      <c r="AE179" s="78"/>
    </row>
    <row r="180" spans="1:31" s="80" customFormat="1">
      <c r="A180" s="2048"/>
      <c r="B180" s="2051"/>
      <c r="C180" s="2051"/>
      <c r="D180" s="2051"/>
      <c r="E180" s="244" t="s">
        <v>923</v>
      </c>
      <c r="F180" s="245"/>
      <c r="G180" s="2020"/>
      <c r="H180" s="2023"/>
      <c r="I180" s="2054"/>
      <c r="J180" s="2057"/>
      <c r="K180" s="2060"/>
      <c r="L180" s="2023"/>
      <c r="M180" s="2054"/>
      <c r="N180" s="2057"/>
      <c r="O180" s="2060"/>
      <c r="P180" s="2023"/>
      <c r="Q180" s="2063"/>
      <c r="R180" s="2063"/>
      <c r="S180" s="2063"/>
      <c r="T180" s="2063"/>
      <c r="U180" s="2063"/>
      <c r="V180" s="2063"/>
      <c r="W180" s="2063"/>
      <c r="X180" s="2063"/>
      <c r="Y180" s="2054"/>
      <c r="Z180" s="2073"/>
      <c r="AA180" s="276" t="s">
        <v>925</v>
      </c>
      <c r="AC180" s="2045"/>
      <c r="AD180" s="78"/>
      <c r="AE180" s="78"/>
    </row>
    <row r="181" spans="1:31" s="80" customFormat="1">
      <c r="A181" s="2049"/>
      <c r="B181" s="2052"/>
      <c r="C181" s="2052"/>
      <c r="D181" s="2052"/>
      <c r="E181" s="272" t="s">
        <v>939</v>
      </c>
      <c r="F181" s="271"/>
      <c r="G181" s="2021"/>
      <c r="H181" s="2024"/>
      <c r="I181" s="2055"/>
      <c r="J181" s="2058"/>
      <c r="K181" s="2061"/>
      <c r="L181" s="2024"/>
      <c r="M181" s="2055"/>
      <c r="N181" s="2058"/>
      <c r="O181" s="2061"/>
      <c r="P181" s="2024"/>
      <c r="Q181" s="2064"/>
      <c r="R181" s="2064"/>
      <c r="S181" s="2064"/>
      <c r="T181" s="2064"/>
      <c r="U181" s="2064"/>
      <c r="V181" s="2064"/>
      <c r="W181" s="2064"/>
      <c r="X181" s="2064"/>
      <c r="Y181" s="2055"/>
      <c r="Z181" s="2074"/>
      <c r="AA181" s="246" t="s">
        <v>940</v>
      </c>
      <c r="AC181" s="2046"/>
      <c r="AD181" s="78"/>
      <c r="AE181" s="78"/>
    </row>
    <row r="182" spans="1:31" s="80" customFormat="1">
      <c r="A182" s="2047">
        <v>60</v>
      </c>
      <c r="B182" s="2050"/>
      <c r="C182" s="2050"/>
      <c r="D182" s="2050"/>
      <c r="E182" s="241" t="s">
        <v>682</v>
      </c>
      <c r="F182" s="242"/>
      <c r="G182" s="2019"/>
      <c r="H182" s="2022"/>
      <c r="I182" s="2053"/>
      <c r="J182" s="2056"/>
      <c r="K182" s="2059" t="s">
        <v>331</v>
      </c>
      <c r="L182" s="2022"/>
      <c r="M182" s="2053"/>
      <c r="N182" s="2056"/>
      <c r="O182" s="2059" t="s">
        <v>331</v>
      </c>
      <c r="P182" s="2022"/>
      <c r="Q182" s="2062"/>
      <c r="R182" s="2062"/>
      <c r="S182" s="2062"/>
      <c r="T182" s="2062"/>
      <c r="U182" s="2062"/>
      <c r="V182" s="2062"/>
      <c r="W182" s="2062"/>
      <c r="X182" s="2062"/>
      <c r="Y182" s="2053"/>
      <c r="Z182" s="2075" t="s">
        <v>960</v>
      </c>
      <c r="AA182" s="243" t="s">
        <v>683</v>
      </c>
      <c r="AC182" s="2044" t="str">
        <f t="shared" ref="AC182" si="57">IF(ISERROR(VLOOKUP(C182,$AD$6:$AE$27,2,0))=TRUE,"",VLOOKUP(C182,$AD$6:$AE$27,2,0))</f>
        <v/>
      </c>
      <c r="AD182" s="78"/>
      <c r="AE182" s="78"/>
    </row>
    <row r="183" spans="1:31" s="80" customFormat="1">
      <c r="A183" s="2048"/>
      <c r="B183" s="2051"/>
      <c r="C183" s="2051"/>
      <c r="D183" s="2051"/>
      <c r="E183" s="244" t="s">
        <v>923</v>
      </c>
      <c r="F183" s="245"/>
      <c r="G183" s="2020"/>
      <c r="H183" s="2023"/>
      <c r="I183" s="2054"/>
      <c r="J183" s="2057"/>
      <c r="K183" s="2060"/>
      <c r="L183" s="2023"/>
      <c r="M183" s="2054"/>
      <c r="N183" s="2057"/>
      <c r="O183" s="2060"/>
      <c r="P183" s="2023"/>
      <c r="Q183" s="2063"/>
      <c r="R183" s="2063"/>
      <c r="S183" s="2063"/>
      <c r="T183" s="2063"/>
      <c r="U183" s="2063"/>
      <c r="V183" s="2063"/>
      <c r="W183" s="2063"/>
      <c r="X183" s="2063"/>
      <c r="Y183" s="2054"/>
      <c r="Z183" s="2073"/>
      <c r="AA183" s="276" t="s">
        <v>925</v>
      </c>
      <c r="AC183" s="2045"/>
      <c r="AD183" s="78"/>
      <c r="AE183" s="78"/>
    </row>
    <row r="184" spans="1:31" s="80" customFormat="1">
      <c r="A184" s="2049"/>
      <c r="B184" s="2052"/>
      <c r="C184" s="2052"/>
      <c r="D184" s="2052"/>
      <c r="E184" s="272" t="s">
        <v>939</v>
      </c>
      <c r="F184" s="271"/>
      <c r="G184" s="2021"/>
      <c r="H184" s="2024"/>
      <c r="I184" s="2055"/>
      <c r="J184" s="2058"/>
      <c r="K184" s="2061"/>
      <c r="L184" s="2024"/>
      <c r="M184" s="2055"/>
      <c r="N184" s="2058"/>
      <c r="O184" s="2061"/>
      <c r="P184" s="2024"/>
      <c r="Q184" s="2064"/>
      <c r="R184" s="2064"/>
      <c r="S184" s="2064"/>
      <c r="T184" s="2064"/>
      <c r="U184" s="2064"/>
      <c r="V184" s="2064"/>
      <c r="W184" s="2064"/>
      <c r="X184" s="2064"/>
      <c r="Y184" s="2055"/>
      <c r="Z184" s="2074"/>
      <c r="AA184" s="246" t="s">
        <v>940</v>
      </c>
      <c r="AC184" s="2046"/>
      <c r="AD184" s="78"/>
      <c r="AE184" s="78"/>
    </row>
  </sheetData>
  <sheetProtection sheet="1" objects="1" scenarios="1"/>
  <mergeCells count="1519">
    <mergeCell ref="AC182:AC184"/>
    <mergeCell ref="R182:R184"/>
    <mergeCell ref="S182:S184"/>
    <mergeCell ref="T182:T184"/>
    <mergeCell ref="U182:U184"/>
    <mergeCell ref="V182:V184"/>
    <mergeCell ref="W182:W184"/>
    <mergeCell ref="L182:L184"/>
    <mergeCell ref="M182:M184"/>
    <mergeCell ref="N182:N184"/>
    <mergeCell ref="O182:O184"/>
    <mergeCell ref="P182:P184"/>
    <mergeCell ref="Q182:Q184"/>
    <mergeCell ref="AC179:AC181"/>
    <mergeCell ref="A182:A184"/>
    <mergeCell ref="B182:B184"/>
    <mergeCell ref="C182:C184"/>
    <mergeCell ref="D182:D184"/>
    <mergeCell ref="G182:G184"/>
    <mergeCell ref="H182:H184"/>
    <mergeCell ref="I182:I184"/>
    <mergeCell ref="J182:J184"/>
    <mergeCell ref="K182:K184"/>
    <mergeCell ref="U179:U181"/>
    <mergeCell ref="V179:V181"/>
    <mergeCell ref="W179:W181"/>
    <mergeCell ref="X179:X181"/>
    <mergeCell ref="Y179:Y181"/>
    <mergeCell ref="Z179:Z181"/>
    <mergeCell ref="O179:O181"/>
    <mergeCell ref="P179:P181"/>
    <mergeCell ref="Q179:Q181"/>
    <mergeCell ref="R179:R181"/>
    <mergeCell ref="S179:S181"/>
    <mergeCell ref="T179:T181"/>
    <mergeCell ref="I179:I181"/>
    <mergeCell ref="J179:J181"/>
    <mergeCell ref="K179:K181"/>
    <mergeCell ref="L179:L181"/>
    <mergeCell ref="M179:M181"/>
    <mergeCell ref="N179:N181"/>
    <mergeCell ref="X182:X184"/>
    <mergeCell ref="Y182:Y184"/>
    <mergeCell ref="Z182:Z184"/>
    <mergeCell ref="AC176:AC178"/>
    <mergeCell ref="A179:A181"/>
    <mergeCell ref="B179:B181"/>
    <mergeCell ref="C179:C181"/>
    <mergeCell ref="D179:D181"/>
    <mergeCell ref="G179:G181"/>
    <mergeCell ref="H179:H181"/>
    <mergeCell ref="R176:R178"/>
    <mergeCell ref="S176:S178"/>
    <mergeCell ref="T176:T178"/>
    <mergeCell ref="U176:U178"/>
    <mergeCell ref="V176:V178"/>
    <mergeCell ref="W176:W178"/>
    <mergeCell ref="L176:L178"/>
    <mergeCell ref="M176:M178"/>
    <mergeCell ref="N176:N178"/>
    <mergeCell ref="O176:O178"/>
    <mergeCell ref="P176:P178"/>
    <mergeCell ref="Q176:Q178"/>
    <mergeCell ref="A176:A178"/>
    <mergeCell ref="B176:B178"/>
    <mergeCell ref="C176:C178"/>
    <mergeCell ref="D176:D178"/>
    <mergeCell ref="G176:G178"/>
    <mergeCell ref="H176:H178"/>
    <mergeCell ref="I176:I178"/>
    <mergeCell ref="J176:J178"/>
    <mergeCell ref="K176:K178"/>
    <mergeCell ref="U173:U175"/>
    <mergeCell ref="V173:V175"/>
    <mergeCell ref="W173:W175"/>
    <mergeCell ref="X173:X175"/>
    <mergeCell ref="Y173:Y175"/>
    <mergeCell ref="Z173:Z175"/>
    <mergeCell ref="O173:O175"/>
    <mergeCell ref="P173:P175"/>
    <mergeCell ref="Q173:Q175"/>
    <mergeCell ref="R173:R175"/>
    <mergeCell ref="S173:S175"/>
    <mergeCell ref="T173:T175"/>
    <mergeCell ref="I173:I175"/>
    <mergeCell ref="J173:J175"/>
    <mergeCell ref="K173:K175"/>
    <mergeCell ref="L173:L175"/>
    <mergeCell ref="M173:M175"/>
    <mergeCell ref="N173:N175"/>
    <mergeCell ref="X176:X178"/>
    <mergeCell ref="Y176:Y178"/>
    <mergeCell ref="Z176:Z178"/>
    <mergeCell ref="AC170:AC172"/>
    <mergeCell ref="A173:A175"/>
    <mergeCell ref="B173:B175"/>
    <mergeCell ref="C173:C175"/>
    <mergeCell ref="D173:D175"/>
    <mergeCell ref="G173:G175"/>
    <mergeCell ref="H173:H175"/>
    <mergeCell ref="R170:R172"/>
    <mergeCell ref="S170:S172"/>
    <mergeCell ref="T170:T172"/>
    <mergeCell ref="U170:U172"/>
    <mergeCell ref="V170:V172"/>
    <mergeCell ref="W170:W172"/>
    <mergeCell ref="L170:L172"/>
    <mergeCell ref="M170:M172"/>
    <mergeCell ref="N170:N172"/>
    <mergeCell ref="O170:O172"/>
    <mergeCell ref="P170:P172"/>
    <mergeCell ref="Q170:Q172"/>
    <mergeCell ref="AC173:AC175"/>
    <mergeCell ref="A170:A172"/>
    <mergeCell ref="B170:B172"/>
    <mergeCell ref="C170:C172"/>
    <mergeCell ref="D170:D172"/>
    <mergeCell ref="G170:G172"/>
    <mergeCell ref="H170:H172"/>
    <mergeCell ref="I170:I172"/>
    <mergeCell ref="J170:J172"/>
    <mergeCell ref="K170:K172"/>
    <mergeCell ref="X170:X172"/>
    <mergeCell ref="Y170:Y172"/>
    <mergeCell ref="Z170:Z172"/>
    <mergeCell ref="U167:U169"/>
    <mergeCell ref="V167:V169"/>
    <mergeCell ref="W167:W169"/>
    <mergeCell ref="X167:X169"/>
    <mergeCell ref="Y167:Y169"/>
    <mergeCell ref="Z167:Z169"/>
    <mergeCell ref="O167:O169"/>
    <mergeCell ref="P167:P169"/>
    <mergeCell ref="Q167:Q169"/>
    <mergeCell ref="R167:R169"/>
    <mergeCell ref="S167:S169"/>
    <mergeCell ref="T167:T169"/>
    <mergeCell ref="I167:I169"/>
    <mergeCell ref="J167:J169"/>
    <mergeCell ref="K167:K169"/>
    <mergeCell ref="L167:L169"/>
    <mergeCell ref="M167:M169"/>
    <mergeCell ref="N167:N169"/>
    <mergeCell ref="AC164:AC166"/>
    <mergeCell ref="A167:A169"/>
    <mergeCell ref="B167:B169"/>
    <mergeCell ref="C167:C169"/>
    <mergeCell ref="D167:D169"/>
    <mergeCell ref="G167:G169"/>
    <mergeCell ref="H167:H169"/>
    <mergeCell ref="R164:R166"/>
    <mergeCell ref="S164:S166"/>
    <mergeCell ref="T164:T166"/>
    <mergeCell ref="U164:U166"/>
    <mergeCell ref="V164:V166"/>
    <mergeCell ref="W164:W166"/>
    <mergeCell ref="L164:L166"/>
    <mergeCell ref="M164:M166"/>
    <mergeCell ref="N164:N166"/>
    <mergeCell ref="O164:O166"/>
    <mergeCell ref="P164:P166"/>
    <mergeCell ref="Q164:Q166"/>
    <mergeCell ref="AC167:AC169"/>
    <mergeCell ref="A164:A166"/>
    <mergeCell ref="B164:B166"/>
    <mergeCell ref="C164:C166"/>
    <mergeCell ref="D164:D166"/>
    <mergeCell ref="G164:G166"/>
    <mergeCell ref="H164:H166"/>
    <mergeCell ref="I164:I166"/>
    <mergeCell ref="J164:J166"/>
    <mergeCell ref="K164:K166"/>
    <mergeCell ref="X164:X166"/>
    <mergeCell ref="Y164:Y166"/>
    <mergeCell ref="Z164:Z166"/>
    <mergeCell ref="U161:U163"/>
    <mergeCell ref="V161:V163"/>
    <mergeCell ref="W161:W163"/>
    <mergeCell ref="X161:X163"/>
    <mergeCell ref="Y161:Y163"/>
    <mergeCell ref="Z161:Z163"/>
    <mergeCell ref="O161:O163"/>
    <mergeCell ref="P161:P163"/>
    <mergeCell ref="Q161:Q163"/>
    <mergeCell ref="R161:R163"/>
    <mergeCell ref="S161:S163"/>
    <mergeCell ref="T161:T163"/>
    <mergeCell ref="I161:I163"/>
    <mergeCell ref="J161:J163"/>
    <mergeCell ref="K161:K163"/>
    <mergeCell ref="L161:L163"/>
    <mergeCell ref="M161:M163"/>
    <mergeCell ref="N161:N163"/>
    <mergeCell ref="AC158:AC160"/>
    <mergeCell ref="A161:A163"/>
    <mergeCell ref="B161:B163"/>
    <mergeCell ref="C161:C163"/>
    <mergeCell ref="D161:D163"/>
    <mergeCell ref="G161:G163"/>
    <mergeCell ref="H161:H163"/>
    <mergeCell ref="R158:R160"/>
    <mergeCell ref="S158:S160"/>
    <mergeCell ref="T158:T160"/>
    <mergeCell ref="U158:U160"/>
    <mergeCell ref="V158:V160"/>
    <mergeCell ref="W158:W160"/>
    <mergeCell ref="L158:L160"/>
    <mergeCell ref="M158:M160"/>
    <mergeCell ref="N158:N160"/>
    <mergeCell ref="O158:O160"/>
    <mergeCell ref="P158:P160"/>
    <mergeCell ref="Q158:Q160"/>
    <mergeCell ref="AC161:AC163"/>
    <mergeCell ref="A158:A160"/>
    <mergeCell ref="B158:B160"/>
    <mergeCell ref="C158:C160"/>
    <mergeCell ref="D158:D160"/>
    <mergeCell ref="G158:G160"/>
    <mergeCell ref="H158:H160"/>
    <mergeCell ref="I158:I160"/>
    <mergeCell ref="J158:J160"/>
    <mergeCell ref="K158:K160"/>
    <mergeCell ref="X158:X160"/>
    <mergeCell ref="Y158:Y160"/>
    <mergeCell ref="Z158:Z160"/>
    <mergeCell ref="U155:U157"/>
    <mergeCell ref="V155:V157"/>
    <mergeCell ref="W155:W157"/>
    <mergeCell ref="X155:X157"/>
    <mergeCell ref="Y155:Y157"/>
    <mergeCell ref="Z155:Z157"/>
    <mergeCell ref="O155:O157"/>
    <mergeCell ref="P155:P157"/>
    <mergeCell ref="Q155:Q157"/>
    <mergeCell ref="R155:R157"/>
    <mergeCell ref="S155:S157"/>
    <mergeCell ref="T155:T157"/>
    <mergeCell ref="I155:I157"/>
    <mergeCell ref="J155:J157"/>
    <mergeCell ref="K155:K157"/>
    <mergeCell ref="L155:L157"/>
    <mergeCell ref="M155:M157"/>
    <mergeCell ref="N155:N157"/>
    <mergeCell ref="AC152:AC154"/>
    <mergeCell ref="A155:A157"/>
    <mergeCell ref="B155:B157"/>
    <mergeCell ref="C155:C157"/>
    <mergeCell ref="D155:D157"/>
    <mergeCell ref="G155:G157"/>
    <mergeCell ref="H155:H157"/>
    <mergeCell ref="R152:R154"/>
    <mergeCell ref="S152:S154"/>
    <mergeCell ref="T152:T154"/>
    <mergeCell ref="U152:U154"/>
    <mergeCell ref="V152:V154"/>
    <mergeCell ref="W152:W154"/>
    <mergeCell ref="L152:L154"/>
    <mergeCell ref="M152:M154"/>
    <mergeCell ref="N152:N154"/>
    <mergeCell ref="O152:O154"/>
    <mergeCell ref="P152:P154"/>
    <mergeCell ref="Q152:Q154"/>
    <mergeCell ref="AC155:AC157"/>
    <mergeCell ref="A152:A154"/>
    <mergeCell ref="B152:B154"/>
    <mergeCell ref="C152:C154"/>
    <mergeCell ref="D152:D154"/>
    <mergeCell ref="G152:G154"/>
    <mergeCell ref="H152:H154"/>
    <mergeCell ref="I152:I154"/>
    <mergeCell ref="J152:J154"/>
    <mergeCell ref="K152:K154"/>
    <mergeCell ref="X152:X154"/>
    <mergeCell ref="Y152:Y154"/>
    <mergeCell ref="Z152:Z154"/>
    <mergeCell ref="U149:U151"/>
    <mergeCell ref="V149:V151"/>
    <mergeCell ref="W149:W151"/>
    <mergeCell ref="X149:X151"/>
    <mergeCell ref="Y149:Y151"/>
    <mergeCell ref="Z149:Z151"/>
    <mergeCell ref="O149:O151"/>
    <mergeCell ref="P149:P151"/>
    <mergeCell ref="Q149:Q151"/>
    <mergeCell ref="R149:R151"/>
    <mergeCell ref="S149:S151"/>
    <mergeCell ref="T149:T151"/>
    <mergeCell ref="I149:I151"/>
    <mergeCell ref="J149:J151"/>
    <mergeCell ref="K149:K151"/>
    <mergeCell ref="L149:L151"/>
    <mergeCell ref="M149:M151"/>
    <mergeCell ref="N149:N151"/>
    <mergeCell ref="AC146:AC148"/>
    <mergeCell ref="A149:A151"/>
    <mergeCell ref="B149:B151"/>
    <mergeCell ref="C149:C151"/>
    <mergeCell ref="D149:D151"/>
    <mergeCell ref="G149:G151"/>
    <mergeCell ref="H149:H151"/>
    <mergeCell ref="R146:R148"/>
    <mergeCell ref="S146:S148"/>
    <mergeCell ref="T146:T148"/>
    <mergeCell ref="U146:U148"/>
    <mergeCell ref="V146:V148"/>
    <mergeCell ref="W146:W148"/>
    <mergeCell ref="L146:L148"/>
    <mergeCell ref="M146:M148"/>
    <mergeCell ref="N146:N148"/>
    <mergeCell ref="O146:O148"/>
    <mergeCell ref="P146:P148"/>
    <mergeCell ref="Q146:Q148"/>
    <mergeCell ref="AC149:AC151"/>
    <mergeCell ref="A146:A148"/>
    <mergeCell ref="B146:B148"/>
    <mergeCell ref="C146:C148"/>
    <mergeCell ref="D146:D148"/>
    <mergeCell ref="G146:G148"/>
    <mergeCell ref="H146:H148"/>
    <mergeCell ref="I146:I148"/>
    <mergeCell ref="J146:J148"/>
    <mergeCell ref="K146:K148"/>
    <mergeCell ref="X146:X148"/>
    <mergeCell ref="Y146:Y148"/>
    <mergeCell ref="Z146:Z148"/>
    <mergeCell ref="U143:U145"/>
    <mergeCell ref="V143:V145"/>
    <mergeCell ref="W143:W145"/>
    <mergeCell ref="X143:X145"/>
    <mergeCell ref="Y143:Y145"/>
    <mergeCell ref="Z143:Z145"/>
    <mergeCell ref="O143:O145"/>
    <mergeCell ref="P143:P145"/>
    <mergeCell ref="Q143:Q145"/>
    <mergeCell ref="R143:R145"/>
    <mergeCell ref="S143:S145"/>
    <mergeCell ref="T143:T145"/>
    <mergeCell ref="I143:I145"/>
    <mergeCell ref="J143:J145"/>
    <mergeCell ref="K143:K145"/>
    <mergeCell ref="L143:L145"/>
    <mergeCell ref="M143:M145"/>
    <mergeCell ref="N143:N145"/>
    <mergeCell ref="AC140:AC142"/>
    <mergeCell ref="A143:A145"/>
    <mergeCell ref="B143:B145"/>
    <mergeCell ref="C143:C145"/>
    <mergeCell ref="D143:D145"/>
    <mergeCell ref="G143:G145"/>
    <mergeCell ref="H143:H145"/>
    <mergeCell ref="R140:R142"/>
    <mergeCell ref="S140:S142"/>
    <mergeCell ref="T140:T142"/>
    <mergeCell ref="U140:U142"/>
    <mergeCell ref="V140:V142"/>
    <mergeCell ref="W140:W142"/>
    <mergeCell ref="L140:L142"/>
    <mergeCell ref="M140:M142"/>
    <mergeCell ref="N140:N142"/>
    <mergeCell ref="O140:O142"/>
    <mergeCell ref="P140:P142"/>
    <mergeCell ref="Q140:Q142"/>
    <mergeCell ref="AC143:AC145"/>
    <mergeCell ref="A140:A142"/>
    <mergeCell ref="B140:B142"/>
    <mergeCell ref="C140:C142"/>
    <mergeCell ref="D140:D142"/>
    <mergeCell ref="G140:G142"/>
    <mergeCell ref="H140:H142"/>
    <mergeCell ref="I140:I142"/>
    <mergeCell ref="J140:J142"/>
    <mergeCell ref="K140:K142"/>
    <mergeCell ref="X140:X142"/>
    <mergeCell ref="Y140:Y142"/>
    <mergeCell ref="Z140:Z142"/>
    <mergeCell ref="U137:U139"/>
    <mergeCell ref="V137:V139"/>
    <mergeCell ref="W137:W139"/>
    <mergeCell ref="X137:X139"/>
    <mergeCell ref="Y137:Y139"/>
    <mergeCell ref="Z137:Z139"/>
    <mergeCell ref="O137:O139"/>
    <mergeCell ref="P137:P139"/>
    <mergeCell ref="Q137:Q139"/>
    <mergeCell ref="R137:R139"/>
    <mergeCell ref="S137:S139"/>
    <mergeCell ref="T137:T139"/>
    <mergeCell ref="I137:I139"/>
    <mergeCell ref="J137:J139"/>
    <mergeCell ref="K137:K139"/>
    <mergeCell ref="L137:L139"/>
    <mergeCell ref="M137:M139"/>
    <mergeCell ref="N137:N139"/>
    <mergeCell ref="AC134:AC136"/>
    <mergeCell ref="A137:A139"/>
    <mergeCell ref="B137:B139"/>
    <mergeCell ref="C137:C139"/>
    <mergeCell ref="D137:D139"/>
    <mergeCell ref="G137:G139"/>
    <mergeCell ref="H137:H139"/>
    <mergeCell ref="R134:R136"/>
    <mergeCell ref="S134:S136"/>
    <mergeCell ref="T134:T136"/>
    <mergeCell ref="U134:U136"/>
    <mergeCell ref="V134:V136"/>
    <mergeCell ref="W134:W136"/>
    <mergeCell ref="L134:L136"/>
    <mergeCell ref="M134:M136"/>
    <mergeCell ref="N134:N136"/>
    <mergeCell ref="O134:O136"/>
    <mergeCell ref="P134:P136"/>
    <mergeCell ref="Q134:Q136"/>
    <mergeCell ref="AC137:AC139"/>
    <mergeCell ref="A134:A136"/>
    <mergeCell ref="B134:B136"/>
    <mergeCell ref="C134:C136"/>
    <mergeCell ref="D134:D136"/>
    <mergeCell ref="G134:G136"/>
    <mergeCell ref="H134:H136"/>
    <mergeCell ref="I134:I136"/>
    <mergeCell ref="J134:J136"/>
    <mergeCell ref="K134:K136"/>
    <mergeCell ref="X134:X136"/>
    <mergeCell ref="Y134:Y136"/>
    <mergeCell ref="Z134:Z136"/>
    <mergeCell ref="U131:U133"/>
    <mergeCell ref="V131:V133"/>
    <mergeCell ref="W131:W133"/>
    <mergeCell ref="X131:X133"/>
    <mergeCell ref="Y131:Y133"/>
    <mergeCell ref="Z131:Z133"/>
    <mergeCell ref="O131:O133"/>
    <mergeCell ref="P131:P133"/>
    <mergeCell ref="Q131:Q133"/>
    <mergeCell ref="R131:R133"/>
    <mergeCell ref="S131:S133"/>
    <mergeCell ref="T131:T133"/>
    <mergeCell ref="I131:I133"/>
    <mergeCell ref="J131:J133"/>
    <mergeCell ref="K131:K133"/>
    <mergeCell ref="L131:L133"/>
    <mergeCell ref="M131:M133"/>
    <mergeCell ref="N131:N133"/>
    <mergeCell ref="AC128:AC130"/>
    <mergeCell ref="A131:A133"/>
    <mergeCell ref="B131:B133"/>
    <mergeCell ref="C131:C133"/>
    <mergeCell ref="D131:D133"/>
    <mergeCell ref="G131:G133"/>
    <mergeCell ref="H131:H133"/>
    <mergeCell ref="R128:R130"/>
    <mergeCell ref="S128:S130"/>
    <mergeCell ref="T128:T130"/>
    <mergeCell ref="U128:U130"/>
    <mergeCell ref="V128:V130"/>
    <mergeCell ref="W128:W130"/>
    <mergeCell ref="L128:L130"/>
    <mergeCell ref="M128:M130"/>
    <mergeCell ref="N128:N130"/>
    <mergeCell ref="O128:O130"/>
    <mergeCell ref="P128:P130"/>
    <mergeCell ref="Q128:Q130"/>
    <mergeCell ref="AC131:AC133"/>
    <mergeCell ref="A128:A130"/>
    <mergeCell ref="B128:B130"/>
    <mergeCell ref="C128:C130"/>
    <mergeCell ref="D128:D130"/>
    <mergeCell ref="G128:G130"/>
    <mergeCell ref="H128:H130"/>
    <mergeCell ref="I128:I130"/>
    <mergeCell ref="J128:J130"/>
    <mergeCell ref="K128:K130"/>
    <mergeCell ref="X128:X130"/>
    <mergeCell ref="Y128:Y130"/>
    <mergeCell ref="Z128:Z130"/>
    <mergeCell ref="U125:U127"/>
    <mergeCell ref="V125:V127"/>
    <mergeCell ref="W125:W127"/>
    <mergeCell ref="X125:X127"/>
    <mergeCell ref="Y125:Y127"/>
    <mergeCell ref="Z125:Z127"/>
    <mergeCell ref="O125:O127"/>
    <mergeCell ref="P125:P127"/>
    <mergeCell ref="Q125:Q127"/>
    <mergeCell ref="R125:R127"/>
    <mergeCell ref="S125:S127"/>
    <mergeCell ref="T125:T127"/>
    <mergeCell ref="I125:I127"/>
    <mergeCell ref="J125:J127"/>
    <mergeCell ref="K125:K127"/>
    <mergeCell ref="L125:L127"/>
    <mergeCell ref="M125:M127"/>
    <mergeCell ref="N125:N127"/>
    <mergeCell ref="AC122:AC124"/>
    <mergeCell ref="A125:A127"/>
    <mergeCell ref="B125:B127"/>
    <mergeCell ref="C125:C127"/>
    <mergeCell ref="D125:D127"/>
    <mergeCell ref="G125:G127"/>
    <mergeCell ref="H125:H127"/>
    <mergeCell ref="R122:R124"/>
    <mergeCell ref="S122:S124"/>
    <mergeCell ref="T122:T124"/>
    <mergeCell ref="U122:U124"/>
    <mergeCell ref="V122:V124"/>
    <mergeCell ref="W122:W124"/>
    <mergeCell ref="L122:L124"/>
    <mergeCell ref="M122:M124"/>
    <mergeCell ref="N122:N124"/>
    <mergeCell ref="O122:O124"/>
    <mergeCell ref="P122:P124"/>
    <mergeCell ref="Q122:Q124"/>
    <mergeCell ref="AC125:AC127"/>
    <mergeCell ref="A122:A124"/>
    <mergeCell ref="B122:B124"/>
    <mergeCell ref="C122:C124"/>
    <mergeCell ref="D122:D124"/>
    <mergeCell ref="G122:G124"/>
    <mergeCell ref="H122:H124"/>
    <mergeCell ref="I122:I124"/>
    <mergeCell ref="J122:J124"/>
    <mergeCell ref="K122:K124"/>
    <mergeCell ref="X122:X124"/>
    <mergeCell ref="Y122:Y124"/>
    <mergeCell ref="Z122:Z124"/>
    <mergeCell ref="U119:U121"/>
    <mergeCell ref="V119:V121"/>
    <mergeCell ref="W119:W121"/>
    <mergeCell ref="X119:X121"/>
    <mergeCell ref="Y119:Y121"/>
    <mergeCell ref="Z119:Z121"/>
    <mergeCell ref="O119:O121"/>
    <mergeCell ref="P119:P121"/>
    <mergeCell ref="Q119:Q121"/>
    <mergeCell ref="R119:R121"/>
    <mergeCell ref="S119:S121"/>
    <mergeCell ref="T119:T121"/>
    <mergeCell ref="I119:I121"/>
    <mergeCell ref="J119:J121"/>
    <mergeCell ref="K119:K121"/>
    <mergeCell ref="L119:L121"/>
    <mergeCell ref="M119:M121"/>
    <mergeCell ref="N119:N121"/>
    <mergeCell ref="AC116:AC118"/>
    <mergeCell ref="A119:A121"/>
    <mergeCell ref="B119:B121"/>
    <mergeCell ref="C119:C121"/>
    <mergeCell ref="D119:D121"/>
    <mergeCell ref="G119:G121"/>
    <mergeCell ref="H119:H121"/>
    <mergeCell ref="R116:R118"/>
    <mergeCell ref="S116:S118"/>
    <mergeCell ref="T116:T118"/>
    <mergeCell ref="U116:U118"/>
    <mergeCell ref="V116:V118"/>
    <mergeCell ref="W116:W118"/>
    <mergeCell ref="L116:L118"/>
    <mergeCell ref="M116:M118"/>
    <mergeCell ref="N116:N118"/>
    <mergeCell ref="O116:O118"/>
    <mergeCell ref="P116:P118"/>
    <mergeCell ref="Q116:Q118"/>
    <mergeCell ref="AC119:AC121"/>
    <mergeCell ref="A116:A118"/>
    <mergeCell ref="B116:B118"/>
    <mergeCell ref="C116:C118"/>
    <mergeCell ref="D116:D118"/>
    <mergeCell ref="G116:G118"/>
    <mergeCell ref="H116:H118"/>
    <mergeCell ref="I116:I118"/>
    <mergeCell ref="J116:J118"/>
    <mergeCell ref="K116:K118"/>
    <mergeCell ref="X116:X118"/>
    <mergeCell ref="Y116:Y118"/>
    <mergeCell ref="Z116:Z118"/>
    <mergeCell ref="U113:U115"/>
    <mergeCell ref="V113:V115"/>
    <mergeCell ref="W113:W115"/>
    <mergeCell ref="X113:X115"/>
    <mergeCell ref="Y113:Y115"/>
    <mergeCell ref="Z113:Z115"/>
    <mergeCell ref="O113:O115"/>
    <mergeCell ref="P113:P115"/>
    <mergeCell ref="Q113:Q115"/>
    <mergeCell ref="R113:R115"/>
    <mergeCell ref="S113:S115"/>
    <mergeCell ref="T113:T115"/>
    <mergeCell ref="I113:I115"/>
    <mergeCell ref="J113:J115"/>
    <mergeCell ref="K113:K115"/>
    <mergeCell ref="L113:L115"/>
    <mergeCell ref="M113:M115"/>
    <mergeCell ref="N113:N115"/>
    <mergeCell ref="AC110:AC112"/>
    <mergeCell ref="A113:A115"/>
    <mergeCell ref="B113:B115"/>
    <mergeCell ref="C113:C115"/>
    <mergeCell ref="D113:D115"/>
    <mergeCell ref="G113:G115"/>
    <mergeCell ref="H113:H115"/>
    <mergeCell ref="R110:R112"/>
    <mergeCell ref="S110:S112"/>
    <mergeCell ref="T110:T112"/>
    <mergeCell ref="U110:U112"/>
    <mergeCell ref="V110:V112"/>
    <mergeCell ref="W110:W112"/>
    <mergeCell ref="L110:L112"/>
    <mergeCell ref="M110:M112"/>
    <mergeCell ref="N110:N112"/>
    <mergeCell ref="O110:O112"/>
    <mergeCell ref="P110:P112"/>
    <mergeCell ref="Q110:Q112"/>
    <mergeCell ref="AC113:AC115"/>
    <mergeCell ref="A110:A112"/>
    <mergeCell ref="B110:B112"/>
    <mergeCell ref="C110:C112"/>
    <mergeCell ref="D110:D112"/>
    <mergeCell ref="G110:G112"/>
    <mergeCell ref="H110:H112"/>
    <mergeCell ref="I110:I112"/>
    <mergeCell ref="J110:J112"/>
    <mergeCell ref="K110:K112"/>
    <mergeCell ref="X110:X112"/>
    <mergeCell ref="Y110:Y112"/>
    <mergeCell ref="Z110:Z112"/>
    <mergeCell ref="U107:U109"/>
    <mergeCell ref="V107:V109"/>
    <mergeCell ref="W107:W109"/>
    <mergeCell ref="X107:X109"/>
    <mergeCell ref="Y107:Y109"/>
    <mergeCell ref="Z107:Z109"/>
    <mergeCell ref="O107:O109"/>
    <mergeCell ref="P107:P109"/>
    <mergeCell ref="Q107:Q109"/>
    <mergeCell ref="R107:R109"/>
    <mergeCell ref="S107:S109"/>
    <mergeCell ref="T107:T109"/>
    <mergeCell ref="I107:I109"/>
    <mergeCell ref="J107:J109"/>
    <mergeCell ref="K107:K109"/>
    <mergeCell ref="L107:L109"/>
    <mergeCell ref="M107:M109"/>
    <mergeCell ref="N107:N109"/>
    <mergeCell ref="AC104:AC106"/>
    <mergeCell ref="A107:A109"/>
    <mergeCell ref="B107:B109"/>
    <mergeCell ref="C107:C109"/>
    <mergeCell ref="D107:D109"/>
    <mergeCell ref="G107:G109"/>
    <mergeCell ref="H107:H109"/>
    <mergeCell ref="R104:R106"/>
    <mergeCell ref="S104:S106"/>
    <mergeCell ref="T104:T106"/>
    <mergeCell ref="U104:U106"/>
    <mergeCell ref="V104:V106"/>
    <mergeCell ref="W104:W106"/>
    <mergeCell ref="L104:L106"/>
    <mergeCell ref="M104:M106"/>
    <mergeCell ref="N104:N106"/>
    <mergeCell ref="O104:O106"/>
    <mergeCell ref="P104:P106"/>
    <mergeCell ref="Q104:Q106"/>
    <mergeCell ref="AC107:AC109"/>
    <mergeCell ref="A104:A106"/>
    <mergeCell ref="B104:B106"/>
    <mergeCell ref="C104:C106"/>
    <mergeCell ref="D104:D106"/>
    <mergeCell ref="G104:G106"/>
    <mergeCell ref="H104:H106"/>
    <mergeCell ref="I104:I106"/>
    <mergeCell ref="J104:J106"/>
    <mergeCell ref="K104:K106"/>
    <mergeCell ref="X104:X106"/>
    <mergeCell ref="Y104:Y106"/>
    <mergeCell ref="Z104:Z106"/>
    <mergeCell ref="U101:U103"/>
    <mergeCell ref="V101:V103"/>
    <mergeCell ref="W101:W103"/>
    <mergeCell ref="X101:X103"/>
    <mergeCell ref="Y101:Y103"/>
    <mergeCell ref="Z101:Z103"/>
    <mergeCell ref="O101:O103"/>
    <mergeCell ref="P101:P103"/>
    <mergeCell ref="Q101:Q103"/>
    <mergeCell ref="R101:R103"/>
    <mergeCell ref="S101:S103"/>
    <mergeCell ref="T101:T103"/>
    <mergeCell ref="I101:I103"/>
    <mergeCell ref="J101:J103"/>
    <mergeCell ref="K101:K103"/>
    <mergeCell ref="L101:L103"/>
    <mergeCell ref="M101:M103"/>
    <mergeCell ref="N101:N103"/>
    <mergeCell ref="AC98:AC100"/>
    <mergeCell ref="A101:A103"/>
    <mergeCell ref="B101:B103"/>
    <mergeCell ref="C101:C103"/>
    <mergeCell ref="D101:D103"/>
    <mergeCell ref="G101:G103"/>
    <mergeCell ref="H101:H103"/>
    <mergeCell ref="R98:R100"/>
    <mergeCell ref="S98:S100"/>
    <mergeCell ref="T98:T100"/>
    <mergeCell ref="U98:U100"/>
    <mergeCell ref="V98:V100"/>
    <mergeCell ref="W98:W100"/>
    <mergeCell ref="L98:L100"/>
    <mergeCell ref="M98:M100"/>
    <mergeCell ref="N98:N100"/>
    <mergeCell ref="O98:O100"/>
    <mergeCell ref="P98:P100"/>
    <mergeCell ref="Q98:Q100"/>
    <mergeCell ref="AC101:AC103"/>
    <mergeCell ref="A98:A100"/>
    <mergeCell ref="B98:B100"/>
    <mergeCell ref="C98:C100"/>
    <mergeCell ref="D98:D100"/>
    <mergeCell ref="G98:G100"/>
    <mergeCell ref="H98:H100"/>
    <mergeCell ref="I98:I100"/>
    <mergeCell ref="J98:J100"/>
    <mergeCell ref="K98:K100"/>
    <mergeCell ref="X98:X100"/>
    <mergeCell ref="Y98:Y100"/>
    <mergeCell ref="Z98:Z100"/>
    <mergeCell ref="U95:U97"/>
    <mergeCell ref="V95:V97"/>
    <mergeCell ref="W95:W97"/>
    <mergeCell ref="X95:X97"/>
    <mergeCell ref="Y95:Y97"/>
    <mergeCell ref="Z95:Z97"/>
    <mergeCell ref="O95:O97"/>
    <mergeCell ref="P95:P97"/>
    <mergeCell ref="Q95:Q97"/>
    <mergeCell ref="R95:R97"/>
    <mergeCell ref="S95:S97"/>
    <mergeCell ref="T95:T97"/>
    <mergeCell ref="I95:I97"/>
    <mergeCell ref="J95:J97"/>
    <mergeCell ref="K95:K97"/>
    <mergeCell ref="L95:L97"/>
    <mergeCell ref="M95:M97"/>
    <mergeCell ref="N95:N97"/>
    <mergeCell ref="AC92:AC94"/>
    <mergeCell ref="A95:A97"/>
    <mergeCell ref="B95:B97"/>
    <mergeCell ref="C95:C97"/>
    <mergeCell ref="D95:D97"/>
    <mergeCell ref="G95:G97"/>
    <mergeCell ref="H95:H97"/>
    <mergeCell ref="R92:R94"/>
    <mergeCell ref="S92:S94"/>
    <mergeCell ref="T92:T94"/>
    <mergeCell ref="U92:U94"/>
    <mergeCell ref="V92:V94"/>
    <mergeCell ref="W92:W94"/>
    <mergeCell ref="L92:L94"/>
    <mergeCell ref="M92:M94"/>
    <mergeCell ref="N92:N94"/>
    <mergeCell ref="O92:O94"/>
    <mergeCell ref="P92:P94"/>
    <mergeCell ref="Q92:Q94"/>
    <mergeCell ref="AC95:AC97"/>
    <mergeCell ref="A92:A94"/>
    <mergeCell ref="B92:B94"/>
    <mergeCell ref="C92:C94"/>
    <mergeCell ref="D92:D94"/>
    <mergeCell ref="G92:G94"/>
    <mergeCell ref="H92:H94"/>
    <mergeCell ref="I92:I94"/>
    <mergeCell ref="J92:J94"/>
    <mergeCell ref="K92:K94"/>
    <mergeCell ref="X92:X94"/>
    <mergeCell ref="Y92:Y94"/>
    <mergeCell ref="Z92:Z94"/>
    <mergeCell ref="U89:U91"/>
    <mergeCell ref="V89:V91"/>
    <mergeCell ref="W89:W91"/>
    <mergeCell ref="X89:X91"/>
    <mergeCell ref="Y89:Y91"/>
    <mergeCell ref="Z89:Z91"/>
    <mergeCell ref="O89:O91"/>
    <mergeCell ref="P89:P91"/>
    <mergeCell ref="Q89:Q91"/>
    <mergeCell ref="R89:R91"/>
    <mergeCell ref="S89:S91"/>
    <mergeCell ref="T89:T91"/>
    <mergeCell ref="I89:I91"/>
    <mergeCell ref="J89:J91"/>
    <mergeCell ref="K89:K91"/>
    <mergeCell ref="L89:L91"/>
    <mergeCell ref="M89:M91"/>
    <mergeCell ref="N89:N91"/>
    <mergeCell ref="AC86:AC88"/>
    <mergeCell ref="A89:A91"/>
    <mergeCell ref="B89:B91"/>
    <mergeCell ref="C89:C91"/>
    <mergeCell ref="D89:D91"/>
    <mergeCell ref="G89:G91"/>
    <mergeCell ref="H89:H91"/>
    <mergeCell ref="R86:R88"/>
    <mergeCell ref="S86:S88"/>
    <mergeCell ref="T86:T88"/>
    <mergeCell ref="U86:U88"/>
    <mergeCell ref="V86:V88"/>
    <mergeCell ref="W86:W88"/>
    <mergeCell ref="L86:L88"/>
    <mergeCell ref="M86:M88"/>
    <mergeCell ref="N86:N88"/>
    <mergeCell ref="O86:O88"/>
    <mergeCell ref="P86:P88"/>
    <mergeCell ref="Q86:Q88"/>
    <mergeCell ref="AC89:AC91"/>
    <mergeCell ref="A86:A88"/>
    <mergeCell ref="B86:B88"/>
    <mergeCell ref="C86:C88"/>
    <mergeCell ref="D86:D88"/>
    <mergeCell ref="G86:G88"/>
    <mergeCell ref="H86:H88"/>
    <mergeCell ref="I86:I88"/>
    <mergeCell ref="J86:J88"/>
    <mergeCell ref="K86:K88"/>
    <mergeCell ref="X86:X88"/>
    <mergeCell ref="Y86:Y88"/>
    <mergeCell ref="Z86:Z88"/>
    <mergeCell ref="U83:U85"/>
    <mergeCell ref="V83:V85"/>
    <mergeCell ref="W83:W85"/>
    <mergeCell ref="X83:X85"/>
    <mergeCell ref="Y83:Y85"/>
    <mergeCell ref="Z83:Z85"/>
    <mergeCell ref="O83:O85"/>
    <mergeCell ref="P83:P85"/>
    <mergeCell ref="Q83:Q85"/>
    <mergeCell ref="R83:R85"/>
    <mergeCell ref="S83:S85"/>
    <mergeCell ref="T83:T85"/>
    <mergeCell ref="I83:I85"/>
    <mergeCell ref="J83:J85"/>
    <mergeCell ref="K83:K85"/>
    <mergeCell ref="L83:L85"/>
    <mergeCell ref="M83:M85"/>
    <mergeCell ref="N83:N85"/>
    <mergeCell ref="AC80:AC82"/>
    <mergeCell ref="A83:A85"/>
    <mergeCell ref="B83:B85"/>
    <mergeCell ref="C83:C85"/>
    <mergeCell ref="D83:D85"/>
    <mergeCell ref="G83:G85"/>
    <mergeCell ref="H83:H85"/>
    <mergeCell ref="R80:R82"/>
    <mergeCell ref="S80:S82"/>
    <mergeCell ref="T80:T82"/>
    <mergeCell ref="U80:U82"/>
    <mergeCell ref="V80:V82"/>
    <mergeCell ref="W80:W82"/>
    <mergeCell ref="L80:L82"/>
    <mergeCell ref="M80:M82"/>
    <mergeCell ref="N80:N82"/>
    <mergeCell ref="O80:O82"/>
    <mergeCell ref="P80:P82"/>
    <mergeCell ref="Q80:Q82"/>
    <mergeCell ref="AC83:AC85"/>
    <mergeCell ref="A80:A82"/>
    <mergeCell ref="B80:B82"/>
    <mergeCell ref="C80:C82"/>
    <mergeCell ref="D80:D82"/>
    <mergeCell ref="G80:G82"/>
    <mergeCell ref="H80:H82"/>
    <mergeCell ref="I80:I82"/>
    <mergeCell ref="J80:J82"/>
    <mergeCell ref="K80:K82"/>
    <mergeCell ref="X80:X82"/>
    <mergeCell ref="Y80:Y82"/>
    <mergeCell ref="Z80:Z82"/>
    <mergeCell ref="U77:U79"/>
    <mergeCell ref="V77:V79"/>
    <mergeCell ref="W77:W79"/>
    <mergeCell ref="X77:X79"/>
    <mergeCell ref="Y77:Y79"/>
    <mergeCell ref="Z77:Z79"/>
    <mergeCell ref="O77:O79"/>
    <mergeCell ref="P77:P79"/>
    <mergeCell ref="Q77:Q79"/>
    <mergeCell ref="R77:R79"/>
    <mergeCell ref="S77:S79"/>
    <mergeCell ref="T77:T79"/>
    <mergeCell ref="I77:I79"/>
    <mergeCell ref="J77:J79"/>
    <mergeCell ref="K77:K79"/>
    <mergeCell ref="L77:L79"/>
    <mergeCell ref="M77:M79"/>
    <mergeCell ref="N77:N79"/>
    <mergeCell ref="AC74:AC76"/>
    <mergeCell ref="A77:A79"/>
    <mergeCell ref="B77:B79"/>
    <mergeCell ref="C77:C79"/>
    <mergeCell ref="D77:D79"/>
    <mergeCell ref="G77:G79"/>
    <mergeCell ref="H77:H79"/>
    <mergeCell ref="R74:R76"/>
    <mergeCell ref="S74:S76"/>
    <mergeCell ref="T74:T76"/>
    <mergeCell ref="U74:U76"/>
    <mergeCell ref="V74:V76"/>
    <mergeCell ref="W74:W76"/>
    <mergeCell ref="L74:L76"/>
    <mergeCell ref="M74:M76"/>
    <mergeCell ref="N74:N76"/>
    <mergeCell ref="O74:O76"/>
    <mergeCell ref="P74:P76"/>
    <mergeCell ref="Q74:Q76"/>
    <mergeCell ref="AC77:AC79"/>
    <mergeCell ref="A74:A76"/>
    <mergeCell ref="B74:B76"/>
    <mergeCell ref="C74:C76"/>
    <mergeCell ref="D74:D76"/>
    <mergeCell ref="G74:G76"/>
    <mergeCell ref="H74:H76"/>
    <mergeCell ref="I74:I76"/>
    <mergeCell ref="J74:J76"/>
    <mergeCell ref="K74:K76"/>
    <mergeCell ref="X74:X76"/>
    <mergeCell ref="Y74:Y76"/>
    <mergeCell ref="Z74:Z76"/>
    <mergeCell ref="U71:U73"/>
    <mergeCell ref="V71:V73"/>
    <mergeCell ref="W71:W73"/>
    <mergeCell ref="X71:X73"/>
    <mergeCell ref="Y71:Y73"/>
    <mergeCell ref="Z71:Z73"/>
    <mergeCell ref="O71:O73"/>
    <mergeCell ref="P71:P73"/>
    <mergeCell ref="Q71:Q73"/>
    <mergeCell ref="R71:R73"/>
    <mergeCell ref="S71:S73"/>
    <mergeCell ref="T71:T73"/>
    <mergeCell ref="I71:I73"/>
    <mergeCell ref="J71:J73"/>
    <mergeCell ref="K71:K73"/>
    <mergeCell ref="L71:L73"/>
    <mergeCell ref="M71:M73"/>
    <mergeCell ref="N71:N73"/>
    <mergeCell ref="AC68:AC70"/>
    <mergeCell ref="A71:A73"/>
    <mergeCell ref="B71:B73"/>
    <mergeCell ref="C71:C73"/>
    <mergeCell ref="D71:D73"/>
    <mergeCell ref="G71:G73"/>
    <mergeCell ref="H71:H73"/>
    <mergeCell ref="R68:R70"/>
    <mergeCell ref="S68:S70"/>
    <mergeCell ref="T68:T70"/>
    <mergeCell ref="U68:U70"/>
    <mergeCell ref="V68:V70"/>
    <mergeCell ref="W68:W70"/>
    <mergeCell ref="L68:L70"/>
    <mergeCell ref="M68:M70"/>
    <mergeCell ref="N68:N70"/>
    <mergeCell ref="O68:O70"/>
    <mergeCell ref="P68:P70"/>
    <mergeCell ref="Q68:Q70"/>
    <mergeCell ref="AC71:AC73"/>
    <mergeCell ref="A68:A70"/>
    <mergeCell ref="B68:B70"/>
    <mergeCell ref="C68:C70"/>
    <mergeCell ref="D68:D70"/>
    <mergeCell ref="G68:G70"/>
    <mergeCell ref="H68:H70"/>
    <mergeCell ref="I68:I70"/>
    <mergeCell ref="J68:J70"/>
    <mergeCell ref="K68:K70"/>
    <mergeCell ref="X68:X70"/>
    <mergeCell ref="Y68:Y70"/>
    <mergeCell ref="Z68:Z70"/>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M65:M67"/>
    <mergeCell ref="N65:N67"/>
    <mergeCell ref="AC62:AC64"/>
    <mergeCell ref="A65:A67"/>
    <mergeCell ref="B65:B67"/>
    <mergeCell ref="C65:C67"/>
    <mergeCell ref="D65:D67"/>
    <mergeCell ref="G65:G67"/>
    <mergeCell ref="H65:H67"/>
    <mergeCell ref="R62:R64"/>
    <mergeCell ref="S62:S64"/>
    <mergeCell ref="T62:T64"/>
    <mergeCell ref="U62:U64"/>
    <mergeCell ref="V62:V64"/>
    <mergeCell ref="W62:W64"/>
    <mergeCell ref="L62:L64"/>
    <mergeCell ref="M62:M64"/>
    <mergeCell ref="N62:N64"/>
    <mergeCell ref="O62:O64"/>
    <mergeCell ref="P62:P64"/>
    <mergeCell ref="Q62:Q64"/>
    <mergeCell ref="AC65:AC67"/>
    <mergeCell ref="A62:A64"/>
    <mergeCell ref="B62:B64"/>
    <mergeCell ref="C62:C64"/>
    <mergeCell ref="D62:D64"/>
    <mergeCell ref="G62:G64"/>
    <mergeCell ref="H62:H64"/>
    <mergeCell ref="I62:I64"/>
    <mergeCell ref="J62:J64"/>
    <mergeCell ref="K62:K64"/>
    <mergeCell ref="X62:X64"/>
    <mergeCell ref="Y62:Y64"/>
    <mergeCell ref="Z62:Z64"/>
    <mergeCell ref="U59:U61"/>
    <mergeCell ref="V59:V61"/>
    <mergeCell ref="W59:W61"/>
    <mergeCell ref="X59:X61"/>
    <mergeCell ref="Y59:Y61"/>
    <mergeCell ref="Z59:Z61"/>
    <mergeCell ref="O59:O61"/>
    <mergeCell ref="P59:P61"/>
    <mergeCell ref="Q59:Q61"/>
    <mergeCell ref="R59:R61"/>
    <mergeCell ref="S59:S61"/>
    <mergeCell ref="T59:T61"/>
    <mergeCell ref="I59:I61"/>
    <mergeCell ref="J59:J61"/>
    <mergeCell ref="K59:K61"/>
    <mergeCell ref="L59:L61"/>
    <mergeCell ref="M59:M61"/>
    <mergeCell ref="N59:N61"/>
    <mergeCell ref="AC56:AC58"/>
    <mergeCell ref="A59:A61"/>
    <mergeCell ref="B59:B61"/>
    <mergeCell ref="C59:C61"/>
    <mergeCell ref="D59:D61"/>
    <mergeCell ref="G59:G61"/>
    <mergeCell ref="H59:H61"/>
    <mergeCell ref="R56:R58"/>
    <mergeCell ref="S56:S58"/>
    <mergeCell ref="T56:T58"/>
    <mergeCell ref="U56:U58"/>
    <mergeCell ref="V56:V58"/>
    <mergeCell ref="W56:W58"/>
    <mergeCell ref="L56:L58"/>
    <mergeCell ref="M56:M58"/>
    <mergeCell ref="N56:N58"/>
    <mergeCell ref="O56:O58"/>
    <mergeCell ref="P56:P58"/>
    <mergeCell ref="Q56:Q58"/>
    <mergeCell ref="AC59:AC61"/>
    <mergeCell ref="A56:A58"/>
    <mergeCell ref="B56:B58"/>
    <mergeCell ref="C56:C58"/>
    <mergeCell ref="D56:D58"/>
    <mergeCell ref="G56:G58"/>
    <mergeCell ref="H56:H58"/>
    <mergeCell ref="I56:I58"/>
    <mergeCell ref="J56:J58"/>
    <mergeCell ref="K56:K58"/>
    <mergeCell ref="X56:X58"/>
    <mergeCell ref="Y56:Y58"/>
    <mergeCell ref="Z56:Z58"/>
    <mergeCell ref="U53:U55"/>
    <mergeCell ref="V53:V55"/>
    <mergeCell ref="W53:W55"/>
    <mergeCell ref="X53:X55"/>
    <mergeCell ref="Y53:Y55"/>
    <mergeCell ref="Z53:Z55"/>
    <mergeCell ref="O53:O55"/>
    <mergeCell ref="P53:P55"/>
    <mergeCell ref="Q53:Q55"/>
    <mergeCell ref="R53:R55"/>
    <mergeCell ref="S53:S55"/>
    <mergeCell ref="T53:T55"/>
    <mergeCell ref="I53:I55"/>
    <mergeCell ref="J53:J55"/>
    <mergeCell ref="K53:K55"/>
    <mergeCell ref="L53:L55"/>
    <mergeCell ref="M53:M55"/>
    <mergeCell ref="N53:N55"/>
    <mergeCell ref="AC50:AC52"/>
    <mergeCell ref="A53:A55"/>
    <mergeCell ref="B53:B55"/>
    <mergeCell ref="C53:C55"/>
    <mergeCell ref="D53:D55"/>
    <mergeCell ref="G53:G55"/>
    <mergeCell ref="H53:H55"/>
    <mergeCell ref="R50:R52"/>
    <mergeCell ref="S50:S52"/>
    <mergeCell ref="T50:T52"/>
    <mergeCell ref="U50:U52"/>
    <mergeCell ref="V50:V52"/>
    <mergeCell ref="W50:W52"/>
    <mergeCell ref="L50:L52"/>
    <mergeCell ref="M50:M52"/>
    <mergeCell ref="N50:N52"/>
    <mergeCell ref="O50:O52"/>
    <mergeCell ref="P50:P52"/>
    <mergeCell ref="Q50:Q52"/>
    <mergeCell ref="AC53:AC55"/>
    <mergeCell ref="A50:A52"/>
    <mergeCell ref="B50:B52"/>
    <mergeCell ref="C50:C52"/>
    <mergeCell ref="D50:D52"/>
    <mergeCell ref="G50:G52"/>
    <mergeCell ref="H50:H52"/>
    <mergeCell ref="I50:I52"/>
    <mergeCell ref="J50:J52"/>
    <mergeCell ref="K50:K52"/>
    <mergeCell ref="X50:X52"/>
    <mergeCell ref="Y50:Y52"/>
    <mergeCell ref="Z50:Z52"/>
    <mergeCell ref="U47:U49"/>
    <mergeCell ref="V47:V49"/>
    <mergeCell ref="W47:W49"/>
    <mergeCell ref="X47:X49"/>
    <mergeCell ref="Y47:Y49"/>
    <mergeCell ref="Z47:Z49"/>
    <mergeCell ref="O47:O49"/>
    <mergeCell ref="P47:P49"/>
    <mergeCell ref="Q47:Q49"/>
    <mergeCell ref="R47:R49"/>
    <mergeCell ref="S47:S49"/>
    <mergeCell ref="T47:T49"/>
    <mergeCell ref="I47:I49"/>
    <mergeCell ref="J47:J49"/>
    <mergeCell ref="K47:K49"/>
    <mergeCell ref="L47:L49"/>
    <mergeCell ref="M47:M49"/>
    <mergeCell ref="N47:N49"/>
    <mergeCell ref="AC44:AC46"/>
    <mergeCell ref="A47:A49"/>
    <mergeCell ref="B47:B49"/>
    <mergeCell ref="C47:C49"/>
    <mergeCell ref="D47:D49"/>
    <mergeCell ref="G47:G49"/>
    <mergeCell ref="H47:H49"/>
    <mergeCell ref="R44:R46"/>
    <mergeCell ref="S44:S46"/>
    <mergeCell ref="T44:T46"/>
    <mergeCell ref="U44:U46"/>
    <mergeCell ref="V44:V46"/>
    <mergeCell ref="W44:W46"/>
    <mergeCell ref="L44:L46"/>
    <mergeCell ref="M44:M46"/>
    <mergeCell ref="N44:N46"/>
    <mergeCell ref="O44:O46"/>
    <mergeCell ref="P44:P46"/>
    <mergeCell ref="Q44:Q46"/>
    <mergeCell ref="AC47:AC49"/>
    <mergeCell ref="A44:A46"/>
    <mergeCell ref="B44:B46"/>
    <mergeCell ref="C44:C46"/>
    <mergeCell ref="D44:D46"/>
    <mergeCell ref="G44:G46"/>
    <mergeCell ref="H44:H46"/>
    <mergeCell ref="I44:I46"/>
    <mergeCell ref="J44:J46"/>
    <mergeCell ref="K44:K46"/>
    <mergeCell ref="X44:X46"/>
    <mergeCell ref="Y44:Y46"/>
    <mergeCell ref="Z44:Z46"/>
    <mergeCell ref="U41:U43"/>
    <mergeCell ref="V41:V43"/>
    <mergeCell ref="W41:W43"/>
    <mergeCell ref="X41:X43"/>
    <mergeCell ref="Y41:Y43"/>
    <mergeCell ref="Z41:Z43"/>
    <mergeCell ref="O41:O43"/>
    <mergeCell ref="P41:P43"/>
    <mergeCell ref="Q41:Q43"/>
    <mergeCell ref="R41:R43"/>
    <mergeCell ref="S41:S43"/>
    <mergeCell ref="T41:T43"/>
    <mergeCell ref="I41:I43"/>
    <mergeCell ref="J41:J43"/>
    <mergeCell ref="K41:K43"/>
    <mergeCell ref="L41:L43"/>
    <mergeCell ref="M41:M43"/>
    <mergeCell ref="N41:N43"/>
    <mergeCell ref="AC38:AC40"/>
    <mergeCell ref="A41:A43"/>
    <mergeCell ref="B41:B43"/>
    <mergeCell ref="C41:C43"/>
    <mergeCell ref="D41:D43"/>
    <mergeCell ref="G41:G43"/>
    <mergeCell ref="H41:H43"/>
    <mergeCell ref="R38:R40"/>
    <mergeCell ref="S38:S40"/>
    <mergeCell ref="T38:T40"/>
    <mergeCell ref="U38:U40"/>
    <mergeCell ref="V38:V40"/>
    <mergeCell ref="W38:W40"/>
    <mergeCell ref="L38:L40"/>
    <mergeCell ref="M38:M40"/>
    <mergeCell ref="N38:N40"/>
    <mergeCell ref="O38:O40"/>
    <mergeCell ref="P38:P40"/>
    <mergeCell ref="Q38:Q40"/>
    <mergeCell ref="AC41:AC43"/>
    <mergeCell ref="A38:A40"/>
    <mergeCell ref="B38:B40"/>
    <mergeCell ref="C38:C40"/>
    <mergeCell ref="D38:D40"/>
    <mergeCell ref="G38:G40"/>
    <mergeCell ref="H38:H40"/>
    <mergeCell ref="I38:I40"/>
    <mergeCell ref="J38:J40"/>
    <mergeCell ref="K38:K40"/>
    <mergeCell ref="X38:X40"/>
    <mergeCell ref="Y38:Y40"/>
    <mergeCell ref="Z38:Z40"/>
    <mergeCell ref="U35:U37"/>
    <mergeCell ref="V35:V37"/>
    <mergeCell ref="W35:W37"/>
    <mergeCell ref="X35:X37"/>
    <mergeCell ref="Y35:Y37"/>
    <mergeCell ref="Z35:Z37"/>
    <mergeCell ref="O35:O37"/>
    <mergeCell ref="P35:P37"/>
    <mergeCell ref="Q35:Q37"/>
    <mergeCell ref="R35:R37"/>
    <mergeCell ref="S35:S37"/>
    <mergeCell ref="T35:T37"/>
    <mergeCell ref="I35:I37"/>
    <mergeCell ref="J35:J37"/>
    <mergeCell ref="K35:K37"/>
    <mergeCell ref="L35:L37"/>
    <mergeCell ref="M35:M37"/>
    <mergeCell ref="N35:N37"/>
    <mergeCell ref="AC32:AC34"/>
    <mergeCell ref="A35:A37"/>
    <mergeCell ref="B35:B37"/>
    <mergeCell ref="C35:C37"/>
    <mergeCell ref="D35:D37"/>
    <mergeCell ref="G35:G37"/>
    <mergeCell ref="H35:H37"/>
    <mergeCell ref="R32:R34"/>
    <mergeCell ref="S32:S34"/>
    <mergeCell ref="T32:T34"/>
    <mergeCell ref="U32:U34"/>
    <mergeCell ref="V32:V34"/>
    <mergeCell ref="W32:W34"/>
    <mergeCell ref="L32:L34"/>
    <mergeCell ref="M32:M34"/>
    <mergeCell ref="N32:N34"/>
    <mergeCell ref="O32:O34"/>
    <mergeCell ref="P32:P34"/>
    <mergeCell ref="Q32:Q34"/>
    <mergeCell ref="AC35:AC37"/>
    <mergeCell ref="A32:A34"/>
    <mergeCell ref="B32:B34"/>
    <mergeCell ref="C32:C34"/>
    <mergeCell ref="D32:D34"/>
    <mergeCell ref="G32:G34"/>
    <mergeCell ref="H32:H34"/>
    <mergeCell ref="I32:I34"/>
    <mergeCell ref="J32:J34"/>
    <mergeCell ref="K32:K34"/>
    <mergeCell ref="X32:X34"/>
    <mergeCell ref="Y32:Y34"/>
    <mergeCell ref="Z32:Z34"/>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C26:AC28"/>
    <mergeCell ref="A29:A31"/>
    <mergeCell ref="B29:B31"/>
    <mergeCell ref="C29:C31"/>
    <mergeCell ref="D29:D31"/>
    <mergeCell ref="G29:G31"/>
    <mergeCell ref="H29:H31"/>
    <mergeCell ref="R26:R28"/>
    <mergeCell ref="S26:S28"/>
    <mergeCell ref="T26:T28"/>
    <mergeCell ref="U26:U28"/>
    <mergeCell ref="V26:V28"/>
    <mergeCell ref="W26:W28"/>
    <mergeCell ref="L26:L28"/>
    <mergeCell ref="M26:M28"/>
    <mergeCell ref="N26:N28"/>
    <mergeCell ref="O26:O28"/>
    <mergeCell ref="P26:P28"/>
    <mergeCell ref="Q26:Q28"/>
    <mergeCell ref="AC29:AC31"/>
    <mergeCell ref="A26:A28"/>
    <mergeCell ref="B26:B28"/>
    <mergeCell ref="C26:C28"/>
    <mergeCell ref="D26:D28"/>
    <mergeCell ref="G26:G28"/>
    <mergeCell ref="H26:H28"/>
    <mergeCell ref="I26:I28"/>
    <mergeCell ref="J26:J28"/>
    <mergeCell ref="K26:K28"/>
    <mergeCell ref="X26:X28"/>
    <mergeCell ref="Y26:Y28"/>
    <mergeCell ref="Z26:Z28"/>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C20:AC22"/>
    <mergeCell ref="A23:A25"/>
    <mergeCell ref="B23:B25"/>
    <mergeCell ref="C23:C25"/>
    <mergeCell ref="D23:D25"/>
    <mergeCell ref="G23:G25"/>
    <mergeCell ref="H23:H25"/>
    <mergeCell ref="R20:R22"/>
    <mergeCell ref="S20:S22"/>
    <mergeCell ref="T20:T22"/>
    <mergeCell ref="U20:U22"/>
    <mergeCell ref="V20:V22"/>
    <mergeCell ref="W20:W22"/>
    <mergeCell ref="L20:L22"/>
    <mergeCell ref="M20:M22"/>
    <mergeCell ref="N20:N22"/>
    <mergeCell ref="O20:O22"/>
    <mergeCell ref="P20:P22"/>
    <mergeCell ref="Q20:Q22"/>
    <mergeCell ref="AC23:AC25"/>
    <mergeCell ref="A20:A22"/>
    <mergeCell ref="B20:B22"/>
    <mergeCell ref="C20:C22"/>
    <mergeCell ref="D20:D22"/>
    <mergeCell ref="G20:G22"/>
    <mergeCell ref="H20:H22"/>
    <mergeCell ref="I20:I22"/>
    <mergeCell ref="J20:J22"/>
    <mergeCell ref="K20:K22"/>
    <mergeCell ref="X20:X22"/>
    <mergeCell ref="Y20:Y22"/>
    <mergeCell ref="Z20:Z22"/>
    <mergeCell ref="D14:D16"/>
    <mergeCell ref="G14:G16"/>
    <mergeCell ref="H14:H16"/>
    <mergeCell ref="I14:I16"/>
    <mergeCell ref="J14:J16"/>
    <mergeCell ref="K14:K16"/>
    <mergeCell ref="X14:X16"/>
    <mergeCell ref="Y14:Y16"/>
    <mergeCell ref="Z14:Z16"/>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R11:R13"/>
    <mergeCell ref="S11:S13"/>
    <mergeCell ref="T11:T13"/>
    <mergeCell ref="I11:I13"/>
    <mergeCell ref="J11:J13"/>
    <mergeCell ref="K11:K13"/>
    <mergeCell ref="L11:L13"/>
    <mergeCell ref="M11:M13"/>
    <mergeCell ref="N11:N13"/>
    <mergeCell ref="AC14:AC16"/>
    <mergeCell ref="A17:A19"/>
    <mergeCell ref="B17:B19"/>
    <mergeCell ref="C17:C19"/>
    <mergeCell ref="D17:D19"/>
    <mergeCell ref="G17:G19"/>
    <mergeCell ref="H17:H19"/>
    <mergeCell ref="R14:R16"/>
    <mergeCell ref="S14:S16"/>
    <mergeCell ref="T14:T16"/>
    <mergeCell ref="U14:U16"/>
    <mergeCell ref="V14:V16"/>
    <mergeCell ref="W14:W16"/>
    <mergeCell ref="L14:L16"/>
    <mergeCell ref="M14:M16"/>
    <mergeCell ref="N14:N16"/>
    <mergeCell ref="O14:O16"/>
    <mergeCell ref="P14:P16"/>
    <mergeCell ref="Q14:Q16"/>
    <mergeCell ref="AC17:AC19"/>
    <mergeCell ref="A14:A16"/>
    <mergeCell ref="B14:B16"/>
    <mergeCell ref="C14:C16"/>
    <mergeCell ref="X8:X10"/>
    <mergeCell ref="Y8:Y10"/>
    <mergeCell ref="Z8:Z10"/>
    <mergeCell ref="AC8:AC10"/>
    <mergeCell ref="A11:A13"/>
    <mergeCell ref="B11:B13"/>
    <mergeCell ref="C11:C13"/>
    <mergeCell ref="D11:D13"/>
    <mergeCell ref="G11:G13"/>
    <mergeCell ref="H11:H13"/>
    <mergeCell ref="R8:R10"/>
    <mergeCell ref="S8:S10"/>
    <mergeCell ref="T8:T10"/>
    <mergeCell ref="U8:U10"/>
    <mergeCell ref="V8:V10"/>
    <mergeCell ref="W8:W10"/>
    <mergeCell ref="L8:L10"/>
    <mergeCell ref="M8:M10"/>
    <mergeCell ref="N8:N10"/>
    <mergeCell ref="O8:O10"/>
    <mergeCell ref="P8:P10"/>
    <mergeCell ref="Q8:Q10"/>
    <mergeCell ref="AC11:AC13"/>
    <mergeCell ref="U11:U13"/>
    <mergeCell ref="V11:V13"/>
    <mergeCell ref="W11:W13"/>
    <mergeCell ref="X11:X13"/>
    <mergeCell ref="Y11:Y13"/>
    <mergeCell ref="Z11:Z13"/>
    <mergeCell ref="O11:O13"/>
    <mergeCell ref="P11:P13"/>
    <mergeCell ref="Q11:Q13"/>
    <mergeCell ref="AC5:AC7"/>
    <mergeCell ref="A8:A10"/>
    <mergeCell ref="B8:B10"/>
    <mergeCell ref="C8:C10"/>
    <mergeCell ref="D8:D10"/>
    <mergeCell ref="G8:G10"/>
    <mergeCell ref="H8:H10"/>
    <mergeCell ref="I8:I10"/>
    <mergeCell ref="J8:J10"/>
    <mergeCell ref="K8:K10"/>
    <mergeCell ref="U5:U7"/>
    <mergeCell ref="V5:V7"/>
    <mergeCell ref="W5:W7"/>
    <mergeCell ref="X5:X7"/>
    <mergeCell ref="Y5:Y7"/>
    <mergeCell ref="Z5:Z7"/>
    <mergeCell ref="O5:O7"/>
    <mergeCell ref="P5:P7"/>
    <mergeCell ref="Q5:Q7"/>
    <mergeCell ref="R5:R7"/>
    <mergeCell ref="S5:S7"/>
    <mergeCell ref="T5:T7"/>
    <mergeCell ref="I5:I7"/>
    <mergeCell ref="J5:J7"/>
    <mergeCell ref="K5:K7"/>
    <mergeCell ref="L5:L7"/>
    <mergeCell ref="M5:M7"/>
    <mergeCell ref="N5:N7"/>
    <mergeCell ref="A5:A7"/>
    <mergeCell ref="B5:B7"/>
    <mergeCell ref="C5:C7"/>
    <mergeCell ref="D5:D7"/>
    <mergeCell ref="G5:G7"/>
    <mergeCell ref="H5:H7"/>
    <mergeCell ref="H3:K3"/>
    <mergeCell ref="L3:O3"/>
    <mergeCell ref="P3:Y3"/>
    <mergeCell ref="Z3:AA3"/>
    <mergeCell ref="J4:K4"/>
    <mergeCell ref="N4:O4"/>
    <mergeCell ref="A3:A4"/>
    <mergeCell ref="B3:B4"/>
    <mergeCell ref="C3:C4"/>
    <mergeCell ref="D3:D4"/>
    <mergeCell ref="E3:F3"/>
    <mergeCell ref="G3:G4"/>
    <mergeCell ref="A1:F1"/>
    <mergeCell ref="G1:I1"/>
    <mergeCell ref="P1:X1"/>
    <mergeCell ref="Z1:AA1"/>
    <mergeCell ref="A2:N2"/>
    <mergeCell ref="P2:Q2"/>
    <mergeCell ref="U2:V2"/>
  </mergeCells>
  <phoneticPr fontId="3"/>
  <conditionalFormatting sqref="P2:Q2">
    <cfRule type="expression" dxfId="3" priority="2">
      <formula>$P$2=""</formula>
    </cfRule>
  </conditionalFormatting>
  <conditionalFormatting sqref="U2:V2">
    <cfRule type="expression" dxfId="2" priority="1">
      <formula>$U$2=""</formula>
    </cfRule>
  </conditionalFormatting>
  <dataValidations count="5">
    <dataValidation type="list" errorStyle="warning" allowBlank="1" showInputMessage="1" showErrorMessage="1" error="選択項目以外の入力がされています。" sqref="Z5:Z184" xr:uid="{00000000-0002-0000-0500-000000000000}">
      <formula1>$AF$6:$AF$18</formula1>
    </dataValidation>
    <dataValidation type="list" errorStyle="warning" allowBlank="1" showInputMessage="1" showErrorMessage="1" error="選択項目以外の入力がされています。" sqref="C5:C184" xr:uid="{00000000-0002-0000-0500-000001000000}">
      <formula1>$AD$6:$AD$26</formula1>
    </dataValidation>
    <dataValidation type="list" allowBlank="1" showInputMessage="1" showErrorMessage="1" sqref="D20:D184" xr:uid="{00000000-0002-0000-0500-000002000000}">
      <formula1>"0歳児担任,1歳児担任,2歳児担任,3歳児担任,4歳児担任,5歳児担任,一時保育担当,子育て広場専任職員,フリー,　,"</formula1>
    </dataValidation>
    <dataValidation type="list" allowBlank="1" showInputMessage="1" showErrorMessage="1" sqref="P5:Y184" xr:uid="{00000000-0002-0000-0500-000003000000}">
      <formula1>"有"</formula1>
    </dataValidation>
    <dataValidation type="list" allowBlank="1" showInputMessage="1" showErrorMessage="1" sqref="D5:D19" xr:uid="{7DC8D0D6-AB31-4571-A5E2-521AE1EFD5BD}">
      <formula1>"0歳児担任,1歳児担任,2歳児担任,3歳児担任,4歳児担任,5歳児担任,一時保育担当,子育て広場専任職員,幼稚園型一時預り専任,フリー,その他"</formula1>
    </dataValidation>
  </dataValidations>
  <printOptions horizontalCentered="1"/>
  <pageMargins left="0.31496062992125984" right="0.31496062992125984" top="0.55118110236220474" bottom="0.35433070866141736" header="0.31496062992125984" footer="0.31496062992125984"/>
  <pageSetup paperSize="9" scale="77" fitToHeight="0"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F184"/>
  <sheetViews>
    <sheetView view="pageBreakPreview" zoomScale="85" zoomScaleNormal="100" zoomScaleSheetLayoutView="85" workbookViewId="0">
      <selection sqref="A1:F1"/>
    </sheetView>
  </sheetViews>
  <sheetFormatPr defaultColWidth="9" defaultRowHeight="13.2"/>
  <cols>
    <col min="1" max="1" width="3.21875" style="78" bestFit="1" customWidth="1"/>
    <col min="2" max="2" width="14.44140625" style="78" customWidth="1"/>
    <col min="3" max="3" width="9.44140625" style="78" customWidth="1"/>
    <col min="4" max="4" width="10.77734375" style="78" customWidth="1"/>
    <col min="5" max="5" width="10.109375" style="78" customWidth="1"/>
    <col min="6" max="6" width="14.6640625" style="78" customWidth="1"/>
    <col min="7" max="7" width="9.6640625" style="78" customWidth="1"/>
    <col min="8" max="9" width="5" style="79" customWidth="1"/>
    <col min="10" max="10" width="11.33203125" style="78" customWidth="1"/>
    <col min="11" max="11" width="2.6640625" style="78" customWidth="1"/>
    <col min="12" max="13" width="5" style="79" customWidth="1"/>
    <col min="14" max="14" width="11.33203125" style="78" customWidth="1"/>
    <col min="15" max="15" width="2.6640625" style="78" bestFit="1" customWidth="1"/>
    <col min="16" max="23" width="4.33203125" style="79" customWidth="1"/>
    <col min="24" max="25" width="4.33203125" style="78" customWidth="1"/>
    <col min="26" max="26" width="10.21875" style="78" customWidth="1"/>
    <col min="27" max="27" width="12" style="78" customWidth="1"/>
    <col min="28" max="32" width="9" style="78" hidden="1" customWidth="1"/>
    <col min="33" max="16384" width="9" style="78"/>
  </cols>
  <sheetData>
    <row r="1" spans="1:32" ht="30" customHeight="1" thickBot="1">
      <c r="A1" s="2036" t="s">
        <v>968</v>
      </c>
      <c r="B1" s="2036"/>
      <c r="C1" s="2036"/>
      <c r="D1" s="2036"/>
      <c r="E1" s="2036"/>
      <c r="F1" s="2036"/>
      <c r="G1" s="2037"/>
      <c r="H1" s="2037"/>
      <c r="I1" s="2037"/>
      <c r="M1"/>
      <c r="P1" s="2038" t="s">
        <v>916</v>
      </c>
      <c r="Q1" s="2038"/>
      <c r="R1" s="2038"/>
      <c r="S1" s="2038"/>
      <c r="T1" s="2038"/>
      <c r="U1" s="2038"/>
      <c r="V1" s="2038"/>
      <c r="W1" s="2038"/>
      <c r="X1" s="2038"/>
      <c r="Z1" s="2039" t="s">
        <v>917</v>
      </c>
      <c r="AA1" s="2040"/>
    </row>
    <row r="2" spans="1:32" ht="18" customHeight="1">
      <c r="A2" s="2041" t="s">
        <v>1261</v>
      </c>
      <c r="B2" s="2041"/>
      <c r="C2" s="2041"/>
      <c r="D2" s="2041"/>
      <c r="E2" s="2041"/>
      <c r="F2" s="2041"/>
      <c r="G2" s="2041"/>
      <c r="H2" s="2041"/>
      <c r="I2" s="2041"/>
      <c r="J2" s="2041"/>
      <c r="K2" s="2041"/>
      <c r="L2" s="2041"/>
      <c r="M2" s="2041"/>
      <c r="N2" s="2041"/>
      <c r="O2" s="190"/>
      <c r="P2" s="2042"/>
      <c r="Q2" s="2043"/>
      <c r="R2" s="280" t="s">
        <v>309</v>
      </c>
      <c r="S2" s="78"/>
      <c r="T2" s="78"/>
      <c r="U2" s="2042"/>
      <c r="V2" s="2043"/>
      <c r="W2" s="280" t="s">
        <v>335</v>
      </c>
    </row>
    <row r="3" spans="1:32" s="80" customFormat="1" ht="39.75" customHeight="1">
      <c r="A3" s="2032" t="s">
        <v>969</v>
      </c>
      <c r="B3" s="2033" t="s">
        <v>12</v>
      </c>
      <c r="C3" s="2032" t="s">
        <v>324</v>
      </c>
      <c r="D3" s="2028" t="s">
        <v>675</v>
      </c>
      <c r="E3" s="2035" t="s">
        <v>676</v>
      </c>
      <c r="F3" s="2035"/>
      <c r="G3" s="2032" t="s">
        <v>325</v>
      </c>
      <c r="H3" s="2025" t="s">
        <v>326</v>
      </c>
      <c r="I3" s="2025"/>
      <c r="J3" s="2025"/>
      <c r="K3" s="2025"/>
      <c r="L3" s="2025" t="s">
        <v>327</v>
      </c>
      <c r="M3" s="2025"/>
      <c r="N3" s="2025"/>
      <c r="O3" s="2026"/>
      <c r="P3" s="2028" t="s">
        <v>677</v>
      </c>
      <c r="Q3" s="2028"/>
      <c r="R3" s="2028"/>
      <c r="S3" s="2028"/>
      <c r="T3" s="2028"/>
      <c r="U3" s="2028"/>
      <c r="V3" s="2028"/>
      <c r="W3" s="2028"/>
      <c r="X3" s="2028"/>
      <c r="Y3" s="2028"/>
      <c r="Z3" s="2028" t="s">
        <v>678</v>
      </c>
      <c r="AA3" s="2028"/>
    </row>
    <row r="4" spans="1:32" s="80" customFormat="1" ht="39.75" customHeight="1">
      <c r="A4" s="2032"/>
      <c r="B4" s="2034"/>
      <c r="C4" s="2032"/>
      <c r="D4" s="2028"/>
      <c r="E4" s="191" t="s">
        <v>679</v>
      </c>
      <c r="F4" s="192" t="s">
        <v>680</v>
      </c>
      <c r="G4" s="2032"/>
      <c r="H4" s="193" t="s">
        <v>328</v>
      </c>
      <c r="I4" s="194" t="s">
        <v>329</v>
      </c>
      <c r="J4" s="2029" t="s">
        <v>330</v>
      </c>
      <c r="K4" s="2030"/>
      <c r="L4" s="193" t="s">
        <v>328</v>
      </c>
      <c r="M4" s="194" t="s">
        <v>329</v>
      </c>
      <c r="N4" s="2031" t="s">
        <v>330</v>
      </c>
      <c r="O4" s="2030"/>
      <c r="P4" s="281"/>
      <c r="Q4" s="282"/>
      <c r="R4" s="282"/>
      <c r="S4" s="282"/>
      <c r="T4" s="282"/>
      <c r="U4" s="282"/>
      <c r="V4" s="282"/>
      <c r="W4" s="283"/>
      <c r="X4" s="284"/>
      <c r="Y4" s="285"/>
      <c r="Z4" s="195" t="s">
        <v>970</v>
      </c>
      <c r="AA4" s="196" t="s">
        <v>681</v>
      </c>
    </row>
    <row r="5" spans="1:32" s="80" customFormat="1" ht="12">
      <c r="A5" s="2082">
        <v>1</v>
      </c>
      <c r="B5" s="2050"/>
      <c r="C5" s="2050"/>
      <c r="D5" s="2050"/>
      <c r="E5" s="241" t="s">
        <v>682</v>
      </c>
      <c r="F5" s="242"/>
      <c r="G5" s="2076"/>
      <c r="H5" s="2079"/>
      <c r="I5" s="2085"/>
      <c r="J5" s="2056"/>
      <c r="K5" s="2059" t="s">
        <v>331</v>
      </c>
      <c r="L5" s="2079"/>
      <c r="M5" s="2085"/>
      <c r="N5" s="2056"/>
      <c r="O5" s="2059" t="s">
        <v>331</v>
      </c>
      <c r="P5" s="2022"/>
      <c r="Q5" s="2062"/>
      <c r="R5" s="2062"/>
      <c r="S5" s="2062"/>
      <c r="T5" s="2062"/>
      <c r="U5" s="2062"/>
      <c r="V5" s="2062"/>
      <c r="W5" s="2062"/>
      <c r="X5" s="2062"/>
      <c r="Y5" s="2053"/>
      <c r="Z5" s="2079" t="s">
        <v>971</v>
      </c>
      <c r="AA5" s="243" t="s">
        <v>683</v>
      </c>
      <c r="AC5" s="2044" t="str">
        <f>IF(ISERROR(VLOOKUP(C5,$AD$6:$AE$27,2,0))=TRUE,"",VLOOKUP(C5,$AD$6:$AE$27,2,0))</f>
        <v/>
      </c>
      <c r="AD5" s="80" t="s">
        <v>922</v>
      </c>
    </row>
    <row r="6" spans="1:32" s="80" customFormat="1" ht="12">
      <c r="A6" s="2083"/>
      <c r="B6" s="2051"/>
      <c r="C6" s="2051"/>
      <c r="D6" s="2051"/>
      <c r="E6" s="244" t="s">
        <v>923</v>
      </c>
      <c r="F6" s="245"/>
      <c r="G6" s="2077"/>
      <c r="H6" s="2080"/>
      <c r="I6" s="2086"/>
      <c r="J6" s="2057"/>
      <c r="K6" s="2060"/>
      <c r="L6" s="2080"/>
      <c r="M6" s="2086"/>
      <c r="N6" s="2057"/>
      <c r="O6" s="2060"/>
      <c r="P6" s="2023"/>
      <c r="Q6" s="2063"/>
      <c r="R6" s="2063"/>
      <c r="S6" s="2063"/>
      <c r="T6" s="2063"/>
      <c r="U6" s="2063"/>
      <c r="V6" s="2063"/>
      <c r="W6" s="2063"/>
      <c r="X6" s="2063"/>
      <c r="Y6" s="2054"/>
      <c r="Z6" s="2080"/>
      <c r="AA6" s="276" t="s">
        <v>972</v>
      </c>
      <c r="AC6" s="2045"/>
      <c r="AD6" s="80" t="s">
        <v>919</v>
      </c>
      <c r="AE6" s="80">
        <v>0</v>
      </c>
      <c r="AF6" s="80" t="s">
        <v>926</v>
      </c>
    </row>
    <row r="7" spans="1:32" s="80" customFormat="1" ht="12">
      <c r="A7" s="2084"/>
      <c r="B7" s="2052"/>
      <c r="C7" s="2052"/>
      <c r="D7" s="2052"/>
      <c r="E7" s="272" t="s">
        <v>939</v>
      </c>
      <c r="F7" s="271"/>
      <c r="G7" s="2078"/>
      <c r="H7" s="2081"/>
      <c r="I7" s="2087"/>
      <c r="J7" s="2058"/>
      <c r="K7" s="2061"/>
      <c r="L7" s="2081"/>
      <c r="M7" s="2087"/>
      <c r="N7" s="2058"/>
      <c r="O7" s="2061"/>
      <c r="P7" s="2024"/>
      <c r="Q7" s="2064"/>
      <c r="R7" s="2064"/>
      <c r="S7" s="2064"/>
      <c r="T7" s="2064"/>
      <c r="U7" s="2064"/>
      <c r="V7" s="2064"/>
      <c r="W7" s="2064"/>
      <c r="X7" s="2064"/>
      <c r="Y7" s="2055"/>
      <c r="Z7" s="2081"/>
      <c r="AA7" s="246" t="s">
        <v>940</v>
      </c>
      <c r="AC7" s="2046"/>
      <c r="AD7" s="80" t="s">
        <v>929</v>
      </c>
      <c r="AE7" s="80">
        <v>0</v>
      </c>
      <c r="AF7" s="80" t="s">
        <v>930</v>
      </c>
    </row>
    <row r="8" spans="1:32" s="80" customFormat="1" ht="12">
      <c r="A8" s="2082">
        <v>2</v>
      </c>
      <c r="B8" s="2050"/>
      <c r="C8" s="2050"/>
      <c r="D8" s="2050"/>
      <c r="E8" s="241" t="s">
        <v>682</v>
      </c>
      <c r="F8" s="242"/>
      <c r="G8" s="2076"/>
      <c r="H8" s="2079"/>
      <c r="I8" s="2085"/>
      <c r="J8" s="2056"/>
      <c r="K8" s="2059" t="s">
        <v>331</v>
      </c>
      <c r="L8" s="2079"/>
      <c r="M8" s="2085"/>
      <c r="N8" s="2056"/>
      <c r="O8" s="2059" t="s">
        <v>331</v>
      </c>
      <c r="P8" s="2022"/>
      <c r="Q8" s="2062"/>
      <c r="R8" s="2062"/>
      <c r="S8" s="2062"/>
      <c r="T8" s="2062"/>
      <c r="U8" s="2062"/>
      <c r="V8" s="2062"/>
      <c r="W8" s="2062"/>
      <c r="X8" s="2062"/>
      <c r="Y8" s="2053"/>
      <c r="Z8" s="2079" t="s">
        <v>960</v>
      </c>
      <c r="AA8" s="243" t="s">
        <v>683</v>
      </c>
      <c r="AC8" s="2044" t="str">
        <f>IF(ISERROR(VLOOKUP(C8,$AD$6:$AE$27,2,0))=TRUE,"",VLOOKUP(C8,$AD$6:$AE$27,2,0))</f>
        <v/>
      </c>
      <c r="AD8" s="80" t="s">
        <v>934</v>
      </c>
      <c r="AE8" s="80">
        <v>1</v>
      </c>
      <c r="AF8" s="80" t="s">
        <v>935</v>
      </c>
    </row>
    <row r="9" spans="1:32" s="80" customFormat="1" ht="12">
      <c r="A9" s="2083"/>
      <c r="B9" s="2051"/>
      <c r="C9" s="2051"/>
      <c r="D9" s="2051"/>
      <c r="E9" s="244" t="s">
        <v>923</v>
      </c>
      <c r="F9" s="245"/>
      <c r="G9" s="2077"/>
      <c r="H9" s="2080"/>
      <c r="I9" s="2086"/>
      <c r="J9" s="2057"/>
      <c r="K9" s="2060"/>
      <c r="L9" s="2080"/>
      <c r="M9" s="2086"/>
      <c r="N9" s="2057"/>
      <c r="O9" s="2060"/>
      <c r="P9" s="2023"/>
      <c r="Q9" s="2063"/>
      <c r="R9" s="2063"/>
      <c r="S9" s="2063"/>
      <c r="T9" s="2063"/>
      <c r="U9" s="2063"/>
      <c r="V9" s="2063"/>
      <c r="W9" s="2063"/>
      <c r="X9" s="2063"/>
      <c r="Y9" s="2054"/>
      <c r="Z9" s="2080"/>
      <c r="AA9" s="276" t="s">
        <v>925</v>
      </c>
      <c r="AC9" s="2045"/>
      <c r="AD9" s="80" t="s">
        <v>937</v>
      </c>
      <c r="AE9" s="80">
        <v>0</v>
      </c>
      <c r="AF9" s="80" t="s">
        <v>938</v>
      </c>
    </row>
    <row r="10" spans="1:32" s="80" customFormat="1" ht="12">
      <c r="A10" s="2084"/>
      <c r="B10" s="2052"/>
      <c r="C10" s="2052"/>
      <c r="D10" s="2052"/>
      <c r="E10" s="272" t="s">
        <v>939</v>
      </c>
      <c r="F10" s="271"/>
      <c r="G10" s="2078"/>
      <c r="H10" s="2081"/>
      <c r="I10" s="2087"/>
      <c r="J10" s="2058"/>
      <c r="K10" s="2061"/>
      <c r="L10" s="2081"/>
      <c r="M10" s="2087"/>
      <c r="N10" s="2058"/>
      <c r="O10" s="2061"/>
      <c r="P10" s="2024"/>
      <c r="Q10" s="2064"/>
      <c r="R10" s="2064"/>
      <c r="S10" s="2064"/>
      <c r="T10" s="2064"/>
      <c r="U10" s="2064"/>
      <c r="V10" s="2064"/>
      <c r="W10" s="2064"/>
      <c r="X10" s="2064"/>
      <c r="Y10" s="2055"/>
      <c r="Z10" s="2081"/>
      <c r="AA10" s="246" t="s">
        <v>940</v>
      </c>
      <c r="AC10" s="2046"/>
      <c r="AD10" s="80" t="s">
        <v>931</v>
      </c>
      <c r="AE10" s="80">
        <v>1</v>
      </c>
      <c r="AF10" s="80" t="s">
        <v>941</v>
      </c>
    </row>
    <row r="11" spans="1:32" s="80" customFormat="1" ht="12">
      <c r="A11" s="2082">
        <v>3</v>
      </c>
      <c r="B11" s="2050"/>
      <c r="C11" s="2050"/>
      <c r="D11" s="2050"/>
      <c r="E11" s="241" t="s">
        <v>682</v>
      </c>
      <c r="F11" s="242"/>
      <c r="G11" s="2076"/>
      <c r="H11" s="2079"/>
      <c r="I11" s="2085"/>
      <c r="J11" s="2056"/>
      <c r="K11" s="2059" t="s">
        <v>331</v>
      </c>
      <c r="L11" s="2079"/>
      <c r="M11" s="2085"/>
      <c r="N11" s="2056"/>
      <c r="O11" s="2059" t="s">
        <v>331</v>
      </c>
      <c r="P11" s="2022"/>
      <c r="Q11" s="2062"/>
      <c r="R11" s="2062"/>
      <c r="S11" s="2062"/>
      <c r="T11" s="2062"/>
      <c r="U11" s="2062"/>
      <c r="V11" s="2062"/>
      <c r="W11" s="2062"/>
      <c r="X11" s="2062"/>
      <c r="Y11" s="2053"/>
      <c r="Z11" s="2079" t="s">
        <v>960</v>
      </c>
      <c r="AA11" s="243" t="s">
        <v>683</v>
      </c>
      <c r="AC11" s="2044" t="str">
        <f t="shared" ref="AC11" si="0">IF(ISERROR(VLOOKUP(C11,$AD$6:$AE$27,2,0))=TRUE,"",VLOOKUP(C11,$AD$6:$AE$27,2,0))</f>
        <v/>
      </c>
      <c r="AD11" s="80" t="s">
        <v>942</v>
      </c>
      <c r="AE11" s="80">
        <v>1</v>
      </c>
      <c r="AF11" s="80" t="s">
        <v>943</v>
      </c>
    </row>
    <row r="12" spans="1:32" s="80" customFormat="1" ht="12">
      <c r="A12" s="2083"/>
      <c r="B12" s="2051"/>
      <c r="C12" s="2051"/>
      <c r="D12" s="2051"/>
      <c r="E12" s="244" t="s">
        <v>923</v>
      </c>
      <c r="F12" s="245"/>
      <c r="G12" s="2077"/>
      <c r="H12" s="2080"/>
      <c r="I12" s="2086"/>
      <c r="J12" s="2057"/>
      <c r="K12" s="2060"/>
      <c r="L12" s="2080"/>
      <c r="M12" s="2086"/>
      <c r="N12" s="2057"/>
      <c r="O12" s="2060"/>
      <c r="P12" s="2023"/>
      <c r="Q12" s="2063"/>
      <c r="R12" s="2063"/>
      <c r="S12" s="2063"/>
      <c r="T12" s="2063"/>
      <c r="U12" s="2063"/>
      <c r="V12" s="2063"/>
      <c r="W12" s="2063"/>
      <c r="X12" s="2063"/>
      <c r="Y12" s="2054"/>
      <c r="Z12" s="2080"/>
      <c r="AA12" s="276" t="s">
        <v>973</v>
      </c>
      <c r="AC12" s="2045"/>
      <c r="AD12" s="80" t="s">
        <v>945</v>
      </c>
      <c r="AE12" s="80">
        <v>0</v>
      </c>
      <c r="AF12" s="80" t="s">
        <v>946</v>
      </c>
    </row>
    <row r="13" spans="1:32" s="80" customFormat="1" ht="12">
      <c r="A13" s="2084"/>
      <c r="B13" s="2052"/>
      <c r="C13" s="2052"/>
      <c r="D13" s="2052"/>
      <c r="E13" s="272" t="s">
        <v>939</v>
      </c>
      <c r="F13" s="271"/>
      <c r="G13" s="2078"/>
      <c r="H13" s="2081"/>
      <c r="I13" s="2087"/>
      <c r="J13" s="2058"/>
      <c r="K13" s="2061"/>
      <c r="L13" s="2081"/>
      <c r="M13" s="2087"/>
      <c r="N13" s="2058"/>
      <c r="O13" s="2061"/>
      <c r="P13" s="2024"/>
      <c r="Q13" s="2064"/>
      <c r="R13" s="2064"/>
      <c r="S13" s="2064"/>
      <c r="T13" s="2064"/>
      <c r="U13" s="2064"/>
      <c r="V13" s="2064"/>
      <c r="W13" s="2064"/>
      <c r="X13" s="2064"/>
      <c r="Y13" s="2055"/>
      <c r="Z13" s="2081"/>
      <c r="AA13" s="246" t="s">
        <v>940</v>
      </c>
      <c r="AC13" s="2046"/>
      <c r="AD13" s="80" t="s">
        <v>947</v>
      </c>
      <c r="AE13" s="80">
        <v>0</v>
      </c>
      <c r="AF13" s="80" t="s">
        <v>948</v>
      </c>
    </row>
    <row r="14" spans="1:32" s="80" customFormat="1" ht="12">
      <c r="A14" s="2082">
        <v>4</v>
      </c>
      <c r="B14" s="2050"/>
      <c r="C14" s="2050"/>
      <c r="D14" s="2050"/>
      <c r="E14" s="241" t="s">
        <v>682</v>
      </c>
      <c r="F14" s="242"/>
      <c r="G14" s="2076"/>
      <c r="H14" s="2079"/>
      <c r="I14" s="2085"/>
      <c r="J14" s="2056"/>
      <c r="K14" s="2059" t="s">
        <v>331</v>
      </c>
      <c r="L14" s="2079"/>
      <c r="M14" s="2085"/>
      <c r="N14" s="2056"/>
      <c r="O14" s="2059" t="s">
        <v>331</v>
      </c>
      <c r="P14" s="2022"/>
      <c r="Q14" s="2062"/>
      <c r="R14" s="2062"/>
      <c r="S14" s="2062"/>
      <c r="T14" s="2062"/>
      <c r="U14" s="2062"/>
      <c r="V14" s="2062"/>
      <c r="W14" s="2062"/>
      <c r="X14" s="2062"/>
      <c r="Y14" s="2053"/>
      <c r="Z14" s="2079" t="s">
        <v>960</v>
      </c>
      <c r="AA14" s="243" t="s">
        <v>683</v>
      </c>
      <c r="AC14" s="2044" t="str">
        <f t="shared" ref="AC14" si="1">IF(ISERROR(VLOOKUP(C14,$AD$6:$AE$27,2,0))=TRUE,"",VLOOKUP(C14,$AD$6:$AE$27,2,0))</f>
        <v/>
      </c>
      <c r="AD14" s="80" t="s">
        <v>950</v>
      </c>
      <c r="AE14" s="80">
        <v>0</v>
      </c>
      <c r="AF14" s="80" t="s">
        <v>951</v>
      </c>
    </row>
    <row r="15" spans="1:32" s="80" customFormat="1" ht="12">
      <c r="A15" s="2083"/>
      <c r="B15" s="2051"/>
      <c r="C15" s="2051"/>
      <c r="D15" s="2051"/>
      <c r="E15" s="244" t="s">
        <v>923</v>
      </c>
      <c r="F15" s="245"/>
      <c r="G15" s="2077"/>
      <c r="H15" s="2080"/>
      <c r="I15" s="2086"/>
      <c r="J15" s="2057"/>
      <c r="K15" s="2060"/>
      <c r="L15" s="2080"/>
      <c r="M15" s="2086"/>
      <c r="N15" s="2057"/>
      <c r="O15" s="2060"/>
      <c r="P15" s="2023"/>
      <c r="Q15" s="2063"/>
      <c r="R15" s="2063"/>
      <c r="S15" s="2063"/>
      <c r="T15" s="2063"/>
      <c r="U15" s="2063"/>
      <c r="V15" s="2063"/>
      <c r="W15" s="2063"/>
      <c r="X15" s="2063"/>
      <c r="Y15" s="2054"/>
      <c r="Z15" s="2080"/>
      <c r="AA15" s="276" t="s">
        <v>973</v>
      </c>
      <c r="AC15" s="2045"/>
      <c r="AD15" s="80" t="s">
        <v>952</v>
      </c>
      <c r="AE15" s="80">
        <v>0</v>
      </c>
      <c r="AF15" s="80" t="s">
        <v>953</v>
      </c>
    </row>
    <row r="16" spans="1:32" s="80" customFormat="1" ht="12">
      <c r="A16" s="2084"/>
      <c r="B16" s="2052"/>
      <c r="C16" s="2052"/>
      <c r="D16" s="2052"/>
      <c r="E16" s="272" t="s">
        <v>939</v>
      </c>
      <c r="F16" s="271"/>
      <c r="G16" s="2078"/>
      <c r="H16" s="2081"/>
      <c r="I16" s="2087"/>
      <c r="J16" s="2058"/>
      <c r="K16" s="2061"/>
      <c r="L16" s="2081"/>
      <c r="M16" s="2087"/>
      <c r="N16" s="2058"/>
      <c r="O16" s="2061"/>
      <c r="P16" s="2024"/>
      <c r="Q16" s="2064"/>
      <c r="R16" s="2064"/>
      <c r="S16" s="2064"/>
      <c r="T16" s="2064"/>
      <c r="U16" s="2064"/>
      <c r="V16" s="2064"/>
      <c r="W16" s="2064"/>
      <c r="X16" s="2064"/>
      <c r="Y16" s="2055"/>
      <c r="Z16" s="2081"/>
      <c r="AA16" s="246" t="s">
        <v>940</v>
      </c>
      <c r="AC16" s="2046"/>
      <c r="AD16" s="80" t="s">
        <v>954</v>
      </c>
      <c r="AE16" s="80">
        <v>0</v>
      </c>
      <c r="AF16" s="80" t="s">
        <v>921</v>
      </c>
    </row>
    <row r="17" spans="1:32" s="80" customFormat="1" ht="12">
      <c r="A17" s="2082">
        <v>5</v>
      </c>
      <c r="B17" s="2050"/>
      <c r="C17" s="2050"/>
      <c r="D17" s="2050"/>
      <c r="E17" s="241" t="s">
        <v>682</v>
      </c>
      <c r="F17" s="242"/>
      <c r="G17" s="2076"/>
      <c r="H17" s="2079"/>
      <c r="I17" s="2085"/>
      <c r="J17" s="2056"/>
      <c r="K17" s="2059" t="s">
        <v>331</v>
      </c>
      <c r="L17" s="2079"/>
      <c r="M17" s="2085"/>
      <c r="N17" s="2056"/>
      <c r="O17" s="2059" t="s">
        <v>331</v>
      </c>
      <c r="P17" s="2022"/>
      <c r="Q17" s="2062"/>
      <c r="R17" s="2062"/>
      <c r="S17" s="2062"/>
      <c r="T17" s="2062"/>
      <c r="U17" s="2062"/>
      <c r="V17" s="2062"/>
      <c r="W17" s="2062"/>
      <c r="X17" s="2062"/>
      <c r="Y17" s="2053"/>
      <c r="Z17" s="2079" t="s">
        <v>960</v>
      </c>
      <c r="AA17" s="243" t="s">
        <v>683</v>
      </c>
      <c r="AC17" s="2044" t="str">
        <f t="shared" ref="AC17" si="2">IF(ISERROR(VLOOKUP(C17,$AD$6:$AE$27,2,0))=TRUE,"",VLOOKUP(C17,$AD$6:$AE$27,2,0))</f>
        <v/>
      </c>
      <c r="AD17" s="80" t="s">
        <v>949</v>
      </c>
      <c r="AE17" s="80">
        <v>0</v>
      </c>
      <c r="AF17" s="80" t="s">
        <v>933</v>
      </c>
    </row>
    <row r="18" spans="1:32" s="80" customFormat="1" ht="12">
      <c r="A18" s="2083"/>
      <c r="B18" s="2051"/>
      <c r="C18" s="2051"/>
      <c r="D18" s="2051"/>
      <c r="E18" s="244" t="s">
        <v>923</v>
      </c>
      <c r="F18" s="245"/>
      <c r="G18" s="2077"/>
      <c r="H18" s="2080"/>
      <c r="I18" s="2086"/>
      <c r="J18" s="2057"/>
      <c r="K18" s="2060"/>
      <c r="L18" s="2080"/>
      <c r="M18" s="2086"/>
      <c r="N18" s="2057"/>
      <c r="O18" s="2060"/>
      <c r="P18" s="2023"/>
      <c r="Q18" s="2063"/>
      <c r="R18" s="2063"/>
      <c r="S18" s="2063"/>
      <c r="T18" s="2063"/>
      <c r="U18" s="2063"/>
      <c r="V18" s="2063"/>
      <c r="W18" s="2063"/>
      <c r="X18" s="2063"/>
      <c r="Y18" s="2054"/>
      <c r="Z18" s="2080"/>
      <c r="AA18" s="276" t="s">
        <v>925</v>
      </c>
      <c r="AC18" s="2045"/>
      <c r="AD18" s="80" t="s">
        <v>957</v>
      </c>
      <c r="AE18" s="80">
        <v>0</v>
      </c>
      <c r="AF18" s="80" t="s">
        <v>958</v>
      </c>
    </row>
    <row r="19" spans="1:32" s="80" customFormat="1">
      <c r="A19" s="2084"/>
      <c r="B19" s="2052"/>
      <c r="C19" s="2052"/>
      <c r="D19" s="2052"/>
      <c r="E19" s="272" t="s">
        <v>939</v>
      </c>
      <c r="F19" s="271"/>
      <c r="G19" s="2078"/>
      <c r="H19" s="2081"/>
      <c r="I19" s="2087"/>
      <c r="J19" s="2058"/>
      <c r="K19" s="2061"/>
      <c r="L19" s="2081"/>
      <c r="M19" s="2087"/>
      <c r="N19" s="2058"/>
      <c r="O19" s="2061"/>
      <c r="P19" s="2024"/>
      <c r="Q19" s="2064"/>
      <c r="R19" s="2064"/>
      <c r="S19" s="2064"/>
      <c r="T19" s="2064"/>
      <c r="U19" s="2064"/>
      <c r="V19" s="2064"/>
      <c r="W19" s="2064"/>
      <c r="X19" s="2064"/>
      <c r="Y19" s="2055"/>
      <c r="Z19" s="2081"/>
      <c r="AA19" s="246" t="s">
        <v>940</v>
      </c>
      <c r="AC19" s="2046"/>
      <c r="AD19" s="78" t="s">
        <v>959</v>
      </c>
      <c r="AE19" s="78">
        <v>0</v>
      </c>
    </row>
    <row r="20" spans="1:32" s="80" customFormat="1">
      <c r="A20" s="2082">
        <v>6</v>
      </c>
      <c r="B20" s="2050"/>
      <c r="C20" s="2050"/>
      <c r="D20" s="2050"/>
      <c r="E20" s="241" t="s">
        <v>682</v>
      </c>
      <c r="F20" s="242"/>
      <c r="G20" s="2076"/>
      <c r="H20" s="2079"/>
      <c r="I20" s="2085"/>
      <c r="J20" s="2056"/>
      <c r="K20" s="2059" t="s">
        <v>331</v>
      </c>
      <c r="L20" s="2079"/>
      <c r="M20" s="2085"/>
      <c r="N20" s="2056"/>
      <c r="O20" s="2059" t="s">
        <v>331</v>
      </c>
      <c r="P20" s="2022"/>
      <c r="Q20" s="2062"/>
      <c r="R20" s="2062"/>
      <c r="S20" s="2062"/>
      <c r="T20" s="2062"/>
      <c r="U20" s="2062"/>
      <c r="V20" s="2062"/>
      <c r="W20" s="2062"/>
      <c r="X20" s="2062"/>
      <c r="Y20" s="2053"/>
      <c r="Z20" s="2079" t="s">
        <v>960</v>
      </c>
      <c r="AA20" s="243" t="s">
        <v>683</v>
      </c>
      <c r="AC20" s="2044" t="str">
        <f t="shared" ref="AC20" si="3">IF(ISERROR(VLOOKUP(C20,$AD$6:$AE$27,2,0))=TRUE,"",VLOOKUP(C20,$AD$6:$AE$27,2,0))</f>
        <v/>
      </c>
      <c r="AD20" s="78" t="s">
        <v>961</v>
      </c>
      <c r="AE20" s="78">
        <v>0</v>
      </c>
    </row>
    <row r="21" spans="1:32" s="80" customFormat="1">
      <c r="A21" s="2083"/>
      <c r="B21" s="2051"/>
      <c r="C21" s="2051"/>
      <c r="D21" s="2051"/>
      <c r="E21" s="244" t="s">
        <v>923</v>
      </c>
      <c r="F21" s="245"/>
      <c r="G21" s="2077"/>
      <c r="H21" s="2080"/>
      <c r="I21" s="2086"/>
      <c r="J21" s="2057"/>
      <c r="K21" s="2060"/>
      <c r="L21" s="2080"/>
      <c r="M21" s="2086"/>
      <c r="N21" s="2057"/>
      <c r="O21" s="2060"/>
      <c r="P21" s="2023"/>
      <c r="Q21" s="2063"/>
      <c r="R21" s="2063"/>
      <c r="S21" s="2063"/>
      <c r="T21" s="2063"/>
      <c r="U21" s="2063"/>
      <c r="V21" s="2063"/>
      <c r="W21" s="2063"/>
      <c r="X21" s="2063"/>
      <c r="Y21" s="2054"/>
      <c r="Z21" s="2080"/>
      <c r="AA21" s="276" t="s">
        <v>925</v>
      </c>
      <c r="AC21" s="2045"/>
      <c r="AD21" s="78" t="s">
        <v>962</v>
      </c>
      <c r="AE21" s="78">
        <v>0</v>
      </c>
    </row>
    <row r="22" spans="1:32" s="80" customFormat="1">
      <c r="A22" s="2084"/>
      <c r="B22" s="2052"/>
      <c r="C22" s="2052"/>
      <c r="D22" s="2052"/>
      <c r="E22" s="272" t="s">
        <v>939</v>
      </c>
      <c r="F22" s="271"/>
      <c r="G22" s="2078"/>
      <c r="H22" s="2081"/>
      <c r="I22" s="2087"/>
      <c r="J22" s="2058"/>
      <c r="K22" s="2061"/>
      <c r="L22" s="2081"/>
      <c r="M22" s="2087"/>
      <c r="N22" s="2058"/>
      <c r="O22" s="2061"/>
      <c r="P22" s="2024"/>
      <c r="Q22" s="2064"/>
      <c r="R22" s="2064"/>
      <c r="S22" s="2064"/>
      <c r="T22" s="2064"/>
      <c r="U22" s="2064"/>
      <c r="V22" s="2064"/>
      <c r="W22" s="2064"/>
      <c r="X22" s="2064"/>
      <c r="Y22" s="2055"/>
      <c r="Z22" s="2081"/>
      <c r="AA22" s="246" t="s">
        <v>940</v>
      </c>
      <c r="AC22" s="2046"/>
      <c r="AD22" s="78" t="s">
        <v>963</v>
      </c>
      <c r="AE22" s="78">
        <v>0</v>
      </c>
    </row>
    <row r="23" spans="1:32" s="80" customFormat="1">
      <c r="A23" s="2082">
        <v>7</v>
      </c>
      <c r="B23" s="2050"/>
      <c r="C23" s="2050"/>
      <c r="D23" s="2050"/>
      <c r="E23" s="241" t="s">
        <v>682</v>
      </c>
      <c r="F23" s="242"/>
      <c r="G23" s="2076"/>
      <c r="H23" s="2079"/>
      <c r="I23" s="2085"/>
      <c r="J23" s="2056"/>
      <c r="K23" s="2059" t="s">
        <v>331</v>
      </c>
      <c r="L23" s="2079"/>
      <c r="M23" s="2085"/>
      <c r="N23" s="2056"/>
      <c r="O23" s="2059" t="s">
        <v>331</v>
      </c>
      <c r="P23" s="2022"/>
      <c r="Q23" s="2062"/>
      <c r="R23" s="2062"/>
      <c r="S23" s="2062"/>
      <c r="T23" s="2062"/>
      <c r="U23" s="2062"/>
      <c r="V23" s="2062"/>
      <c r="W23" s="2062"/>
      <c r="X23" s="2062"/>
      <c r="Y23" s="2053"/>
      <c r="Z23" s="2079" t="s">
        <v>960</v>
      </c>
      <c r="AA23" s="243" t="s">
        <v>683</v>
      </c>
      <c r="AC23" s="2044" t="str">
        <f t="shared" ref="AC23" si="4">IF(ISERROR(VLOOKUP(C23,$AD$6:$AE$27,2,0))=TRUE,"",VLOOKUP(C23,$AD$6:$AE$27,2,0))</f>
        <v/>
      </c>
      <c r="AD23" s="78" t="s">
        <v>964</v>
      </c>
      <c r="AE23" s="78">
        <v>0</v>
      </c>
    </row>
    <row r="24" spans="1:32" s="80" customFormat="1">
      <c r="A24" s="2083"/>
      <c r="B24" s="2051"/>
      <c r="C24" s="2051"/>
      <c r="D24" s="2051"/>
      <c r="E24" s="244" t="s">
        <v>923</v>
      </c>
      <c r="F24" s="245"/>
      <c r="G24" s="2077"/>
      <c r="H24" s="2080"/>
      <c r="I24" s="2086"/>
      <c r="J24" s="2057"/>
      <c r="K24" s="2060"/>
      <c r="L24" s="2080"/>
      <c r="M24" s="2086"/>
      <c r="N24" s="2057"/>
      <c r="O24" s="2060"/>
      <c r="P24" s="2023"/>
      <c r="Q24" s="2063"/>
      <c r="R24" s="2063"/>
      <c r="S24" s="2063"/>
      <c r="T24" s="2063"/>
      <c r="U24" s="2063"/>
      <c r="V24" s="2063"/>
      <c r="W24" s="2063"/>
      <c r="X24" s="2063"/>
      <c r="Y24" s="2054"/>
      <c r="Z24" s="2080"/>
      <c r="AA24" s="276" t="s">
        <v>925</v>
      </c>
      <c r="AC24" s="2045"/>
      <c r="AD24" s="78" t="s">
        <v>965</v>
      </c>
      <c r="AE24" s="78">
        <v>0</v>
      </c>
    </row>
    <row r="25" spans="1:32" s="80" customFormat="1">
      <c r="A25" s="2084"/>
      <c r="B25" s="2052"/>
      <c r="C25" s="2052"/>
      <c r="D25" s="2052"/>
      <c r="E25" s="272" t="s">
        <v>939</v>
      </c>
      <c r="F25" s="271"/>
      <c r="G25" s="2078"/>
      <c r="H25" s="2081"/>
      <c r="I25" s="2087"/>
      <c r="J25" s="2058"/>
      <c r="K25" s="2061"/>
      <c r="L25" s="2081"/>
      <c r="M25" s="2087"/>
      <c r="N25" s="2058"/>
      <c r="O25" s="2061"/>
      <c r="P25" s="2024"/>
      <c r="Q25" s="2064"/>
      <c r="R25" s="2064"/>
      <c r="S25" s="2064"/>
      <c r="T25" s="2064"/>
      <c r="U25" s="2064"/>
      <c r="V25" s="2064"/>
      <c r="W25" s="2064"/>
      <c r="X25" s="2064"/>
      <c r="Y25" s="2055"/>
      <c r="Z25" s="2081"/>
      <c r="AA25" s="246" t="s">
        <v>940</v>
      </c>
      <c r="AC25" s="2046"/>
      <c r="AD25" s="78" t="s">
        <v>966</v>
      </c>
      <c r="AE25" s="78">
        <v>0</v>
      </c>
    </row>
    <row r="26" spans="1:32" s="80" customFormat="1">
      <c r="A26" s="2082">
        <v>8</v>
      </c>
      <c r="B26" s="2050"/>
      <c r="C26" s="2050"/>
      <c r="D26" s="2050"/>
      <c r="E26" s="241" t="s">
        <v>682</v>
      </c>
      <c r="F26" s="242"/>
      <c r="G26" s="2076"/>
      <c r="H26" s="2079"/>
      <c r="I26" s="2085"/>
      <c r="J26" s="2056"/>
      <c r="K26" s="2059" t="s">
        <v>331</v>
      </c>
      <c r="L26" s="2079"/>
      <c r="M26" s="2085"/>
      <c r="N26" s="2056"/>
      <c r="O26" s="2059" t="s">
        <v>331</v>
      </c>
      <c r="P26" s="2022"/>
      <c r="Q26" s="2062"/>
      <c r="R26" s="2062"/>
      <c r="S26" s="2062"/>
      <c r="T26" s="2062"/>
      <c r="U26" s="2062"/>
      <c r="V26" s="2062"/>
      <c r="W26" s="2062"/>
      <c r="X26" s="2062"/>
      <c r="Y26" s="2053"/>
      <c r="Z26" s="2079" t="s">
        <v>960</v>
      </c>
      <c r="AA26" s="243" t="s">
        <v>683</v>
      </c>
      <c r="AC26" s="2044" t="str">
        <f t="shared" ref="AC26" si="5">IF(ISERROR(VLOOKUP(C26,$AD$6:$AE$27,2,0))=TRUE,"",VLOOKUP(C26,$AD$6:$AE$27,2,0))</f>
        <v/>
      </c>
      <c r="AD26" s="78" t="s">
        <v>967</v>
      </c>
      <c r="AE26" s="78">
        <v>0</v>
      </c>
    </row>
    <row r="27" spans="1:32" s="80" customFormat="1">
      <c r="A27" s="2083"/>
      <c r="B27" s="2051"/>
      <c r="C27" s="2051"/>
      <c r="D27" s="2051"/>
      <c r="E27" s="244" t="s">
        <v>923</v>
      </c>
      <c r="F27" s="245"/>
      <c r="G27" s="2077"/>
      <c r="H27" s="2080"/>
      <c r="I27" s="2086"/>
      <c r="J27" s="2057"/>
      <c r="K27" s="2060"/>
      <c r="L27" s="2080"/>
      <c r="M27" s="2086"/>
      <c r="N27" s="2057"/>
      <c r="O27" s="2060"/>
      <c r="P27" s="2023"/>
      <c r="Q27" s="2063"/>
      <c r="R27" s="2063"/>
      <c r="S27" s="2063"/>
      <c r="T27" s="2063"/>
      <c r="U27" s="2063"/>
      <c r="V27" s="2063"/>
      <c r="W27" s="2063"/>
      <c r="X27" s="2063"/>
      <c r="Y27" s="2054"/>
      <c r="Z27" s="2080"/>
      <c r="AA27" s="276" t="s">
        <v>925</v>
      </c>
      <c r="AC27" s="2045"/>
      <c r="AD27" s="78"/>
      <c r="AE27" s="78">
        <v>0</v>
      </c>
    </row>
    <row r="28" spans="1:32" s="80" customFormat="1">
      <c r="A28" s="2084"/>
      <c r="B28" s="2052"/>
      <c r="C28" s="2052"/>
      <c r="D28" s="2052"/>
      <c r="E28" s="272" t="s">
        <v>939</v>
      </c>
      <c r="F28" s="271"/>
      <c r="G28" s="2078"/>
      <c r="H28" s="2081"/>
      <c r="I28" s="2087"/>
      <c r="J28" s="2058"/>
      <c r="K28" s="2061"/>
      <c r="L28" s="2081"/>
      <c r="M28" s="2087"/>
      <c r="N28" s="2058"/>
      <c r="O28" s="2061"/>
      <c r="P28" s="2024"/>
      <c r="Q28" s="2064"/>
      <c r="R28" s="2064"/>
      <c r="S28" s="2064"/>
      <c r="T28" s="2064"/>
      <c r="U28" s="2064"/>
      <c r="V28" s="2064"/>
      <c r="W28" s="2064"/>
      <c r="X28" s="2064"/>
      <c r="Y28" s="2055"/>
      <c r="Z28" s="2081"/>
      <c r="AA28" s="246" t="s">
        <v>940</v>
      </c>
      <c r="AC28" s="2046"/>
      <c r="AD28" s="78"/>
      <c r="AE28" s="78"/>
    </row>
    <row r="29" spans="1:32" s="80" customFormat="1">
      <c r="A29" s="2082">
        <v>9</v>
      </c>
      <c r="B29" s="2050"/>
      <c r="C29" s="2050"/>
      <c r="D29" s="2050"/>
      <c r="E29" s="241" t="s">
        <v>682</v>
      </c>
      <c r="F29" s="242"/>
      <c r="G29" s="2076"/>
      <c r="H29" s="2079"/>
      <c r="I29" s="2085"/>
      <c r="J29" s="2056"/>
      <c r="K29" s="2059" t="s">
        <v>331</v>
      </c>
      <c r="L29" s="2079"/>
      <c r="M29" s="2085"/>
      <c r="N29" s="2056"/>
      <c r="O29" s="2059" t="s">
        <v>331</v>
      </c>
      <c r="P29" s="2022"/>
      <c r="Q29" s="2062"/>
      <c r="R29" s="2062"/>
      <c r="S29" s="2062"/>
      <c r="T29" s="2062"/>
      <c r="U29" s="2062"/>
      <c r="V29" s="2062"/>
      <c r="W29" s="2062"/>
      <c r="X29" s="2062"/>
      <c r="Y29" s="2053"/>
      <c r="Z29" s="2079" t="s">
        <v>960</v>
      </c>
      <c r="AA29" s="243" t="s">
        <v>683</v>
      </c>
      <c r="AC29" s="2044" t="str">
        <f t="shared" ref="AC29" si="6">IF(ISERROR(VLOOKUP(C29,$AD$6:$AE$27,2,0))=TRUE,"",VLOOKUP(C29,$AD$6:$AE$27,2,0))</f>
        <v/>
      </c>
      <c r="AD29" s="78"/>
      <c r="AE29" s="78"/>
    </row>
    <row r="30" spans="1:32" s="80" customFormat="1">
      <c r="A30" s="2083"/>
      <c r="B30" s="2051"/>
      <c r="C30" s="2051"/>
      <c r="D30" s="2051"/>
      <c r="E30" s="244" t="s">
        <v>923</v>
      </c>
      <c r="F30" s="245"/>
      <c r="G30" s="2077"/>
      <c r="H30" s="2080"/>
      <c r="I30" s="2086"/>
      <c r="J30" s="2057"/>
      <c r="K30" s="2060"/>
      <c r="L30" s="2080"/>
      <c r="M30" s="2086"/>
      <c r="N30" s="2057"/>
      <c r="O30" s="2060"/>
      <c r="P30" s="2023"/>
      <c r="Q30" s="2063"/>
      <c r="R30" s="2063"/>
      <c r="S30" s="2063"/>
      <c r="T30" s="2063"/>
      <c r="U30" s="2063"/>
      <c r="V30" s="2063"/>
      <c r="W30" s="2063"/>
      <c r="X30" s="2063"/>
      <c r="Y30" s="2054"/>
      <c r="Z30" s="2080"/>
      <c r="AA30" s="276" t="s">
        <v>925</v>
      </c>
      <c r="AC30" s="2045"/>
      <c r="AD30" s="78"/>
      <c r="AE30" s="78"/>
    </row>
    <row r="31" spans="1:32" s="80" customFormat="1">
      <c r="A31" s="2084"/>
      <c r="B31" s="2052"/>
      <c r="C31" s="2052"/>
      <c r="D31" s="2052"/>
      <c r="E31" s="272" t="s">
        <v>939</v>
      </c>
      <c r="F31" s="271"/>
      <c r="G31" s="2078"/>
      <c r="H31" s="2081"/>
      <c r="I31" s="2087"/>
      <c r="J31" s="2058"/>
      <c r="K31" s="2061"/>
      <c r="L31" s="2081"/>
      <c r="M31" s="2087"/>
      <c r="N31" s="2058"/>
      <c r="O31" s="2061"/>
      <c r="P31" s="2024"/>
      <c r="Q31" s="2064"/>
      <c r="R31" s="2064"/>
      <c r="S31" s="2064"/>
      <c r="T31" s="2064"/>
      <c r="U31" s="2064"/>
      <c r="V31" s="2064"/>
      <c r="W31" s="2064"/>
      <c r="X31" s="2064"/>
      <c r="Y31" s="2055"/>
      <c r="Z31" s="2081"/>
      <c r="AA31" s="246" t="s">
        <v>940</v>
      </c>
      <c r="AC31" s="2046"/>
      <c r="AD31" s="78"/>
      <c r="AE31" s="78"/>
    </row>
    <row r="32" spans="1:32" s="80" customFormat="1">
      <c r="A32" s="2082">
        <v>10</v>
      </c>
      <c r="B32" s="2050"/>
      <c r="C32" s="2050"/>
      <c r="D32" s="2050"/>
      <c r="E32" s="241" t="s">
        <v>682</v>
      </c>
      <c r="F32" s="242"/>
      <c r="G32" s="2076"/>
      <c r="H32" s="2079"/>
      <c r="I32" s="2085"/>
      <c r="J32" s="2056"/>
      <c r="K32" s="2059" t="s">
        <v>331</v>
      </c>
      <c r="L32" s="2079"/>
      <c r="M32" s="2085"/>
      <c r="N32" s="2056"/>
      <c r="O32" s="2059" t="s">
        <v>331</v>
      </c>
      <c r="P32" s="2022"/>
      <c r="Q32" s="2062"/>
      <c r="R32" s="2062"/>
      <c r="S32" s="2062"/>
      <c r="T32" s="2062"/>
      <c r="U32" s="2062"/>
      <c r="V32" s="2062"/>
      <c r="W32" s="2062"/>
      <c r="X32" s="2062"/>
      <c r="Y32" s="2053"/>
      <c r="Z32" s="2079" t="s">
        <v>960</v>
      </c>
      <c r="AA32" s="243" t="s">
        <v>683</v>
      </c>
      <c r="AC32" s="2044" t="str">
        <f t="shared" ref="AC32" si="7">IF(ISERROR(VLOOKUP(C32,$AD$6:$AE$27,2,0))=TRUE,"",VLOOKUP(C32,$AD$6:$AE$27,2,0))</f>
        <v/>
      </c>
      <c r="AD32" s="78"/>
      <c r="AE32" s="78"/>
    </row>
    <row r="33" spans="1:31" s="80" customFormat="1">
      <c r="A33" s="2083"/>
      <c r="B33" s="2051"/>
      <c r="C33" s="2051"/>
      <c r="D33" s="2051"/>
      <c r="E33" s="244" t="s">
        <v>923</v>
      </c>
      <c r="F33" s="245"/>
      <c r="G33" s="2077"/>
      <c r="H33" s="2080"/>
      <c r="I33" s="2086"/>
      <c r="J33" s="2057"/>
      <c r="K33" s="2060"/>
      <c r="L33" s="2080"/>
      <c r="M33" s="2086"/>
      <c r="N33" s="2057"/>
      <c r="O33" s="2060"/>
      <c r="P33" s="2023"/>
      <c r="Q33" s="2063"/>
      <c r="R33" s="2063"/>
      <c r="S33" s="2063"/>
      <c r="T33" s="2063"/>
      <c r="U33" s="2063"/>
      <c r="V33" s="2063"/>
      <c r="W33" s="2063"/>
      <c r="X33" s="2063"/>
      <c r="Y33" s="2054"/>
      <c r="Z33" s="2080"/>
      <c r="AA33" s="276" t="s">
        <v>925</v>
      </c>
      <c r="AC33" s="2045"/>
      <c r="AD33" s="78"/>
      <c r="AE33" s="78"/>
    </row>
    <row r="34" spans="1:31" s="80" customFormat="1">
      <c r="A34" s="2084"/>
      <c r="B34" s="2052"/>
      <c r="C34" s="2052"/>
      <c r="D34" s="2052"/>
      <c r="E34" s="272" t="s">
        <v>939</v>
      </c>
      <c r="F34" s="271"/>
      <c r="G34" s="2078"/>
      <c r="H34" s="2081"/>
      <c r="I34" s="2087"/>
      <c r="J34" s="2058"/>
      <c r="K34" s="2061"/>
      <c r="L34" s="2081"/>
      <c r="M34" s="2087"/>
      <c r="N34" s="2058"/>
      <c r="O34" s="2061"/>
      <c r="P34" s="2024"/>
      <c r="Q34" s="2064"/>
      <c r="R34" s="2064"/>
      <c r="S34" s="2064"/>
      <c r="T34" s="2064"/>
      <c r="U34" s="2064"/>
      <c r="V34" s="2064"/>
      <c r="W34" s="2064"/>
      <c r="X34" s="2064"/>
      <c r="Y34" s="2055"/>
      <c r="Z34" s="2081"/>
      <c r="AA34" s="246" t="s">
        <v>940</v>
      </c>
      <c r="AC34" s="2046"/>
      <c r="AD34" s="78"/>
      <c r="AE34" s="78"/>
    </row>
    <row r="35" spans="1:31" s="80" customFormat="1">
      <c r="A35" s="2082">
        <v>11</v>
      </c>
      <c r="B35" s="2050"/>
      <c r="C35" s="2050"/>
      <c r="D35" s="2050"/>
      <c r="E35" s="241" t="s">
        <v>682</v>
      </c>
      <c r="F35" s="242"/>
      <c r="G35" s="2076"/>
      <c r="H35" s="2079"/>
      <c r="I35" s="2085"/>
      <c r="J35" s="2056"/>
      <c r="K35" s="2059" t="s">
        <v>331</v>
      </c>
      <c r="L35" s="2079"/>
      <c r="M35" s="2085"/>
      <c r="N35" s="2056"/>
      <c r="O35" s="2059" t="s">
        <v>331</v>
      </c>
      <c r="P35" s="2022"/>
      <c r="Q35" s="2062"/>
      <c r="R35" s="2062"/>
      <c r="S35" s="2062"/>
      <c r="T35" s="2062"/>
      <c r="U35" s="2062"/>
      <c r="V35" s="2062"/>
      <c r="W35" s="2062"/>
      <c r="X35" s="2062"/>
      <c r="Y35" s="2053"/>
      <c r="Z35" s="2079" t="s">
        <v>960</v>
      </c>
      <c r="AA35" s="243" t="s">
        <v>683</v>
      </c>
      <c r="AC35" s="2044" t="str">
        <f t="shared" ref="AC35" si="8">IF(ISERROR(VLOOKUP(C35,$AD$6:$AE$27,2,0))=TRUE,"",VLOOKUP(C35,$AD$6:$AE$27,2,0))</f>
        <v/>
      </c>
      <c r="AD35" s="78"/>
      <c r="AE35" s="78"/>
    </row>
    <row r="36" spans="1:31" s="80" customFormat="1">
      <c r="A36" s="2083"/>
      <c r="B36" s="2051"/>
      <c r="C36" s="2051"/>
      <c r="D36" s="2051"/>
      <c r="E36" s="244" t="s">
        <v>923</v>
      </c>
      <c r="F36" s="245"/>
      <c r="G36" s="2077"/>
      <c r="H36" s="2080"/>
      <c r="I36" s="2086"/>
      <c r="J36" s="2057"/>
      <c r="K36" s="2060"/>
      <c r="L36" s="2080"/>
      <c r="M36" s="2086"/>
      <c r="N36" s="2057"/>
      <c r="O36" s="2060"/>
      <c r="P36" s="2023"/>
      <c r="Q36" s="2063"/>
      <c r="R36" s="2063"/>
      <c r="S36" s="2063"/>
      <c r="T36" s="2063"/>
      <c r="U36" s="2063"/>
      <c r="V36" s="2063"/>
      <c r="W36" s="2063"/>
      <c r="X36" s="2063"/>
      <c r="Y36" s="2054"/>
      <c r="Z36" s="2080"/>
      <c r="AA36" s="276" t="s">
        <v>925</v>
      </c>
      <c r="AC36" s="2045"/>
      <c r="AD36" s="78"/>
      <c r="AE36" s="78"/>
    </row>
    <row r="37" spans="1:31" s="80" customFormat="1">
      <c r="A37" s="2084"/>
      <c r="B37" s="2052"/>
      <c r="C37" s="2052"/>
      <c r="D37" s="2052"/>
      <c r="E37" s="272" t="s">
        <v>939</v>
      </c>
      <c r="F37" s="271"/>
      <c r="G37" s="2078"/>
      <c r="H37" s="2081"/>
      <c r="I37" s="2087"/>
      <c r="J37" s="2058"/>
      <c r="K37" s="2061"/>
      <c r="L37" s="2081"/>
      <c r="M37" s="2087"/>
      <c r="N37" s="2058"/>
      <c r="O37" s="2061"/>
      <c r="P37" s="2024"/>
      <c r="Q37" s="2064"/>
      <c r="R37" s="2064"/>
      <c r="S37" s="2064"/>
      <c r="T37" s="2064"/>
      <c r="U37" s="2064"/>
      <c r="V37" s="2064"/>
      <c r="W37" s="2064"/>
      <c r="X37" s="2064"/>
      <c r="Y37" s="2055"/>
      <c r="Z37" s="2081"/>
      <c r="AA37" s="246" t="s">
        <v>940</v>
      </c>
      <c r="AC37" s="2046"/>
      <c r="AD37" s="78"/>
      <c r="AE37" s="78"/>
    </row>
    <row r="38" spans="1:31" s="80" customFormat="1">
      <c r="A38" s="2082">
        <v>12</v>
      </c>
      <c r="B38" s="2050"/>
      <c r="C38" s="2050"/>
      <c r="D38" s="2050"/>
      <c r="E38" s="241" t="s">
        <v>682</v>
      </c>
      <c r="F38" s="242"/>
      <c r="G38" s="2076"/>
      <c r="H38" s="2079"/>
      <c r="I38" s="2085"/>
      <c r="J38" s="2056"/>
      <c r="K38" s="2059" t="s">
        <v>331</v>
      </c>
      <c r="L38" s="2079"/>
      <c r="M38" s="2085"/>
      <c r="N38" s="2056"/>
      <c r="O38" s="2059" t="s">
        <v>331</v>
      </c>
      <c r="P38" s="2022"/>
      <c r="Q38" s="2062"/>
      <c r="R38" s="2062"/>
      <c r="S38" s="2062"/>
      <c r="T38" s="2062"/>
      <c r="U38" s="2062"/>
      <c r="V38" s="2062"/>
      <c r="W38" s="2062"/>
      <c r="X38" s="2062"/>
      <c r="Y38" s="2053"/>
      <c r="Z38" s="2079" t="s">
        <v>960</v>
      </c>
      <c r="AA38" s="243" t="s">
        <v>683</v>
      </c>
      <c r="AC38" s="2044" t="str">
        <f t="shared" ref="AC38" si="9">IF(ISERROR(VLOOKUP(C38,$AD$6:$AE$27,2,0))=TRUE,"",VLOOKUP(C38,$AD$6:$AE$27,2,0))</f>
        <v/>
      </c>
      <c r="AD38" s="78"/>
      <c r="AE38" s="78"/>
    </row>
    <row r="39" spans="1:31" s="80" customFormat="1">
      <c r="A39" s="2083"/>
      <c r="B39" s="2051"/>
      <c r="C39" s="2051"/>
      <c r="D39" s="2051"/>
      <c r="E39" s="244" t="s">
        <v>923</v>
      </c>
      <c r="F39" s="245"/>
      <c r="G39" s="2077"/>
      <c r="H39" s="2080"/>
      <c r="I39" s="2086"/>
      <c r="J39" s="2057"/>
      <c r="K39" s="2060"/>
      <c r="L39" s="2080"/>
      <c r="M39" s="2086"/>
      <c r="N39" s="2057"/>
      <c r="O39" s="2060"/>
      <c r="P39" s="2023"/>
      <c r="Q39" s="2063"/>
      <c r="R39" s="2063"/>
      <c r="S39" s="2063"/>
      <c r="T39" s="2063"/>
      <c r="U39" s="2063"/>
      <c r="V39" s="2063"/>
      <c r="W39" s="2063"/>
      <c r="X39" s="2063"/>
      <c r="Y39" s="2054"/>
      <c r="Z39" s="2080"/>
      <c r="AA39" s="276" t="s">
        <v>925</v>
      </c>
      <c r="AC39" s="2045"/>
      <c r="AD39" s="78"/>
      <c r="AE39" s="78"/>
    </row>
    <row r="40" spans="1:31" s="80" customFormat="1">
      <c r="A40" s="2084"/>
      <c r="B40" s="2052"/>
      <c r="C40" s="2052"/>
      <c r="D40" s="2052"/>
      <c r="E40" s="272" t="s">
        <v>939</v>
      </c>
      <c r="F40" s="271"/>
      <c r="G40" s="2078"/>
      <c r="H40" s="2081"/>
      <c r="I40" s="2087"/>
      <c r="J40" s="2058"/>
      <c r="K40" s="2061"/>
      <c r="L40" s="2081"/>
      <c r="M40" s="2087"/>
      <c r="N40" s="2058"/>
      <c r="O40" s="2061"/>
      <c r="P40" s="2024"/>
      <c r="Q40" s="2064"/>
      <c r="R40" s="2064"/>
      <c r="S40" s="2064"/>
      <c r="T40" s="2064"/>
      <c r="U40" s="2064"/>
      <c r="V40" s="2064"/>
      <c r="W40" s="2064"/>
      <c r="X40" s="2064"/>
      <c r="Y40" s="2055"/>
      <c r="Z40" s="2081"/>
      <c r="AA40" s="246" t="s">
        <v>940</v>
      </c>
      <c r="AC40" s="2046"/>
      <c r="AD40" s="78"/>
      <c r="AE40" s="78"/>
    </row>
    <row r="41" spans="1:31" s="80" customFormat="1">
      <c r="A41" s="2082">
        <v>13</v>
      </c>
      <c r="B41" s="2050"/>
      <c r="C41" s="2050"/>
      <c r="D41" s="2050"/>
      <c r="E41" s="241" t="s">
        <v>682</v>
      </c>
      <c r="F41" s="242"/>
      <c r="G41" s="2076"/>
      <c r="H41" s="2079"/>
      <c r="I41" s="2085"/>
      <c r="J41" s="2056"/>
      <c r="K41" s="2059" t="s">
        <v>331</v>
      </c>
      <c r="L41" s="2079"/>
      <c r="M41" s="2085"/>
      <c r="N41" s="2056"/>
      <c r="O41" s="2059" t="s">
        <v>331</v>
      </c>
      <c r="P41" s="2022"/>
      <c r="Q41" s="2062"/>
      <c r="R41" s="2062"/>
      <c r="S41" s="2062"/>
      <c r="T41" s="2062"/>
      <c r="U41" s="2062"/>
      <c r="V41" s="2062"/>
      <c r="W41" s="2062"/>
      <c r="X41" s="2062"/>
      <c r="Y41" s="2053"/>
      <c r="Z41" s="2079" t="s">
        <v>960</v>
      </c>
      <c r="AA41" s="243" t="s">
        <v>683</v>
      </c>
      <c r="AC41" s="2044" t="str">
        <f t="shared" ref="AC41" si="10">IF(ISERROR(VLOOKUP(C41,$AD$6:$AE$27,2,0))=TRUE,"",VLOOKUP(C41,$AD$6:$AE$27,2,0))</f>
        <v/>
      </c>
      <c r="AD41" s="78"/>
      <c r="AE41" s="78"/>
    </row>
    <row r="42" spans="1:31" s="80" customFormat="1">
      <c r="A42" s="2083"/>
      <c r="B42" s="2051"/>
      <c r="C42" s="2051"/>
      <c r="D42" s="2051"/>
      <c r="E42" s="244" t="s">
        <v>923</v>
      </c>
      <c r="F42" s="245"/>
      <c r="G42" s="2077"/>
      <c r="H42" s="2080"/>
      <c r="I42" s="2086"/>
      <c r="J42" s="2057"/>
      <c r="K42" s="2060"/>
      <c r="L42" s="2080"/>
      <c r="M42" s="2086"/>
      <c r="N42" s="2057"/>
      <c r="O42" s="2060"/>
      <c r="P42" s="2023"/>
      <c r="Q42" s="2063"/>
      <c r="R42" s="2063"/>
      <c r="S42" s="2063"/>
      <c r="T42" s="2063"/>
      <c r="U42" s="2063"/>
      <c r="V42" s="2063"/>
      <c r="W42" s="2063"/>
      <c r="X42" s="2063"/>
      <c r="Y42" s="2054"/>
      <c r="Z42" s="2080"/>
      <c r="AA42" s="276" t="s">
        <v>925</v>
      </c>
      <c r="AC42" s="2045"/>
      <c r="AD42" s="78"/>
      <c r="AE42" s="78"/>
    </row>
    <row r="43" spans="1:31" s="80" customFormat="1">
      <c r="A43" s="2084"/>
      <c r="B43" s="2052"/>
      <c r="C43" s="2052"/>
      <c r="D43" s="2052"/>
      <c r="E43" s="272" t="s">
        <v>939</v>
      </c>
      <c r="F43" s="271"/>
      <c r="G43" s="2078"/>
      <c r="H43" s="2081"/>
      <c r="I43" s="2087"/>
      <c r="J43" s="2058"/>
      <c r="K43" s="2061"/>
      <c r="L43" s="2081"/>
      <c r="M43" s="2087"/>
      <c r="N43" s="2058"/>
      <c r="O43" s="2061"/>
      <c r="P43" s="2024"/>
      <c r="Q43" s="2064"/>
      <c r="R43" s="2064"/>
      <c r="S43" s="2064"/>
      <c r="T43" s="2064"/>
      <c r="U43" s="2064"/>
      <c r="V43" s="2064"/>
      <c r="W43" s="2064"/>
      <c r="X43" s="2064"/>
      <c r="Y43" s="2055"/>
      <c r="Z43" s="2081"/>
      <c r="AA43" s="246" t="s">
        <v>940</v>
      </c>
      <c r="AC43" s="2046"/>
      <c r="AD43" s="78"/>
      <c r="AE43" s="78"/>
    </row>
    <row r="44" spans="1:31" s="80" customFormat="1">
      <c r="A44" s="2082">
        <v>14</v>
      </c>
      <c r="B44" s="2050"/>
      <c r="C44" s="2050"/>
      <c r="D44" s="2050"/>
      <c r="E44" s="241" t="s">
        <v>682</v>
      </c>
      <c r="F44" s="242"/>
      <c r="G44" s="2076"/>
      <c r="H44" s="2079"/>
      <c r="I44" s="2085"/>
      <c r="J44" s="2056"/>
      <c r="K44" s="2059" t="s">
        <v>331</v>
      </c>
      <c r="L44" s="2079"/>
      <c r="M44" s="2085"/>
      <c r="N44" s="2056"/>
      <c r="O44" s="2059" t="s">
        <v>331</v>
      </c>
      <c r="P44" s="2022"/>
      <c r="Q44" s="2062"/>
      <c r="R44" s="2062"/>
      <c r="S44" s="2062"/>
      <c r="T44" s="2062"/>
      <c r="U44" s="2062"/>
      <c r="V44" s="2062"/>
      <c r="W44" s="2062"/>
      <c r="X44" s="2062"/>
      <c r="Y44" s="2053"/>
      <c r="Z44" s="2079" t="s">
        <v>960</v>
      </c>
      <c r="AA44" s="243" t="s">
        <v>683</v>
      </c>
      <c r="AC44" s="2044" t="str">
        <f t="shared" ref="AC44" si="11">IF(ISERROR(VLOOKUP(C44,$AD$6:$AE$27,2,0))=TRUE,"",VLOOKUP(C44,$AD$6:$AE$27,2,0))</f>
        <v/>
      </c>
      <c r="AD44" s="78"/>
      <c r="AE44" s="78"/>
    </row>
    <row r="45" spans="1:31" s="80" customFormat="1">
      <c r="A45" s="2083"/>
      <c r="B45" s="2051"/>
      <c r="C45" s="2051"/>
      <c r="D45" s="2051"/>
      <c r="E45" s="244" t="s">
        <v>923</v>
      </c>
      <c r="F45" s="245"/>
      <c r="G45" s="2077"/>
      <c r="H45" s="2080"/>
      <c r="I45" s="2086"/>
      <c r="J45" s="2057"/>
      <c r="K45" s="2060"/>
      <c r="L45" s="2080"/>
      <c r="M45" s="2086"/>
      <c r="N45" s="2057"/>
      <c r="O45" s="2060"/>
      <c r="P45" s="2023"/>
      <c r="Q45" s="2063"/>
      <c r="R45" s="2063"/>
      <c r="S45" s="2063"/>
      <c r="T45" s="2063"/>
      <c r="U45" s="2063"/>
      <c r="V45" s="2063"/>
      <c r="W45" s="2063"/>
      <c r="X45" s="2063"/>
      <c r="Y45" s="2054"/>
      <c r="Z45" s="2080"/>
      <c r="AA45" s="276" t="s">
        <v>925</v>
      </c>
      <c r="AC45" s="2045"/>
      <c r="AD45" s="78"/>
      <c r="AE45" s="78"/>
    </row>
    <row r="46" spans="1:31" s="80" customFormat="1">
      <c r="A46" s="2084"/>
      <c r="B46" s="2052"/>
      <c r="C46" s="2052"/>
      <c r="D46" s="2052"/>
      <c r="E46" s="272" t="s">
        <v>939</v>
      </c>
      <c r="F46" s="271"/>
      <c r="G46" s="2078"/>
      <c r="H46" s="2081"/>
      <c r="I46" s="2087"/>
      <c r="J46" s="2058"/>
      <c r="K46" s="2061"/>
      <c r="L46" s="2081"/>
      <c r="M46" s="2087"/>
      <c r="N46" s="2058"/>
      <c r="O46" s="2061"/>
      <c r="P46" s="2024"/>
      <c r="Q46" s="2064"/>
      <c r="R46" s="2064"/>
      <c r="S46" s="2064"/>
      <c r="T46" s="2064"/>
      <c r="U46" s="2064"/>
      <c r="V46" s="2064"/>
      <c r="W46" s="2064"/>
      <c r="X46" s="2064"/>
      <c r="Y46" s="2055"/>
      <c r="Z46" s="2081"/>
      <c r="AA46" s="246" t="s">
        <v>940</v>
      </c>
      <c r="AC46" s="2046"/>
      <c r="AD46" s="78"/>
      <c r="AE46" s="78"/>
    </row>
    <row r="47" spans="1:31" s="80" customFormat="1">
      <c r="A47" s="2082">
        <v>15</v>
      </c>
      <c r="B47" s="2050"/>
      <c r="C47" s="2050"/>
      <c r="D47" s="2050"/>
      <c r="E47" s="241" t="s">
        <v>682</v>
      </c>
      <c r="F47" s="242"/>
      <c r="G47" s="2076"/>
      <c r="H47" s="2079"/>
      <c r="I47" s="2085"/>
      <c r="J47" s="2056"/>
      <c r="K47" s="2059" t="s">
        <v>331</v>
      </c>
      <c r="L47" s="2079"/>
      <c r="M47" s="2085"/>
      <c r="N47" s="2056"/>
      <c r="O47" s="2059" t="s">
        <v>331</v>
      </c>
      <c r="P47" s="2022"/>
      <c r="Q47" s="2062"/>
      <c r="R47" s="2062"/>
      <c r="S47" s="2062"/>
      <c r="T47" s="2062"/>
      <c r="U47" s="2062"/>
      <c r="V47" s="2062"/>
      <c r="W47" s="2062"/>
      <c r="X47" s="2062"/>
      <c r="Y47" s="2053"/>
      <c r="Z47" s="2079" t="s">
        <v>960</v>
      </c>
      <c r="AA47" s="243" t="s">
        <v>683</v>
      </c>
      <c r="AC47" s="2044" t="str">
        <f t="shared" ref="AC47" si="12">IF(ISERROR(VLOOKUP(C47,$AD$6:$AE$27,2,0))=TRUE,"",VLOOKUP(C47,$AD$6:$AE$27,2,0))</f>
        <v/>
      </c>
      <c r="AD47" s="78"/>
      <c r="AE47" s="78"/>
    </row>
    <row r="48" spans="1:31" s="80" customFormat="1">
      <c r="A48" s="2083"/>
      <c r="B48" s="2051"/>
      <c r="C48" s="2051"/>
      <c r="D48" s="2051"/>
      <c r="E48" s="244" t="s">
        <v>923</v>
      </c>
      <c r="F48" s="245"/>
      <c r="G48" s="2077"/>
      <c r="H48" s="2080"/>
      <c r="I48" s="2086"/>
      <c r="J48" s="2057"/>
      <c r="K48" s="2060"/>
      <c r="L48" s="2080"/>
      <c r="M48" s="2086"/>
      <c r="N48" s="2057"/>
      <c r="O48" s="2060"/>
      <c r="P48" s="2023"/>
      <c r="Q48" s="2063"/>
      <c r="R48" s="2063"/>
      <c r="S48" s="2063"/>
      <c r="T48" s="2063"/>
      <c r="U48" s="2063"/>
      <c r="V48" s="2063"/>
      <c r="W48" s="2063"/>
      <c r="X48" s="2063"/>
      <c r="Y48" s="2054"/>
      <c r="Z48" s="2080"/>
      <c r="AA48" s="276" t="s">
        <v>925</v>
      </c>
      <c r="AC48" s="2045"/>
      <c r="AD48" s="78"/>
      <c r="AE48" s="78"/>
    </row>
    <row r="49" spans="1:31" s="80" customFormat="1">
      <c r="A49" s="2084"/>
      <c r="B49" s="2052"/>
      <c r="C49" s="2052"/>
      <c r="D49" s="2052"/>
      <c r="E49" s="272" t="s">
        <v>939</v>
      </c>
      <c r="F49" s="271"/>
      <c r="G49" s="2078"/>
      <c r="H49" s="2081"/>
      <c r="I49" s="2087"/>
      <c r="J49" s="2058"/>
      <c r="K49" s="2061"/>
      <c r="L49" s="2081"/>
      <c r="M49" s="2087"/>
      <c r="N49" s="2058"/>
      <c r="O49" s="2061"/>
      <c r="P49" s="2024"/>
      <c r="Q49" s="2064"/>
      <c r="R49" s="2064"/>
      <c r="S49" s="2064"/>
      <c r="T49" s="2064"/>
      <c r="U49" s="2064"/>
      <c r="V49" s="2064"/>
      <c r="W49" s="2064"/>
      <c r="X49" s="2064"/>
      <c r="Y49" s="2055"/>
      <c r="Z49" s="2081"/>
      <c r="AA49" s="246" t="s">
        <v>940</v>
      </c>
      <c r="AC49" s="2046"/>
      <c r="AD49" s="78"/>
      <c r="AE49" s="78"/>
    </row>
    <row r="50" spans="1:31" s="80" customFormat="1">
      <c r="A50" s="2082">
        <v>16</v>
      </c>
      <c r="B50" s="2050"/>
      <c r="C50" s="2050"/>
      <c r="D50" s="2050"/>
      <c r="E50" s="241" t="s">
        <v>682</v>
      </c>
      <c r="F50" s="242"/>
      <c r="G50" s="2076"/>
      <c r="H50" s="2079"/>
      <c r="I50" s="2085"/>
      <c r="J50" s="2056"/>
      <c r="K50" s="2059" t="s">
        <v>331</v>
      </c>
      <c r="L50" s="2079"/>
      <c r="M50" s="2085"/>
      <c r="N50" s="2056"/>
      <c r="O50" s="2059" t="s">
        <v>331</v>
      </c>
      <c r="P50" s="2022"/>
      <c r="Q50" s="2062"/>
      <c r="R50" s="2062"/>
      <c r="S50" s="2062"/>
      <c r="T50" s="2062"/>
      <c r="U50" s="2062"/>
      <c r="V50" s="2062"/>
      <c r="W50" s="2062"/>
      <c r="X50" s="2062"/>
      <c r="Y50" s="2053"/>
      <c r="Z50" s="2079" t="s">
        <v>960</v>
      </c>
      <c r="AA50" s="243" t="s">
        <v>683</v>
      </c>
      <c r="AC50" s="2044" t="str">
        <f t="shared" ref="AC50" si="13">IF(ISERROR(VLOOKUP(C50,$AD$6:$AE$27,2,0))=TRUE,"",VLOOKUP(C50,$AD$6:$AE$27,2,0))</f>
        <v/>
      </c>
      <c r="AD50" s="78"/>
      <c r="AE50" s="78"/>
    </row>
    <row r="51" spans="1:31" s="80" customFormat="1">
      <c r="A51" s="2083"/>
      <c r="B51" s="2051"/>
      <c r="C51" s="2051"/>
      <c r="D51" s="2051"/>
      <c r="E51" s="244" t="s">
        <v>923</v>
      </c>
      <c r="F51" s="245"/>
      <c r="G51" s="2077"/>
      <c r="H51" s="2080"/>
      <c r="I51" s="2086"/>
      <c r="J51" s="2057"/>
      <c r="K51" s="2060"/>
      <c r="L51" s="2080"/>
      <c r="M51" s="2086"/>
      <c r="N51" s="2057"/>
      <c r="O51" s="2060"/>
      <c r="P51" s="2023"/>
      <c r="Q51" s="2063"/>
      <c r="R51" s="2063"/>
      <c r="S51" s="2063"/>
      <c r="T51" s="2063"/>
      <c r="U51" s="2063"/>
      <c r="V51" s="2063"/>
      <c r="W51" s="2063"/>
      <c r="X51" s="2063"/>
      <c r="Y51" s="2054"/>
      <c r="Z51" s="2080"/>
      <c r="AA51" s="276" t="s">
        <v>925</v>
      </c>
      <c r="AC51" s="2045"/>
      <c r="AD51" s="78"/>
      <c r="AE51" s="78"/>
    </row>
    <row r="52" spans="1:31" s="80" customFormat="1">
      <c r="A52" s="2084"/>
      <c r="B52" s="2052"/>
      <c r="C52" s="2052"/>
      <c r="D52" s="2052"/>
      <c r="E52" s="272" t="s">
        <v>939</v>
      </c>
      <c r="F52" s="271"/>
      <c r="G52" s="2078"/>
      <c r="H52" s="2081"/>
      <c r="I52" s="2087"/>
      <c r="J52" s="2058"/>
      <c r="K52" s="2061"/>
      <c r="L52" s="2081"/>
      <c r="M52" s="2087"/>
      <c r="N52" s="2058"/>
      <c r="O52" s="2061"/>
      <c r="P52" s="2024"/>
      <c r="Q52" s="2064"/>
      <c r="R52" s="2064"/>
      <c r="S52" s="2064"/>
      <c r="T52" s="2064"/>
      <c r="U52" s="2064"/>
      <c r="V52" s="2064"/>
      <c r="W52" s="2064"/>
      <c r="X52" s="2064"/>
      <c r="Y52" s="2055"/>
      <c r="Z52" s="2081"/>
      <c r="AA52" s="246" t="s">
        <v>940</v>
      </c>
      <c r="AC52" s="2046"/>
      <c r="AD52" s="78"/>
      <c r="AE52" s="78"/>
    </row>
    <row r="53" spans="1:31" s="80" customFormat="1">
      <c r="A53" s="2082">
        <v>17</v>
      </c>
      <c r="B53" s="2050"/>
      <c r="C53" s="2050"/>
      <c r="D53" s="2050"/>
      <c r="E53" s="241" t="s">
        <v>682</v>
      </c>
      <c r="F53" s="242"/>
      <c r="G53" s="2076"/>
      <c r="H53" s="2079"/>
      <c r="I53" s="2085"/>
      <c r="J53" s="2056"/>
      <c r="K53" s="2059" t="s">
        <v>331</v>
      </c>
      <c r="L53" s="2079"/>
      <c r="M53" s="2085"/>
      <c r="N53" s="2056"/>
      <c r="O53" s="2059" t="s">
        <v>331</v>
      </c>
      <c r="P53" s="2022"/>
      <c r="Q53" s="2062"/>
      <c r="R53" s="2062"/>
      <c r="S53" s="2062"/>
      <c r="T53" s="2062"/>
      <c r="U53" s="2062"/>
      <c r="V53" s="2062"/>
      <c r="W53" s="2062"/>
      <c r="X53" s="2062"/>
      <c r="Y53" s="2053"/>
      <c r="Z53" s="2079" t="s">
        <v>960</v>
      </c>
      <c r="AA53" s="243" t="s">
        <v>683</v>
      </c>
      <c r="AC53" s="2044" t="str">
        <f t="shared" ref="AC53" si="14">IF(ISERROR(VLOOKUP(C53,$AD$6:$AE$27,2,0))=TRUE,"",VLOOKUP(C53,$AD$6:$AE$27,2,0))</f>
        <v/>
      </c>
      <c r="AD53" s="78">
        <f>B5</f>
        <v>0</v>
      </c>
      <c r="AE53" s="78"/>
    </row>
    <row r="54" spans="1:31" s="80" customFormat="1">
      <c r="A54" s="2083"/>
      <c r="B54" s="2051"/>
      <c r="C54" s="2051"/>
      <c r="D54" s="2051"/>
      <c r="E54" s="244" t="s">
        <v>923</v>
      </c>
      <c r="F54" s="245"/>
      <c r="G54" s="2077"/>
      <c r="H54" s="2080"/>
      <c r="I54" s="2086"/>
      <c r="J54" s="2057"/>
      <c r="K54" s="2060"/>
      <c r="L54" s="2080"/>
      <c r="M54" s="2086"/>
      <c r="N54" s="2057"/>
      <c r="O54" s="2060"/>
      <c r="P54" s="2023"/>
      <c r="Q54" s="2063"/>
      <c r="R54" s="2063"/>
      <c r="S54" s="2063"/>
      <c r="T54" s="2063"/>
      <c r="U54" s="2063"/>
      <c r="V54" s="2063"/>
      <c r="W54" s="2063"/>
      <c r="X54" s="2063"/>
      <c r="Y54" s="2054"/>
      <c r="Z54" s="2080"/>
      <c r="AA54" s="276" t="s">
        <v>925</v>
      </c>
      <c r="AC54" s="2045"/>
      <c r="AD54" s="78">
        <f>B8</f>
        <v>0</v>
      </c>
      <c r="AE54" s="78"/>
    </row>
    <row r="55" spans="1:31" s="80" customFormat="1">
      <c r="A55" s="2084"/>
      <c r="B55" s="2052"/>
      <c r="C55" s="2052"/>
      <c r="D55" s="2052"/>
      <c r="E55" s="272" t="s">
        <v>939</v>
      </c>
      <c r="F55" s="271"/>
      <c r="G55" s="2078"/>
      <c r="H55" s="2081"/>
      <c r="I55" s="2087"/>
      <c r="J55" s="2058"/>
      <c r="K55" s="2061"/>
      <c r="L55" s="2081"/>
      <c r="M55" s="2087"/>
      <c r="N55" s="2058"/>
      <c r="O55" s="2061"/>
      <c r="P55" s="2024"/>
      <c r="Q55" s="2064"/>
      <c r="R55" s="2064"/>
      <c r="S55" s="2064"/>
      <c r="T55" s="2064"/>
      <c r="U55" s="2064"/>
      <c r="V55" s="2064"/>
      <c r="W55" s="2064"/>
      <c r="X55" s="2064"/>
      <c r="Y55" s="2055"/>
      <c r="Z55" s="2081"/>
      <c r="AA55" s="246" t="s">
        <v>940</v>
      </c>
      <c r="AC55" s="2046"/>
      <c r="AD55" s="78">
        <f>B11</f>
        <v>0</v>
      </c>
      <c r="AE55" s="78"/>
    </row>
    <row r="56" spans="1:31" s="80" customFormat="1">
      <c r="A56" s="2082">
        <v>18</v>
      </c>
      <c r="B56" s="2050"/>
      <c r="C56" s="2050"/>
      <c r="D56" s="2050"/>
      <c r="E56" s="241" t="s">
        <v>682</v>
      </c>
      <c r="F56" s="242"/>
      <c r="G56" s="2076"/>
      <c r="H56" s="2079"/>
      <c r="I56" s="2085"/>
      <c r="J56" s="2056"/>
      <c r="K56" s="2059" t="s">
        <v>331</v>
      </c>
      <c r="L56" s="2079"/>
      <c r="M56" s="2085"/>
      <c r="N56" s="2056"/>
      <c r="O56" s="2059" t="s">
        <v>331</v>
      </c>
      <c r="P56" s="2022"/>
      <c r="Q56" s="2062"/>
      <c r="R56" s="2062"/>
      <c r="S56" s="2062"/>
      <c r="T56" s="2062"/>
      <c r="U56" s="2062"/>
      <c r="V56" s="2062"/>
      <c r="W56" s="2062"/>
      <c r="X56" s="2062"/>
      <c r="Y56" s="2053"/>
      <c r="Z56" s="2079" t="s">
        <v>960</v>
      </c>
      <c r="AA56" s="243" t="s">
        <v>683</v>
      </c>
      <c r="AC56" s="2044" t="str">
        <f t="shared" ref="AC56" si="15">IF(ISERROR(VLOOKUP(C56,$AD$6:$AE$27,2,0))=TRUE,"",VLOOKUP(C56,$AD$6:$AE$27,2,0))</f>
        <v/>
      </c>
      <c r="AD56" s="78">
        <f>B14</f>
        <v>0</v>
      </c>
      <c r="AE56" s="78"/>
    </row>
    <row r="57" spans="1:31" s="80" customFormat="1">
      <c r="A57" s="2083"/>
      <c r="B57" s="2051"/>
      <c r="C57" s="2051"/>
      <c r="D57" s="2051"/>
      <c r="E57" s="244" t="s">
        <v>923</v>
      </c>
      <c r="F57" s="245"/>
      <c r="G57" s="2077"/>
      <c r="H57" s="2080"/>
      <c r="I57" s="2086"/>
      <c r="J57" s="2057"/>
      <c r="K57" s="2060"/>
      <c r="L57" s="2080"/>
      <c r="M57" s="2086"/>
      <c r="N57" s="2057"/>
      <c r="O57" s="2060"/>
      <c r="P57" s="2023"/>
      <c r="Q57" s="2063"/>
      <c r="R57" s="2063"/>
      <c r="S57" s="2063"/>
      <c r="T57" s="2063"/>
      <c r="U57" s="2063"/>
      <c r="V57" s="2063"/>
      <c r="W57" s="2063"/>
      <c r="X57" s="2063"/>
      <c r="Y57" s="2054"/>
      <c r="Z57" s="2080"/>
      <c r="AA57" s="276" t="s">
        <v>925</v>
      </c>
      <c r="AC57" s="2045"/>
      <c r="AD57" s="78">
        <f>B17</f>
        <v>0</v>
      </c>
      <c r="AE57" s="78"/>
    </row>
    <row r="58" spans="1:31" s="80" customFormat="1">
      <c r="A58" s="2084"/>
      <c r="B58" s="2052"/>
      <c r="C58" s="2052"/>
      <c r="D58" s="2052"/>
      <c r="E58" s="272" t="s">
        <v>939</v>
      </c>
      <c r="F58" s="271"/>
      <c r="G58" s="2078"/>
      <c r="H58" s="2081"/>
      <c r="I58" s="2087"/>
      <c r="J58" s="2058"/>
      <c r="K58" s="2061"/>
      <c r="L58" s="2081"/>
      <c r="M58" s="2087"/>
      <c r="N58" s="2058"/>
      <c r="O58" s="2061"/>
      <c r="P58" s="2024"/>
      <c r="Q58" s="2064"/>
      <c r="R58" s="2064"/>
      <c r="S58" s="2064"/>
      <c r="T58" s="2064"/>
      <c r="U58" s="2064"/>
      <c r="V58" s="2064"/>
      <c r="W58" s="2064"/>
      <c r="X58" s="2064"/>
      <c r="Y58" s="2055"/>
      <c r="Z58" s="2081"/>
      <c r="AA58" s="246" t="s">
        <v>940</v>
      </c>
      <c r="AC58" s="2046"/>
      <c r="AD58" s="78">
        <f>B20</f>
        <v>0</v>
      </c>
      <c r="AE58" s="78"/>
    </row>
    <row r="59" spans="1:31" s="80" customFormat="1">
      <c r="A59" s="2082">
        <v>19</v>
      </c>
      <c r="B59" s="2050"/>
      <c r="C59" s="2050"/>
      <c r="D59" s="2050"/>
      <c r="E59" s="241" t="s">
        <v>682</v>
      </c>
      <c r="F59" s="242"/>
      <c r="G59" s="2076"/>
      <c r="H59" s="2079"/>
      <c r="I59" s="2085"/>
      <c r="J59" s="2056"/>
      <c r="K59" s="2059" t="s">
        <v>331</v>
      </c>
      <c r="L59" s="2079"/>
      <c r="M59" s="2085"/>
      <c r="N59" s="2056"/>
      <c r="O59" s="2059" t="s">
        <v>331</v>
      </c>
      <c r="P59" s="2022"/>
      <c r="Q59" s="2062"/>
      <c r="R59" s="2062"/>
      <c r="S59" s="2062"/>
      <c r="T59" s="2062"/>
      <c r="U59" s="2062"/>
      <c r="V59" s="2062"/>
      <c r="W59" s="2062"/>
      <c r="X59" s="2062"/>
      <c r="Y59" s="2053"/>
      <c r="Z59" s="2079" t="s">
        <v>960</v>
      </c>
      <c r="AA59" s="243" t="s">
        <v>683</v>
      </c>
      <c r="AC59" s="2044" t="str">
        <f t="shared" ref="AC59" si="16">IF(ISERROR(VLOOKUP(C59,$AD$6:$AE$27,2,0))=TRUE,"",VLOOKUP(C59,$AD$6:$AE$27,2,0))</f>
        <v/>
      </c>
      <c r="AD59" s="78">
        <f>B23</f>
        <v>0</v>
      </c>
      <c r="AE59" s="78"/>
    </row>
    <row r="60" spans="1:31" s="80" customFormat="1">
      <c r="A60" s="2083"/>
      <c r="B60" s="2051"/>
      <c r="C60" s="2051"/>
      <c r="D60" s="2051"/>
      <c r="E60" s="244" t="s">
        <v>923</v>
      </c>
      <c r="F60" s="245"/>
      <c r="G60" s="2077"/>
      <c r="H60" s="2080"/>
      <c r="I60" s="2086"/>
      <c r="J60" s="2057"/>
      <c r="K60" s="2060"/>
      <c r="L60" s="2080"/>
      <c r="M60" s="2086"/>
      <c r="N60" s="2057"/>
      <c r="O60" s="2060"/>
      <c r="P60" s="2023"/>
      <c r="Q60" s="2063"/>
      <c r="R60" s="2063"/>
      <c r="S60" s="2063"/>
      <c r="T60" s="2063"/>
      <c r="U60" s="2063"/>
      <c r="V60" s="2063"/>
      <c r="W60" s="2063"/>
      <c r="X60" s="2063"/>
      <c r="Y60" s="2054"/>
      <c r="Z60" s="2080"/>
      <c r="AA60" s="276" t="s">
        <v>925</v>
      </c>
      <c r="AC60" s="2045"/>
      <c r="AD60" s="78">
        <f>B26</f>
        <v>0</v>
      </c>
      <c r="AE60" s="78"/>
    </row>
    <row r="61" spans="1:31" s="80" customFormat="1">
      <c r="A61" s="2084"/>
      <c r="B61" s="2052"/>
      <c r="C61" s="2052"/>
      <c r="D61" s="2052"/>
      <c r="E61" s="272" t="s">
        <v>939</v>
      </c>
      <c r="F61" s="271"/>
      <c r="G61" s="2078"/>
      <c r="H61" s="2081"/>
      <c r="I61" s="2087"/>
      <c r="J61" s="2058"/>
      <c r="K61" s="2061"/>
      <c r="L61" s="2081"/>
      <c r="M61" s="2087"/>
      <c r="N61" s="2058"/>
      <c r="O61" s="2061"/>
      <c r="P61" s="2024"/>
      <c r="Q61" s="2064"/>
      <c r="R61" s="2064"/>
      <c r="S61" s="2064"/>
      <c r="T61" s="2064"/>
      <c r="U61" s="2064"/>
      <c r="V61" s="2064"/>
      <c r="W61" s="2064"/>
      <c r="X61" s="2064"/>
      <c r="Y61" s="2055"/>
      <c r="Z61" s="2081"/>
      <c r="AA61" s="246" t="s">
        <v>940</v>
      </c>
      <c r="AC61" s="2046"/>
      <c r="AD61" s="78">
        <f>B29</f>
        <v>0</v>
      </c>
      <c r="AE61" s="78"/>
    </row>
    <row r="62" spans="1:31" s="80" customFormat="1">
      <c r="A62" s="2082">
        <v>20</v>
      </c>
      <c r="B62" s="2050"/>
      <c r="C62" s="2050"/>
      <c r="D62" s="2050"/>
      <c r="E62" s="241" t="s">
        <v>682</v>
      </c>
      <c r="F62" s="242"/>
      <c r="G62" s="2076"/>
      <c r="H62" s="2079"/>
      <c r="I62" s="2085"/>
      <c r="J62" s="2056"/>
      <c r="K62" s="2059" t="s">
        <v>331</v>
      </c>
      <c r="L62" s="2079"/>
      <c r="M62" s="2085"/>
      <c r="N62" s="2056"/>
      <c r="O62" s="2059" t="s">
        <v>331</v>
      </c>
      <c r="P62" s="2022"/>
      <c r="Q62" s="2062"/>
      <c r="R62" s="2062"/>
      <c r="S62" s="2062"/>
      <c r="T62" s="2062"/>
      <c r="U62" s="2062"/>
      <c r="V62" s="2062"/>
      <c r="W62" s="2062"/>
      <c r="X62" s="2062"/>
      <c r="Y62" s="2053"/>
      <c r="Z62" s="2079" t="s">
        <v>974</v>
      </c>
      <c r="AA62" s="243" t="s">
        <v>683</v>
      </c>
      <c r="AC62" s="2044" t="str">
        <f t="shared" ref="AC62" si="17">IF(ISERROR(VLOOKUP(C62,$AD$6:$AE$27,2,0))=TRUE,"",VLOOKUP(C62,$AD$6:$AE$27,2,0))</f>
        <v/>
      </c>
      <c r="AD62" s="78">
        <f>B32</f>
        <v>0</v>
      </c>
      <c r="AE62" s="78"/>
    </row>
    <row r="63" spans="1:31" s="80" customFormat="1">
      <c r="A63" s="2083"/>
      <c r="B63" s="2051"/>
      <c r="C63" s="2051"/>
      <c r="D63" s="2051"/>
      <c r="E63" s="244" t="s">
        <v>975</v>
      </c>
      <c r="F63" s="245"/>
      <c r="G63" s="2077"/>
      <c r="H63" s="2080"/>
      <c r="I63" s="2086"/>
      <c r="J63" s="2057"/>
      <c r="K63" s="2060"/>
      <c r="L63" s="2080"/>
      <c r="M63" s="2086"/>
      <c r="N63" s="2057"/>
      <c r="O63" s="2060"/>
      <c r="P63" s="2023"/>
      <c r="Q63" s="2063"/>
      <c r="R63" s="2063"/>
      <c r="S63" s="2063"/>
      <c r="T63" s="2063"/>
      <c r="U63" s="2063"/>
      <c r="V63" s="2063"/>
      <c r="W63" s="2063"/>
      <c r="X63" s="2063"/>
      <c r="Y63" s="2054"/>
      <c r="Z63" s="2080"/>
      <c r="AA63" s="276" t="s">
        <v>925</v>
      </c>
      <c r="AC63" s="2045"/>
      <c r="AD63" s="78">
        <f>B35</f>
        <v>0</v>
      </c>
      <c r="AE63" s="78"/>
    </row>
    <row r="64" spans="1:31" s="80" customFormat="1">
      <c r="A64" s="2084"/>
      <c r="B64" s="2052"/>
      <c r="C64" s="2052"/>
      <c r="D64" s="2052"/>
      <c r="E64" s="272" t="s">
        <v>976</v>
      </c>
      <c r="F64" s="271"/>
      <c r="G64" s="2078"/>
      <c r="H64" s="2081"/>
      <c r="I64" s="2087"/>
      <c r="J64" s="2058"/>
      <c r="K64" s="2061"/>
      <c r="L64" s="2081"/>
      <c r="M64" s="2087"/>
      <c r="N64" s="2058"/>
      <c r="O64" s="2061"/>
      <c r="P64" s="2024"/>
      <c r="Q64" s="2064"/>
      <c r="R64" s="2064"/>
      <c r="S64" s="2064"/>
      <c r="T64" s="2064"/>
      <c r="U64" s="2064"/>
      <c r="V64" s="2064"/>
      <c r="W64" s="2064"/>
      <c r="X64" s="2064"/>
      <c r="Y64" s="2055"/>
      <c r="Z64" s="2081"/>
      <c r="AA64" s="246" t="s">
        <v>940</v>
      </c>
      <c r="AC64" s="2046"/>
      <c r="AD64" s="78">
        <f>B38</f>
        <v>0</v>
      </c>
      <c r="AE64" s="78"/>
    </row>
    <row r="65" spans="1:31" s="80" customFormat="1">
      <c r="A65" s="2082">
        <v>21</v>
      </c>
      <c r="B65" s="2050"/>
      <c r="C65" s="2050"/>
      <c r="D65" s="2050"/>
      <c r="E65" s="241" t="s">
        <v>682</v>
      </c>
      <c r="F65" s="242"/>
      <c r="G65" s="2076"/>
      <c r="H65" s="2079"/>
      <c r="I65" s="2085"/>
      <c r="J65" s="2056"/>
      <c r="K65" s="2059" t="s">
        <v>331</v>
      </c>
      <c r="L65" s="2079"/>
      <c r="M65" s="2085"/>
      <c r="N65" s="2056"/>
      <c r="O65" s="2059" t="s">
        <v>331</v>
      </c>
      <c r="P65" s="2022"/>
      <c r="Q65" s="2062"/>
      <c r="R65" s="2062"/>
      <c r="S65" s="2062"/>
      <c r="T65" s="2062"/>
      <c r="U65" s="2062"/>
      <c r="V65" s="2062"/>
      <c r="W65" s="2062"/>
      <c r="X65" s="2062"/>
      <c r="Y65" s="2053"/>
      <c r="Z65" s="2079" t="s">
        <v>960</v>
      </c>
      <c r="AA65" s="243" t="s">
        <v>683</v>
      </c>
      <c r="AC65" s="2044" t="str">
        <f t="shared" ref="AC65" si="18">IF(ISERROR(VLOOKUP(C65,$AD$6:$AE$27,2,0))=TRUE,"",VLOOKUP(C65,$AD$6:$AE$27,2,0))</f>
        <v/>
      </c>
      <c r="AD65" s="78">
        <f>B41</f>
        <v>0</v>
      </c>
      <c r="AE65" s="78"/>
    </row>
    <row r="66" spans="1:31" s="80" customFormat="1">
      <c r="A66" s="2083"/>
      <c r="B66" s="2051"/>
      <c r="C66" s="2051"/>
      <c r="D66" s="2051"/>
      <c r="E66" s="244" t="s">
        <v>923</v>
      </c>
      <c r="F66" s="245"/>
      <c r="G66" s="2077"/>
      <c r="H66" s="2080"/>
      <c r="I66" s="2086"/>
      <c r="J66" s="2057"/>
      <c r="K66" s="2060"/>
      <c r="L66" s="2080"/>
      <c r="M66" s="2086"/>
      <c r="N66" s="2057"/>
      <c r="O66" s="2060"/>
      <c r="P66" s="2023"/>
      <c r="Q66" s="2063"/>
      <c r="R66" s="2063"/>
      <c r="S66" s="2063"/>
      <c r="T66" s="2063"/>
      <c r="U66" s="2063"/>
      <c r="V66" s="2063"/>
      <c r="W66" s="2063"/>
      <c r="X66" s="2063"/>
      <c r="Y66" s="2054"/>
      <c r="Z66" s="2080"/>
      <c r="AA66" s="276" t="s">
        <v>977</v>
      </c>
      <c r="AC66" s="2045"/>
      <c r="AD66" s="78">
        <f>B44</f>
        <v>0</v>
      </c>
      <c r="AE66" s="78"/>
    </row>
    <row r="67" spans="1:31" s="80" customFormat="1">
      <c r="A67" s="2084"/>
      <c r="B67" s="2052"/>
      <c r="C67" s="2052"/>
      <c r="D67" s="2052"/>
      <c r="E67" s="272" t="s">
        <v>976</v>
      </c>
      <c r="F67" s="271"/>
      <c r="G67" s="2078"/>
      <c r="H67" s="2081"/>
      <c r="I67" s="2087"/>
      <c r="J67" s="2058"/>
      <c r="K67" s="2061"/>
      <c r="L67" s="2081"/>
      <c r="M67" s="2087"/>
      <c r="N67" s="2058"/>
      <c r="O67" s="2061"/>
      <c r="P67" s="2024"/>
      <c r="Q67" s="2064"/>
      <c r="R67" s="2064"/>
      <c r="S67" s="2064"/>
      <c r="T67" s="2064"/>
      <c r="U67" s="2064"/>
      <c r="V67" s="2064"/>
      <c r="W67" s="2064"/>
      <c r="X67" s="2064"/>
      <c r="Y67" s="2055"/>
      <c r="Z67" s="2081"/>
      <c r="AA67" s="246" t="s">
        <v>940</v>
      </c>
      <c r="AC67" s="2046"/>
      <c r="AD67" s="78">
        <f>B47</f>
        <v>0</v>
      </c>
      <c r="AE67" s="78"/>
    </row>
    <row r="68" spans="1:31" s="80" customFormat="1">
      <c r="A68" s="2082">
        <v>22</v>
      </c>
      <c r="B68" s="2050"/>
      <c r="C68" s="2050"/>
      <c r="D68" s="2050"/>
      <c r="E68" s="241" t="s">
        <v>682</v>
      </c>
      <c r="F68" s="242"/>
      <c r="G68" s="2076"/>
      <c r="H68" s="2079"/>
      <c r="I68" s="2085"/>
      <c r="J68" s="2056"/>
      <c r="K68" s="2059" t="s">
        <v>331</v>
      </c>
      <c r="L68" s="2079"/>
      <c r="M68" s="2085"/>
      <c r="N68" s="2056"/>
      <c r="O68" s="2059" t="s">
        <v>331</v>
      </c>
      <c r="P68" s="2022"/>
      <c r="Q68" s="2062"/>
      <c r="R68" s="2062"/>
      <c r="S68" s="2062"/>
      <c r="T68" s="2062"/>
      <c r="U68" s="2062"/>
      <c r="V68" s="2062"/>
      <c r="W68" s="2062"/>
      <c r="X68" s="2062"/>
      <c r="Y68" s="2053"/>
      <c r="Z68" s="2079" t="s">
        <v>974</v>
      </c>
      <c r="AA68" s="243" t="s">
        <v>683</v>
      </c>
      <c r="AC68" s="2044" t="str">
        <f t="shared" ref="AC68" si="19">IF(ISERROR(VLOOKUP(C68,$AD$6:$AE$27,2,0))=TRUE,"",VLOOKUP(C68,$AD$6:$AE$27,2,0))</f>
        <v/>
      </c>
      <c r="AD68" s="78">
        <f>B50</f>
        <v>0</v>
      </c>
      <c r="AE68" s="78"/>
    </row>
    <row r="69" spans="1:31" s="80" customFormat="1">
      <c r="A69" s="2083"/>
      <c r="B69" s="2051"/>
      <c r="C69" s="2051"/>
      <c r="D69" s="2051"/>
      <c r="E69" s="244" t="s">
        <v>975</v>
      </c>
      <c r="F69" s="245"/>
      <c r="G69" s="2077"/>
      <c r="H69" s="2080"/>
      <c r="I69" s="2086"/>
      <c r="J69" s="2057"/>
      <c r="K69" s="2060"/>
      <c r="L69" s="2080"/>
      <c r="M69" s="2086"/>
      <c r="N69" s="2057"/>
      <c r="O69" s="2060"/>
      <c r="P69" s="2023"/>
      <c r="Q69" s="2063"/>
      <c r="R69" s="2063"/>
      <c r="S69" s="2063"/>
      <c r="T69" s="2063"/>
      <c r="U69" s="2063"/>
      <c r="V69" s="2063"/>
      <c r="W69" s="2063"/>
      <c r="X69" s="2063"/>
      <c r="Y69" s="2054"/>
      <c r="Z69" s="2080"/>
      <c r="AA69" s="276" t="s">
        <v>977</v>
      </c>
      <c r="AC69" s="2045"/>
      <c r="AD69" s="78">
        <f>B53</f>
        <v>0</v>
      </c>
      <c r="AE69" s="78"/>
    </row>
    <row r="70" spans="1:31" s="80" customFormat="1">
      <c r="A70" s="2084"/>
      <c r="B70" s="2052"/>
      <c r="C70" s="2052"/>
      <c r="D70" s="2052"/>
      <c r="E70" s="272" t="s">
        <v>939</v>
      </c>
      <c r="F70" s="271"/>
      <c r="G70" s="2078"/>
      <c r="H70" s="2081"/>
      <c r="I70" s="2087"/>
      <c r="J70" s="2058"/>
      <c r="K70" s="2061"/>
      <c r="L70" s="2081"/>
      <c r="M70" s="2087"/>
      <c r="N70" s="2058"/>
      <c r="O70" s="2061"/>
      <c r="P70" s="2024"/>
      <c r="Q70" s="2064"/>
      <c r="R70" s="2064"/>
      <c r="S70" s="2064"/>
      <c r="T70" s="2064"/>
      <c r="U70" s="2064"/>
      <c r="V70" s="2064"/>
      <c r="W70" s="2064"/>
      <c r="X70" s="2064"/>
      <c r="Y70" s="2055"/>
      <c r="Z70" s="2081"/>
      <c r="AA70" s="246" t="s">
        <v>940</v>
      </c>
      <c r="AC70" s="2046"/>
      <c r="AD70" s="78">
        <f>B56</f>
        <v>0</v>
      </c>
      <c r="AE70" s="78"/>
    </row>
    <row r="71" spans="1:31" s="80" customFormat="1">
      <c r="A71" s="2082">
        <v>23</v>
      </c>
      <c r="B71" s="2050"/>
      <c r="C71" s="2050"/>
      <c r="D71" s="2050"/>
      <c r="E71" s="241" t="s">
        <v>682</v>
      </c>
      <c r="F71" s="242"/>
      <c r="G71" s="2076"/>
      <c r="H71" s="2079"/>
      <c r="I71" s="2085"/>
      <c r="J71" s="2056"/>
      <c r="K71" s="2059" t="s">
        <v>331</v>
      </c>
      <c r="L71" s="2079"/>
      <c r="M71" s="2085"/>
      <c r="N71" s="2056"/>
      <c r="O71" s="2059" t="s">
        <v>331</v>
      </c>
      <c r="P71" s="2022"/>
      <c r="Q71" s="2062"/>
      <c r="R71" s="2062"/>
      <c r="S71" s="2062"/>
      <c r="T71" s="2062"/>
      <c r="U71" s="2062"/>
      <c r="V71" s="2062"/>
      <c r="W71" s="2062"/>
      <c r="X71" s="2062"/>
      <c r="Y71" s="2053"/>
      <c r="Z71" s="2079" t="s">
        <v>960</v>
      </c>
      <c r="AA71" s="243" t="s">
        <v>683</v>
      </c>
      <c r="AC71" s="2044" t="str">
        <f t="shared" ref="AC71" si="20">IF(ISERROR(VLOOKUP(C71,$AD$6:$AE$27,2,0))=TRUE,"",VLOOKUP(C71,$AD$6:$AE$27,2,0))</f>
        <v/>
      </c>
      <c r="AD71" s="78">
        <f>B59</f>
        <v>0</v>
      </c>
      <c r="AE71" s="78"/>
    </row>
    <row r="72" spans="1:31" s="80" customFormat="1">
      <c r="A72" s="2083"/>
      <c r="B72" s="2051"/>
      <c r="C72" s="2051"/>
      <c r="D72" s="2051"/>
      <c r="E72" s="244" t="s">
        <v>923</v>
      </c>
      <c r="F72" s="245"/>
      <c r="G72" s="2077"/>
      <c r="H72" s="2080"/>
      <c r="I72" s="2086"/>
      <c r="J72" s="2057"/>
      <c r="K72" s="2060"/>
      <c r="L72" s="2080"/>
      <c r="M72" s="2086"/>
      <c r="N72" s="2057"/>
      <c r="O72" s="2060"/>
      <c r="P72" s="2023"/>
      <c r="Q72" s="2063"/>
      <c r="R72" s="2063"/>
      <c r="S72" s="2063"/>
      <c r="T72" s="2063"/>
      <c r="U72" s="2063"/>
      <c r="V72" s="2063"/>
      <c r="W72" s="2063"/>
      <c r="X72" s="2063"/>
      <c r="Y72" s="2054"/>
      <c r="Z72" s="2080"/>
      <c r="AA72" s="276" t="s">
        <v>925</v>
      </c>
      <c r="AC72" s="2045"/>
      <c r="AD72" s="78">
        <f>B62</f>
        <v>0</v>
      </c>
      <c r="AE72" s="78"/>
    </row>
    <row r="73" spans="1:31" s="80" customFormat="1">
      <c r="A73" s="2084"/>
      <c r="B73" s="2052"/>
      <c r="C73" s="2052"/>
      <c r="D73" s="2052"/>
      <c r="E73" s="272" t="s">
        <v>939</v>
      </c>
      <c r="F73" s="271"/>
      <c r="G73" s="2078"/>
      <c r="H73" s="2081"/>
      <c r="I73" s="2087"/>
      <c r="J73" s="2058"/>
      <c r="K73" s="2061"/>
      <c r="L73" s="2081"/>
      <c r="M73" s="2087"/>
      <c r="N73" s="2058"/>
      <c r="O73" s="2061"/>
      <c r="P73" s="2024"/>
      <c r="Q73" s="2064"/>
      <c r="R73" s="2064"/>
      <c r="S73" s="2064"/>
      <c r="T73" s="2064"/>
      <c r="U73" s="2064"/>
      <c r="V73" s="2064"/>
      <c r="W73" s="2064"/>
      <c r="X73" s="2064"/>
      <c r="Y73" s="2055"/>
      <c r="Z73" s="2081"/>
      <c r="AA73" s="246" t="s">
        <v>940</v>
      </c>
      <c r="AC73" s="2046"/>
      <c r="AD73" s="78">
        <f>B65</f>
        <v>0</v>
      </c>
      <c r="AE73" s="78"/>
    </row>
    <row r="74" spans="1:31" s="80" customFormat="1">
      <c r="A74" s="2082">
        <v>24</v>
      </c>
      <c r="B74" s="2050"/>
      <c r="C74" s="2050"/>
      <c r="D74" s="2050"/>
      <c r="E74" s="241" t="s">
        <v>682</v>
      </c>
      <c r="F74" s="242"/>
      <c r="G74" s="2076"/>
      <c r="H74" s="2079"/>
      <c r="I74" s="2085"/>
      <c r="J74" s="2056"/>
      <c r="K74" s="2059" t="s">
        <v>331</v>
      </c>
      <c r="L74" s="2079"/>
      <c r="M74" s="2085"/>
      <c r="N74" s="2056"/>
      <c r="O74" s="2059" t="s">
        <v>331</v>
      </c>
      <c r="P74" s="2022"/>
      <c r="Q74" s="2062"/>
      <c r="R74" s="2062"/>
      <c r="S74" s="2062"/>
      <c r="T74" s="2062"/>
      <c r="U74" s="2062"/>
      <c r="V74" s="2062"/>
      <c r="W74" s="2062"/>
      <c r="X74" s="2062"/>
      <c r="Y74" s="2053"/>
      <c r="Z74" s="2079" t="s">
        <v>974</v>
      </c>
      <c r="AA74" s="243" t="s">
        <v>683</v>
      </c>
      <c r="AC74" s="2044" t="str">
        <f t="shared" ref="AC74" si="21">IF(ISERROR(VLOOKUP(C74,$AD$6:$AE$27,2,0))=TRUE,"",VLOOKUP(C74,$AD$6:$AE$27,2,0))</f>
        <v/>
      </c>
      <c r="AD74" s="78">
        <f>B68</f>
        <v>0</v>
      </c>
      <c r="AE74" s="78"/>
    </row>
    <row r="75" spans="1:31" s="80" customFormat="1">
      <c r="A75" s="2083"/>
      <c r="B75" s="2051"/>
      <c r="C75" s="2051"/>
      <c r="D75" s="2051"/>
      <c r="E75" s="244" t="s">
        <v>923</v>
      </c>
      <c r="F75" s="245"/>
      <c r="G75" s="2077"/>
      <c r="H75" s="2080"/>
      <c r="I75" s="2086"/>
      <c r="J75" s="2057"/>
      <c r="K75" s="2060"/>
      <c r="L75" s="2080"/>
      <c r="M75" s="2086"/>
      <c r="N75" s="2057"/>
      <c r="O75" s="2060"/>
      <c r="P75" s="2023"/>
      <c r="Q75" s="2063"/>
      <c r="R75" s="2063"/>
      <c r="S75" s="2063"/>
      <c r="T75" s="2063"/>
      <c r="U75" s="2063"/>
      <c r="V75" s="2063"/>
      <c r="W75" s="2063"/>
      <c r="X75" s="2063"/>
      <c r="Y75" s="2054"/>
      <c r="Z75" s="2080"/>
      <c r="AA75" s="276" t="s">
        <v>925</v>
      </c>
      <c r="AC75" s="2045"/>
      <c r="AD75" s="78">
        <f>B71</f>
        <v>0</v>
      </c>
      <c r="AE75" s="78"/>
    </row>
    <row r="76" spans="1:31" s="80" customFormat="1">
      <c r="A76" s="2084"/>
      <c r="B76" s="2052"/>
      <c r="C76" s="2052"/>
      <c r="D76" s="2052"/>
      <c r="E76" s="272" t="s">
        <v>939</v>
      </c>
      <c r="F76" s="271"/>
      <c r="G76" s="2078"/>
      <c r="H76" s="2081"/>
      <c r="I76" s="2087"/>
      <c r="J76" s="2058"/>
      <c r="K76" s="2061"/>
      <c r="L76" s="2081"/>
      <c r="M76" s="2087"/>
      <c r="N76" s="2058"/>
      <c r="O76" s="2061"/>
      <c r="P76" s="2024"/>
      <c r="Q76" s="2064"/>
      <c r="R76" s="2064"/>
      <c r="S76" s="2064"/>
      <c r="T76" s="2064"/>
      <c r="U76" s="2064"/>
      <c r="V76" s="2064"/>
      <c r="W76" s="2064"/>
      <c r="X76" s="2064"/>
      <c r="Y76" s="2055"/>
      <c r="Z76" s="2081"/>
      <c r="AA76" s="246" t="s">
        <v>940</v>
      </c>
      <c r="AC76" s="2046"/>
      <c r="AD76" s="78">
        <f>B74</f>
        <v>0</v>
      </c>
      <c r="AE76" s="78"/>
    </row>
    <row r="77" spans="1:31" s="80" customFormat="1">
      <c r="A77" s="2082">
        <v>25</v>
      </c>
      <c r="B77" s="2050"/>
      <c r="C77" s="2050"/>
      <c r="D77" s="2050"/>
      <c r="E77" s="241" t="s">
        <v>682</v>
      </c>
      <c r="F77" s="242"/>
      <c r="G77" s="2076"/>
      <c r="H77" s="2079"/>
      <c r="I77" s="2085"/>
      <c r="J77" s="2056"/>
      <c r="K77" s="2059" t="s">
        <v>331</v>
      </c>
      <c r="L77" s="2079"/>
      <c r="M77" s="2085"/>
      <c r="N77" s="2056"/>
      <c r="O77" s="2059" t="s">
        <v>331</v>
      </c>
      <c r="P77" s="2022"/>
      <c r="Q77" s="2062"/>
      <c r="R77" s="2062"/>
      <c r="S77" s="2062"/>
      <c r="T77" s="2062"/>
      <c r="U77" s="2062"/>
      <c r="V77" s="2062"/>
      <c r="W77" s="2062"/>
      <c r="X77" s="2062"/>
      <c r="Y77" s="2053"/>
      <c r="Z77" s="2079" t="s">
        <v>960</v>
      </c>
      <c r="AA77" s="243" t="s">
        <v>683</v>
      </c>
      <c r="AC77" s="2044" t="str">
        <f t="shared" ref="AC77" si="22">IF(ISERROR(VLOOKUP(C77,$AD$6:$AE$27,2,0))=TRUE,"",VLOOKUP(C77,$AD$6:$AE$27,2,0))</f>
        <v/>
      </c>
      <c r="AD77" s="78">
        <f>B77</f>
        <v>0</v>
      </c>
      <c r="AE77" s="78"/>
    </row>
    <row r="78" spans="1:31" s="80" customFormat="1">
      <c r="A78" s="2083"/>
      <c r="B78" s="2051"/>
      <c r="C78" s="2051"/>
      <c r="D78" s="2051"/>
      <c r="E78" s="244" t="s">
        <v>923</v>
      </c>
      <c r="F78" s="245"/>
      <c r="G78" s="2077"/>
      <c r="H78" s="2080"/>
      <c r="I78" s="2086"/>
      <c r="J78" s="2057"/>
      <c r="K78" s="2060"/>
      <c r="L78" s="2080"/>
      <c r="M78" s="2086"/>
      <c r="N78" s="2057"/>
      <c r="O78" s="2060"/>
      <c r="P78" s="2023"/>
      <c r="Q78" s="2063"/>
      <c r="R78" s="2063"/>
      <c r="S78" s="2063"/>
      <c r="T78" s="2063"/>
      <c r="U78" s="2063"/>
      <c r="V78" s="2063"/>
      <c r="W78" s="2063"/>
      <c r="X78" s="2063"/>
      <c r="Y78" s="2054"/>
      <c r="Z78" s="2080"/>
      <c r="AA78" s="276" t="s">
        <v>925</v>
      </c>
      <c r="AC78" s="2045"/>
      <c r="AD78" s="78">
        <f>B80</f>
        <v>0</v>
      </c>
      <c r="AE78" s="78"/>
    </row>
    <row r="79" spans="1:31" s="80" customFormat="1">
      <c r="A79" s="2084"/>
      <c r="B79" s="2052"/>
      <c r="C79" s="2052"/>
      <c r="D79" s="2052"/>
      <c r="E79" s="272" t="s">
        <v>976</v>
      </c>
      <c r="F79" s="271"/>
      <c r="G79" s="2078"/>
      <c r="H79" s="2081"/>
      <c r="I79" s="2087"/>
      <c r="J79" s="2058"/>
      <c r="K79" s="2061"/>
      <c r="L79" s="2081"/>
      <c r="M79" s="2087"/>
      <c r="N79" s="2058"/>
      <c r="O79" s="2061"/>
      <c r="P79" s="2024"/>
      <c r="Q79" s="2064"/>
      <c r="R79" s="2064"/>
      <c r="S79" s="2064"/>
      <c r="T79" s="2064"/>
      <c r="U79" s="2064"/>
      <c r="V79" s="2064"/>
      <c r="W79" s="2064"/>
      <c r="X79" s="2064"/>
      <c r="Y79" s="2055"/>
      <c r="Z79" s="2081"/>
      <c r="AA79" s="246" t="s">
        <v>978</v>
      </c>
      <c r="AC79" s="2046"/>
      <c r="AD79" s="78">
        <f>B83</f>
        <v>0</v>
      </c>
      <c r="AE79" s="78"/>
    </row>
    <row r="80" spans="1:31" s="80" customFormat="1">
      <c r="A80" s="2082">
        <v>26</v>
      </c>
      <c r="B80" s="2050"/>
      <c r="C80" s="2050"/>
      <c r="D80" s="2050"/>
      <c r="E80" s="241" t="s">
        <v>682</v>
      </c>
      <c r="F80" s="242"/>
      <c r="G80" s="2076"/>
      <c r="H80" s="2079"/>
      <c r="I80" s="2085"/>
      <c r="J80" s="2056"/>
      <c r="K80" s="2059" t="s">
        <v>331</v>
      </c>
      <c r="L80" s="2079"/>
      <c r="M80" s="2085"/>
      <c r="N80" s="2056"/>
      <c r="O80" s="2059" t="s">
        <v>331</v>
      </c>
      <c r="P80" s="2022"/>
      <c r="Q80" s="2062"/>
      <c r="R80" s="2062"/>
      <c r="S80" s="2062"/>
      <c r="T80" s="2062"/>
      <c r="U80" s="2062"/>
      <c r="V80" s="2062"/>
      <c r="W80" s="2062"/>
      <c r="X80" s="2062"/>
      <c r="Y80" s="2053"/>
      <c r="Z80" s="2079" t="s">
        <v>974</v>
      </c>
      <c r="AA80" s="243" t="s">
        <v>683</v>
      </c>
      <c r="AC80" s="2044" t="str">
        <f t="shared" ref="AC80" si="23">IF(ISERROR(VLOOKUP(C80,$AD$6:$AE$27,2,0))=TRUE,"",VLOOKUP(C80,$AD$6:$AE$27,2,0))</f>
        <v/>
      </c>
      <c r="AD80" s="78">
        <f>B86</f>
        <v>0</v>
      </c>
      <c r="AE80" s="78"/>
    </row>
    <row r="81" spans="1:31" s="80" customFormat="1">
      <c r="A81" s="2083"/>
      <c r="B81" s="2051"/>
      <c r="C81" s="2051"/>
      <c r="D81" s="2051"/>
      <c r="E81" s="244" t="s">
        <v>923</v>
      </c>
      <c r="F81" s="245"/>
      <c r="G81" s="2077"/>
      <c r="H81" s="2080"/>
      <c r="I81" s="2086"/>
      <c r="J81" s="2057"/>
      <c r="K81" s="2060"/>
      <c r="L81" s="2080"/>
      <c r="M81" s="2086"/>
      <c r="N81" s="2057"/>
      <c r="O81" s="2060"/>
      <c r="P81" s="2023"/>
      <c r="Q81" s="2063"/>
      <c r="R81" s="2063"/>
      <c r="S81" s="2063"/>
      <c r="T81" s="2063"/>
      <c r="U81" s="2063"/>
      <c r="V81" s="2063"/>
      <c r="W81" s="2063"/>
      <c r="X81" s="2063"/>
      <c r="Y81" s="2054"/>
      <c r="Z81" s="2080"/>
      <c r="AA81" s="276" t="s">
        <v>977</v>
      </c>
      <c r="AC81" s="2045"/>
      <c r="AD81" s="78">
        <f>B89</f>
        <v>0</v>
      </c>
      <c r="AE81" s="78"/>
    </row>
    <row r="82" spans="1:31" s="80" customFormat="1">
      <c r="A82" s="2084"/>
      <c r="B82" s="2052"/>
      <c r="C82" s="2052"/>
      <c r="D82" s="2052"/>
      <c r="E82" s="272" t="s">
        <v>939</v>
      </c>
      <c r="F82" s="271"/>
      <c r="G82" s="2078"/>
      <c r="H82" s="2081"/>
      <c r="I82" s="2087"/>
      <c r="J82" s="2058"/>
      <c r="K82" s="2061"/>
      <c r="L82" s="2081"/>
      <c r="M82" s="2087"/>
      <c r="N82" s="2058"/>
      <c r="O82" s="2061"/>
      <c r="P82" s="2024"/>
      <c r="Q82" s="2064"/>
      <c r="R82" s="2064"/>
      <c r="S82" s="2064"/>
      <c r="T82" s="2064"/>
      <c r="U82" s="2064"/>
      <c r="V82" s="2064"/>
      <c r="W82" s="2064"/>
      <c r="X82" s="2064"/>
      <c r="Y82" s="2055"/>
      <c r="Z82" s="2081"/>
      <c r="AA82" s="246" t="s">
        <v>940</v>
      </c>
      <c r="AC82" s="2046"/>
      <c r="AD82" s="78">
        <f>B92</f>
        <v>0</v>
      </c>
      <c r="AE82" s="78"/>
    </row>
    <row r="83" spans="1:31" s="80" customFormat="1">
      <c r="A83" s="2082">
        <v>27</v>
      </c>
      <c r="B83" s="2050"/>
      <c r="C83" s="2050"/>
      <c r="D83" s="2050"/>
      <c r="E83" s="241" t="s">
        <v>682</v>
      </c>
      <c r="F83" s="242"/>
      <c r="G83" s="2076"/>
      <c r="H83" s="2079"/>
      <c r="I83" s="2085"/>
      <c r="J83" s="2056"/>
      <c r="K83" s="2059" t="s">
        <v>331</v>
      </c>
      <c r="L83" s="2079"/>
      <c r="M83" s="2085"/>
      <c r="N83" s="2056"/>
      <c r="O83" s="2059" t="s">
        <v>331</v>
      </c>
      <c r="P83" s="2022"/>
      <c r="Q83" s="2062"/>
      <c r="R83" s="2062"/>
      <c r="S83" s="2062"/>
      <c r="T83" s="2062"/>
      <c r="U83" s="2062"/>
      <c r="V83" s="2062"/>
      <c r="W83" s="2062"/>
      <c r="X83" s="2062"/>
      <c r="Y83" s="2053"/>
      <c r="Z83" s="2079" t="s">
        <v>974</v>
      </c>
      <c r="AA83" s="243" t="s">
        <v>683</v>
      </c>
      <c r="AC83" s="2044" t="str">
        <f t="shared" ref="AC83" si="24">IF(ISERROR(VLOOKUP(C83,$AD$6:$AE$27,2,0))=TRUE,"",VLOOKUP(C83,$AD$6:$AE$27,2,0))</f>
        <v/>
      </c>
      <c r="AD83" s="78">
        <f>B95</f>
        <v>0</v>
      </c>
      <c r="AE83" s="78"/>
    </row>
    <row r="84" spans="1:31" s="80" customFormat="1">
      <c r="A84" s="2083"/>
      <c r="B84" s="2051"/>
      <c r="C84" s="2051"/>
      <c r="D84" s="2051"/>
      <c r="E84" s="244" t="s">
        <v>923</v>
      </c>
      <c r="F84" s="245"/>
      <c r="G84" s="2077"/>
      <c r="H84" s="2080"/>
      <c r="I84" s="2086"/>
      <c r="J84" s="2057"/>
      <c r="K84" s="2060"/>
      <c r="L84" s="2080"/>
      <c r="M84" s="2086"/>
      <c r="N84" s="2057"/>
      <c r="O84" s="2060"/>
      <c r="P84" s="2023"/>
      <c r="Q84" s="2063"/>
      <c r="R84" s="2063"/>
      <c r="S84" s="2063"/>
      <c r="T84" s="2063"/>
      <c r="U84" s="2063"/>
      <c r="V84" s="2063"/>
      <c r="W84" s="2063"/>
      <c r="X84" s="2063"/>
      <c r="Y84" s="2054"/>
      <c r="Z84" s="2080"/>
      <c r="AA84" s="276" t="s">
        <v>977</v>
      </c>
      <c r="AC84" s="2045"/>
      <c r="AD84" s="78">
        <f>B98</f>
        <v>0</v>
      </c>
      <c r="AE84" s="78"/>
    </row>
    <row r="85" spans="1:31" s="80" customFormat="1">
      <c r="A85" s="2084"/>
      <c r="B85" s="2052"/>
      <c r="C85" s="2052"/>
      <c r="D85" s="2052"/>
      <c r="E85" s="272" t="s">
        <v>976</v>
      </c>
      <c r="F85" s="271"/>
      <c r="G85" s="2078"/>
      <c r="H85" s="2081"/>
      <c r="I85" s="2087"/>
      <c r="J85" s="2058"/>
      <c r="K85" s="2061"/>
      <c r="L85" s="2081"/>
      <c r="M85" s="2087"/>
      <c r="N85" s="2058"/>
      <c r="O85" s="2061"/>
      <c r="P85" s="2024"/>
      <c r="Q85" s="2064"/>
      <c r="R85" s="2064"/>
      <c r="S85" s="2064"/>
      <c r="T85" s="2064"/>
      <c r="U85" s="2064"/>
      <c r="V85" s="2064"/>
      <c r="W85" s="2064"/>
      <c r="X85" s="2064"/>
      <c r="Y85" s="2055"/>
      <c r="Z85" s="2081"/>
      <c r="AA85" s="246" t="s">
        <v>940</v>
      </c>
      <c r="AC85" s="2046"/>
      <c r="AD85" s="78">
        <f>B101</f>
        <v>0</v>
      </c>
      <c r="AE85" s="78"/>
    </row>
    <row r="86" spans="1:31" s="80" customFormat="1">
      <c r="A86" s="2082">
        <v>28</v>
      </c>
      <c r="B86" s="2050"/>
      <c r="C86" s="2050"/>
      <c r="D86" s="2050"/>
      <c r="E86" s="241" t="s">
        <v>682</v>
      </c>
      <c r="F86" s="242"/>
      <c r="G86" s="2076"/>
      <c r="H86" s="2079"/>
      <c r="I86" s="2085"/>
      <c r="J86" s="2056"/>
      <c r="K86" s="2059" t="s">
        <v>331</v>
      </c>
      <c r="L86" s="2079"/>
      <c r="M86" s="2085"/>
      <c r="N86" s="2056"/>
      <c r="O86" s="2059" t="s">
        <v>331</v>
      </c>
      <c r="P86" s="2022"/>
      <c r="Q86" s="2062"/>
      <c r="R86" s="2062"/>
      <c r="S86" s="2062"/>
      <c r="T86" s="2062"/>
      <c r="U86" s="2062"/>
      <c r="V86" s="2062"/>
      <c r="W86" s="2062"/>
      <c r="X86" s="2062"/>
      <c r="Y86" s="2053"/>
      <c r="Z86" s="2079" t="s">
        <v>960</v>
      </c>
      <c r="AA86" s="243" t="s">
        <v>683</v>
      </c>
      <c r="AC86" s="2044" t="str">
        <f t="shared" ref="AC86" si="25">IF(ISERROR(VLOOKUP(C86,$AD$6:$AE$27,2,0))=TRUE,"",VLOOKUP(C86,$AD$6:$AE$27,2,0))</f>
        <v/>
      </c>
      <c r="AD86" s="78">
        <f>B104</f>
        <v>0</v>
      </c>
      <c r="AE86" s="78"/>
    </row>
    <row r="87" spans="1:31" s="80" customFormat="1">
      <c r="A87" s="2083"/>
      <c r="B87" s="2051"/>
      <c r="C87" s="2051"/>
      <c r="D87" s="2051"/>
      <c r="E87" s="244" t="s">
        <v>923</v>
      </c>
      <c r="F87" s="245"/>
      <c r="G87" s="2077"/>
      <c r="H87" s="2080"/>
      <c r="I87" s="2086"/>
      <c r="J87" s="2057"/>
      <c r="K87" s="2060"/>
      <c r="L87" s="2080"/>
      <c r="M87" s="2086"/>
      <c r="N87" s="2057"/>
      <c r="O87" s="2060"/>
      <c r="P87" s="2023"/>
      <c r="Q87" s="2063"/>
      <c r="R87" s="2063"/>
      <c r="S87" s="2063"/>
      <c r="T87" s="2063"/>
      <c r="U87" s="2063"/>
      <c r="V87" s="2063"/>
      <c r="W87" s="2063"/>
      <c r="X87" s="2063"/>
      <c r="Y87" s="2054"/>
      <c r="Z87" s="2080"/>
      <c r="AA87" s="276" t="s">
        <v>925</v>
      </c>
      <c r="AC87" s="2045"/>
      <c r="AD87" s="78">
        <f>B107</f>
        <v>0</v>
      </c>
      <c r="AE87" s="78"/>
    </row>
    <row r="88" spans="1:31" s="80" customFormat="1">
      <c r="A88" s="2084"/>
      <c r="B88" s="2052"/>
      <c r="C88" s="2052"/>
      <c r="D88" s="2052"/>
      <c r="E88" s="272" t="s">
        <v>976</v>
      </c>
      <c r="F88" s="271"/>
      <c r="G88" s="2078"/>
      <c r="H88" s="2081"/>
      <c r="I88" s="2087"/>
      <c r="J88" s="2058"/>
      <c r="K88" s="2061"/>
      <c r="L88" s="2081"/>
      <c r="M88" s="2087"/>
      <c r="N88" s="2058"/>
      <c r="O88" s="2061"/>
      <c r="P88" s="2024"/>
      <c r="Q88" s="2064"/>
      <c r="R88" s="2064"/>
      <c r="S88" s="2064"/>
      <c r="T88" s="2064"/>
      <c r="U88" s="2064"/>
      <c r="V88" s="2064"/>
      <c r="W88" s="2064"/>
      <c r="X88" s="2064"/>
      <c r="Y88" s="2055"/>
      <c r="Z88" s="2081"/>
      <c r="AA88" s="246" t="s">
        <v>940</v>
      </c>
      <c r="AC88" s="2046"/>
      <c r="AD88" s="78">
        <f>B110</f>
        <v>0</v>
      </c>
      <c r="AE88" s="78"/>
    </row>
    <row r="89" spans="1:31" s="80" customFormat="1">
      <c r="A89" s="2082">
        <v>29</v>
      </c>
      <c r="B89" s="2050"/>
      <c r="C89" s="2050"/>
      <c r="D89" s="2050"/>
      <c r="E89" s="241" t="s">
        <v>682</v>
      </c>
      <c r="F89" s="242"/>
      <c r="G89" s="2076"/>
      <c r="H89" s="2079"/>
      <c r="I89" s="2085"/>
      <c r="J89" s="2056"/>
      <c r="K89" s="2059" t="s">
        <v>331</v>
      </c>
      <c r="L89" s="2079"/>
      <c r="M89" s="2085"/>
      <c r="N89" s="2056"/>
      <c r="O89" s="2059" t="s">
        <v>331</v>
      </c>
      <c r="P89" s="2022"/>
      <c r="Q89" s="2062"/>
      <c r="R89" s="2062"/>
      <c r="S89" s="2062"/>
      <c r="T89" s="2062"/>
      <c r="U89" s="2062"/>
      <c r="V89" s="2062"/>
      <c r="W89" s="2062"/>
      <c r="X89" s="2062"/>
      <c r="Y89" s="2053"/>
      <c r="Z89" s="2079" t="s">
        <v>960</v>
      </c>
      <c r="AA89" s="243" t="s">
        <v>683</v>
      </c>
      <c r="AC89" s="2044" t="str">
        <f t="shared" ref="AC89" si="26">IF(ISERROR(VLOOKUP(C89,$AD$6:$AE$27,2,0))=TRUE,"",VLOOKUP(C89,$AD$6:$AE$27,2,0))</f>
        <v/>
      </c>
      <c r="AD89" s="78">
        <f>B113</f>
        <v>0</v>
      </c>
      <c r="AE89" s="78"/>
    </row>
    <row r="90" spans="1:31" s="80" customFormat="1">
      <c r="A90" s="2083"/>
      <c r="B90" s="2051"/>
      <c r="C90" s="2051"/>
      <c r="D90" s="2051"/>
      <c r="E90" s="244" t="s">
        <v>923</v>
      </c>
      <c r="F90" s="245"/>
      <c r="G90" s="2077"/>
      <c r="H90" s="2080"/>
      <c r="I90" s="2086"/>
      <c r="J90" s="2057"/>
      <c r="K90" s="2060"/>
      <c r="L90" s="2080"/>
      <c r="M90" s="2086"/>
      <c r="N90" s="2057"/>
      <c r="O90" s="2060"/>
      <c r="P90" s="2023"/>
      <c r="Q90" s="2063"/>
      <c r="R90" s="2063"/>
      <c r="S90" s="2063"/>
      <c r="T90" s="2063"/>
      <c r="U90" s="2063"/>
      <c r="V90" s="2063"/>
      <c r="W90" s="2063"/>
      <c r="X90" s="2063"/>
      <c r="Y90" s="2054"/>
      <c r="Z90" s="2080"/>
      <c r="AA90" s="276" t="s">
        <v>925</v>
      </c>
      <c r="AC90" s="2045"/>
      <c r="AD90" s="78">
        <f>B116</f>
        <v>0</v>
      </c>
      <c r="AE90" s="78"/>
    </row>
    <row r="91" spans="1:31" s="80" customFormat="1">
      <c r="A91" s="2084"/>
      <c r="B91" s="2052"/>
      <c r="C91" s="2052"/>
      <c r="D91" s="2052"/>
      <c r="E91" s="272" t="s">
        <v>976</v>
      </c>
      <c r="F91" s="271"/>
      <c r="G91" s="2078"/>
      <c r="H91" s="2081"/>
      <c r="I91" s="2087"/>
      <c r="J91" s="2058"/>
      <c r="K91" s="2061"/>
      <c r="L91" s="2081"/>
      <c r="M91" s="2087"/>
      <c r="N91" s="2058"/>
      <c r="O91" s="2061"/>
      <c r="P91" s="2024"/>
      <c r="Q91" s="2064"/>
      <c r="R91" s="2064"/>
      <c r="S91" s="2064"/>
      <c r="T91" s="2064"/>
      <c r="U91" s="2064"/>
      <c r="V91" s="2064"/>
      <c r="W91" s="2064"/>
      <c r="X91" s="2064"/>
      <c r="Y91" s="2055"/>
      <c r="Z91" s="2081"/>
      <c r="AA91" s="246" t="s">
        <v>978</v>
      </c>
      <c r="AC91" s="2046"/>
      <c r="AD91" s="78">
        <f>B119</f>
        <v>0</v>
      </c>
      <c r="AE91" s="78"/>
    </row>
    <row r="92" spans="1:31" s="80" customFormat="1">
      <c r="A92" s="2082">
        <v>30</v>
      </c>
      <c r="B92" s="2050"/>
      <c r="C92" s="2050"/>
      <c r="D92" s="2050"/>
      <c r="E92" s="241" t="s">
        <v>682</v>
      </c>
      <c r="F92" s="242"/>
      <c r="G92" s="2076"/>
      <c r="H92" s="2079"/>
      <c r="I92" s="2085"/>
      <c r="J92" s="2056"/>
      <c r="K92" s="2059" t="s">
        <v>331</v>
      </c>
      <c r="L92" s="2079"/>
      <c r="M92" s="2085"/>
      <c r="N92" s="2056"/>
      <c r="O92" s="2059" t="s">
        <v>331</v>
      </c>
      <c r="P92" s="2022"/>
      <c r="Q92" s="2062"/>
      <c r="R92" s="2062"/>
      <c r="S92" s="2062"/>
      <c r="T92" s="2062"/>
      <c r="U92" s="2062"/>
      <c r="V92" s="2062"/>
      <c r="W92" s="2062"/>
      <c r="X92" s="2062"/>
      <c r="Y92" s="2053"/>
      <c r="Z92" s="2079" t="s">
        <v>960</v>
      </c>
      <c r="AA92" s="243" t="s">
        <v>683</v>
      </c>
      <c r="AC92" s="2044" t="str">
        <f t="shared" ref="AC92" si="27">IF(ISERROR(VLOOKUP(C92,$AD$6:$AE$27,2,0))=TRUE,"",VLOOKUP(C92,$AD$6:$AE$27,2,0))</f>
        <v/>
      </c>
      <c r="AD92" s="78">
        <f>B122</f>
        <v>0</v>
      </c>
      <c r="AE92" s="78"/>
    </row>
    <row r="93" spans="1:31" s="80" customFormat="1">
      <c r="A93" s="2083"/>
      <c r="B93" s="2051"/>
      <c r="C93" s="2051"/>
      <c r="D93" s="2051"/>
      <c r="E93" s="244" t="s">
        <v>923</v>
      </c>
      <c r="F93" s="245"/>
      <c r="G93" s="2077"/>
      <c r="H93" s="2080"/>
      <c r="I93" s="2086"/>
      <c r="J93" s="2057"/>
      <c r="K93" s="2060"/>
      <c r="L93" s="2080"/>
      <c r="M93" s="2086"/>
      <c r="N93" s="2057"/>
      <c r="O93" s="2060"/>
      <c r="P93" s="2023"/>
      <c r="Q93" s="2063"/>
      <c r="R93" s="2063"/>
      <c r="S93" s="2063"/>
      <c r="T93" s="2063"/>
      <c r="U93" s="2063"/>
      <c r="V93" s="2063"/>
      <c r="W93" s="2063"/>
      <c r="X93" s="2063"/>
      <c r="Y93" s="2054"/>
      <c r="Z93" s="2080"/>
      <c r="AA93" s="276" t="s">
        <v>977</v>
      </c>
      <c r="AC93" s="2045"/>
      <c r="AD93" s="78">
        <f>B125</f>
        <v>0</v>
      </c>
      <c r="AE93" s="78"/>
    </row>
    <row r="94" spans="1:31" s="80" customFormat="1">
      <c r="A94" s="2084"/>
      <c r="B94" s="2052"/>
      <c r="C94" s="2052"/>
      <c r="D94" s="2052"/>
      <c r="E94" s="272" t="s">
        <v>939</v>
      </c>
      <c r="F94" s="271"/>
      <c r="G94" s="2078"/>
      <c r="H94" s="2081"/>
      <c r="I94" s="2087"/>
      <c r="J94" s="2058"/>
      <c r="K94" s="2061"/>
      <c r="L94" s="2081"/>
      <c r="M94" s="2087"/>
      <c r="N94" s="2058"/>
      <c r="O94" s="2061"/>
      <c r="P94" s="2024"/>
      <c r="Q94" s="2064"/>
      <c r="R94" s="2064"/>
      <c r="S94" s="2064"/>
      <c r="T94" s="2064"/>
      <c r="U94" s="2064"/>
      <c r="V94" s="2064"/>
      <c r="W94" s="2064"/>
      <c r="X94" s="2064"/>
      <c r="Y94" s="2055"/>
      <c r="Z94" s="2081"/>
      <c r="AA94" s="246" t="s">
        <v>978</v>
      </c>
      <c r="AC94" s="2046"/>
      <c r="AD94" s="78">
        <f>B128</f>
        <v>0</v>
      </c>
      <c r="AE94" s="78"/>
    </row>
    <row r="95" spans="1:31" s="80" customFormat="1">
      <c r="A95" s="2082">
        <v>31</v>
      </c>
      <c r="B95" s="2050"/>
      <c r="C95" s="2050"/>
      <c r="D95" s="2050"/>
      <c r="E95" s="241" t="s">
        <v>682</v>
      </c>
      <c r="F95" s="242"/>
      <c r="G95" s="2076"/>
      <c r="H95" s="2079"/>
      <c r="I95" s="2085"/>
      <c r="J95" s="2056"/>
      <c r="K95" s="2059" t="s">
        <v>331</v>
      </c>
      <c r="L95" s="2079"/>
      <c r="M95" s="2085"/>
      <c r="N95" s="2056"/>
      <c r="O95" s="2059" t="s">
        <v>331</v>
      </c>
      <c r="P95" s="2022"/>
      <c r="Q95" s="2062"/>
      <c r="R95" s="2062"/>
      <c r="S95" s="2062"/>
      <c r="T95" s="2062"/>
      <c r="U95" s="2062"/>
      <c r="V95" s="2062"/>
      <c r="W95" s="2062"/>
      <c r="X95" s="2062"/>
      <c r="Y95" s="2053"/>
      <c r="Z95" s="2079" t="s">
        <v>960</v>
      </c>
      <c r="AA95" s="243" t="s">
        <v>683</v>
      </c>
      <c r="AC95" s="2044" t="str">
        <f t="shared" ref="AC95" si="28">IF(ISERROR(VLOOKUP(C95,$AD$6:$AE$27,2,0))=TRUE,"",VLOOKUP(C95,$AD$6:$AE$27,2,0))</f>
        <v/>
      </c>
      <c r="AD95" s="78">
        <f>B131</f>
        <v>0</v>
      </c>
      <c r="AE95" s="78"/>
    </row>
    <row r="96" spans="1:31" s="80" customFormat="1">
      <c r="A96" s="2083"/>
      <c r="B96" s="2051"/>
      <c r="C96" s="2051"/>
      <c r="D96" s="2051"/>
      <c r="E96" s="244" t="s">
        <v>923</v>
      </c>
      <c r="F96" s="245"/>
      <c r="G96" s="2077"/>
      <c r="H96" s="2080"/>
      <c r="I96" s="2086"/>
      <c r="J96" s="2057"/>
      <c r="K96" s="2060"/>
      <c r="L96" s="2080"/>
      <c r="M96" s="2086"/>
      <c r="N96" s="2057"/>
      <c r="O96" s="2060"/>
      <c r="P96" s="2023"/>
      <c r="Q96" s="2063"/>
      <c r="R96" s="2063"/>
      <c r="S96" s="2063"/>
      <c r="T96" s="2063"/>
      <c r="U96" s="2063"/>
      <c r="V96" s="2063"/>
      <c r="W96" s="2063"/>
      <c r="X96" s="2063"/>
      <c r="Y96" s="2054"/>
      <c r="Z96" s="2080"/>
      <c r="AA96" s="276" t="s">
        <v>925</v>
      </c>
      <c r="AC96" s="2045"/>
      <c r="AD96" s="78">
        <f>B134</f>
        <v>0</v>
      </c>
      <c r="AE96" s="78"/>
    </row>
    <row r="97" spans="1:31" s="80" customFormat="1">
      <c r="A97" s="2084"/>
      <c r="B97" s="2052"/>
      <c r="C97" s="2052"/>
      <c r="D97" s="2052"/>
      <c r="E97" s="272" t="s">
        <v>976</v>
      </c>
      <c r="F97" s="271"/>
      <c r="G97" s="2078"/>
      <c r="H97" s="2081"/>
      <c r="I97" s="2087"/>
      <c r="J97" s="2058"/>
      <c r="K97" s="2061"/>
      <c r="L97" s="2081"/>
      <c r="M97" s="2087"/>
      <c r="N97" s="2058"/>
      <c r="O97" s="2061"/>
      <c r="P97" s="2024"/>
      <c r="Q97" s="2064"/>
      <c r="R97" s="2064"/>
      <c r="S97" s="2064"/>
      <c r="T97" s="2064"/>
      <c r="U97" s="2064"/>
      <c r="V97" s="2064"/>
      <c r="W97" s="2064"/>
      <c r="X97" s="2064"/>
      <c r="Y97" s="2055"/>
      <c r="Z97" s="2081"/>
      <c r="AA97" s="246" t="s">
        <v>978</v>
      </c>
      <c r="AC97" s="2046"/>
      <c r="AD97" s="78">
        <f>B137</f>
        <v>0</v>
      </c>
      <c r="AE97" s="78"/>
    </row>
    <row r="98" spans="1:31" s="80" customFormat="1">
      <c r="A98" s="2082">
        <v>32</v>
      </c>
      <c r="B98" s="2050"/>
      <c r="C98" s="2050"/>
      <c r="D98" s="2050"/>
      <c r="E98" s="241" t="s">
        <v>682</v>
      </c>
      <c r="F98" s="242"/>
      <c r="G98" s="2076"/>
      <c r="H98" s="2079"/>
      <c r="I98" s="2085"/>
      <c r="J98" s="2056"/>
      <c r="K98" s="2059" t="s">
        <v>331</v>
      </c>
      <c r="L98" s="2079"/>
      <c r="M98" s="2085"/>
      <c r="N98" s="2056"/>
      <c r="O98" s="2059" t="s">
        <v>331</v>
      </c>
      <c r="P98" s="2022"/>
      <c r="Q98" s="2062"/>
      <c r="R98" s="2062"/>
      <c r="S98" s="2062"/>
      <c r="T98" s="2062"/>
      <c r="U98" s="2062"/>
      <c r="V98" s="2062"/>
      <c r="W98" s="2062"/>
      <c r="X98" s="2062"/>
      <c r="Y98" s="2053"/>
      <c r="Z98" s="2079" t="s">
        <v>960</v>
      </c>
      <c r="AA98" s="243" t="s">
        <v>683</v>
      </c>
      <c r="AC98" s="2044" t="str">
        <f t="shared" ref="AC98" si="29">IF(ISERROR(VLOOKUP(C98,$AD$6:$AE$27,2,0))=TRUE,"",VLOOKUP(C98,$AD$6:$AE$27,2,0))</f>
        <v/>
      </c>
      <c r="AD98" s="78">
        <f>B140</f>
        <v>0</v>
      </c>
      <c r="AE98" s="78"/>
    </row>
    <row r="99" spans="1:31" s="80" customFormat="1">
      <c r="A99" s="2083"/>
      <c r="B99" s="2051"/>
      <c r="C99" s="2051"/>
      <c r="D99" s="2051"/>
      <c r="E99" s="244" t="s">
        <v>923</v>
      </c>
      <c r="F99" s="245"/>
      <c r="G99" s="2077"/>
      <c r="H99" s="2080"/>
      <c r="I99" s="2086"/>
      <c r="J99" s="2057"/>
      <c r="K99" s="2060"/>
      <c r="L99" s="2080"/>
      <c r="M99" s="2086"/>
      <c r="N99" s="2057"/>
      <c r="O99" s="2060"/>
      <c r="P99" s="2023"/>
      <c r="Q99" s="2063"/>
      <c r="R99" s="2063"/>
      <c r="S99" s="2063"/>
      <c r="T99" s="2063"/>
      <c r="U99" s="2063"/>
      <c r="V99" s="2063"/>
      <c r="W99" s="2063"/>
      <c r="X99" s="2063"/>
      <c r="Y99" s="2054"/>
      <c r="Z99" s="2080"/>
      <c r="AA99" s="276" t="s">
        <v>925</v>
      </c>
      <c r="AC99" s="2045"/>
      <c r="AD99" s="78">
        <f>B143</f>
        <v>0</v>
      </c>
      <c r="AE99" s="78"/>
    </row>
    <row r="100" spans="1:31" s="80" customFormat="1">
      <c r="A100" s="2084"/>
      <c r="B100" s="2052"/>
      <c r="C100" s="2052"/>
      <c r="D100" s="2052"/>
      <c r="E100" s="272" t="s">
        <v>976</v>
      </c>
      <c r="F100" s="271"/>
      <c r="G100" s="2078"/>
      <c r="H100" s="2081"/>
      <c r="I100" s="2087"/>
      <c r="J100" s="2058"/>
      <c r="K100" s="2061"/>
      <c r="L100" s="2081"/>
      <c r="M100" s="2087"/>
      <c r="N100" s="2058"/>
      <c r="O100" s="2061"/>
      <c r="P100" s="2024"/>
      <c r="Q100" s="2064"/>
      <c r="R100" s="2064"/>
      <c r="S100" s="2064"/>
      <c r="T100" s="2064"/>
      <c r="U100" s="2064"/>
      <c r="V100" s="2064"/>
      <c r="W100" s="2064"/>
      <c r="X100" s="2064"/>
      <c r="Y100" s="2055"/>
      <c r="Z100" s="2081"/>
      <c r="AA100" s="246" t="s">
        <v>978</v>
      </c>
      <c r="AC100" s="2046"/>
      <c r="AD100" s="78">
        <f>B146</f>
        <v>0</v>
      </c>
      <c r="AE100" s="78"/>
    </row>
    <row r="101" spans="1:31" s="80" customFormat="1">
      <c r="A101" s="2082">
        <v>33</v>
      </c>
      <c r="B101" s="2050"/>
      <c r="C101" s="2050"/>
      <c r="D101" s="2050"/>
      <c r="E101" s="241" t="s">
        <v>682</v>
      </c>
      <c r="F101" s="242"/>
      <c r="G101" s="2076"/>
      <c r="H101" s="2079"/>
      <c r="I101" s="2085"/>
      <c r="J101" s="2056"/>
      <c r="K101" s="2059" t="s">
        <v>331</v>
      </c>
      <c r="L101" s="2079"/>
      <c r="M101" s="2085"/>
      <c r="N101" s="2056"/>
      <c r="O101" s="2059" t="s">
        <v>331</v>
      </c>
      <c r="P101" s="2022"/>
      <c r="Q101" s="2062"/>
      <c r="R101" s="2062"/>
      <c r="S101" s="2062"/>
      <c r="T101" s="2062"/>
      <c r="U101" s="2062"/>
      <c r="V101" s="2062"/>
      <c r="W101" s="2062"/>
      <c r="X101" s="2062"/>
      <c r="Y101" s="2053"/>
      <c r="Z101" s="2079" t="s">
        <v>960</v>
      </c>
      <c r="AA101" s="243" t="s">
        <v>683</v>
      </c>
      <c r="AC101" s="2044" t="str">
        <f t="shared" ref="AC101" si="30">IF(ISERROR(VLOOKUP(C101,$AD$6:$AE$27,2,0))=TRUE,"",VLOOKUP(C101,$AD$6:$AE$27,2,0))</f>
        <v/>
      </c>
      <c r="AD101" s="78">
        <f>B149</f>
        <v>0</v>
      </c>
      <c r="AE101" s="78"/>
    </row>
    <row r="102" spans="1:31" s="80" customFormat="1">
      <c r="A102" s="2083"/>
      <c r="B102" s="2051"/>
      <c r="C102" s="2051"/>
      <c r="D102" s="2051"/>
      <c r="E102" s="244" t="s">
        <v>923</v>
      </c>
      <c r="F102" s="245"/>
      <c r="G102" s="2077"/>
      <c r="H102" s="2080"/>
      <c r="I102" s="2086"/>
      <c r="J102" s="2057"/>
      <c r="K102" s="2060"/>
      <c r="L102" s="2080"/>
      <c r="M102" s="2086"/>
      <c r="N102" s="2057"/>
      <c r="O102" s="2060"/>
      <c r="P102" s="2023"/>
      <c r="Q102" s="2063"/>
      <c r="R102" s="2063"/>
      <c r="S102" s="2063"/>
      <c r="T102" s="2063"/>
      <c r="U102" s="2063"/>
      <c r="V102" s="2063"/>
      <c r="W102" s="2063"/>
      <c r="X102" s="2063"/>
      <c r="Y102" s="2054"/>
      <c r="Z102" s="2080"/>
      <c r="AA102" s="276" t="s">
        <v>925</v>
      </c>
      <c r="AC102" s="2045"/>
      <c r="AD102" s="78">
        <f>B152</f>
        <v>0</v>
      </c>
      <c r="AE102" s="78"/>
    </row>
    <row r="103" spans="1:31" s="80" customFormat="1">
      <c r="A103" s="2084"/>
      <c r="B103" s="2052"/>
      <c r="C103" s="2052"/>
      <c r="D103" s="2052"/>
      <c r="E103" s="272" t="s">
        <v>939</v>
      </c>
      <c r="F103" s="271"/>
      <c r="G103" s="2078"/>
      <c r="H103" s="2081"/>
      <c r="I103" s="2087"/>
      <c r="J103" s="2058"/>
      <c r="K103" s="2061"/>
      <c r="L103" s="2081"/>
      <c r="M103" s="2087"/>
      <c r="N103" s="2058"/>
      <c r="O103" s="2061"/>
      <c r="P103" s="2024"/>
      <c r="Q103" s="2064"/>
      <c r="R103" s="2064"/>
      <c r="S103" s="2064"/>
      <c r="T103" s="2064"/>
      <c r="U103" s="2064"/>
      <c r="V103" s="2064"/>
      <c r="W103" s="2064"/>
      <c r="X103" s="2064"/>
      <c r="Y103" s="2055"/>
      <c r="Z103" s="2081"/>
      <c r="AA103" s="246" t="s">
        <v>978</v>
      </c>
      <c r="AC103" s="2046"/>
      <c r="AD103" s="78">
        <f>B155</f>
        <v>0</v>
      </c>
      <c r="AE103" s="78"/>
    </row>
    <row r="104" spans="1:31" s="80" customFormat="1">
      <c r="A104" s="2082">
        <v>34</v>
      </c>
      <c r="B104" s="2050"/>
      <c r="C104" s="2050"/>
      <c r="D104" s="2050"/>
      <c r="E104" s="241" t="s">
        <v>682</v>
      </c>
      <c r="F104" s="242"/>
      <c r="G104" s="2076"/>
      <c r="H104" s="2079"/>
      <c r="I104" s="2085"/>
      <c r="J104" s="2056"/>
      <c r="K104" s="2059" t="s">
        <v>331</v>
      </c>
      <c r="L104" s="2079"/>
      <c r="M104" s="2085"/>
      <c r="N104" s="2056"/>
      <c r="O104" s="2059" t="s">
        <v>331</v>
      </c>
      <c r="P104" s="2022"/>
      <c r="Q104" s="2062"/>
      <c r="R104" s="2062"/>
      <c r="S104" s="2062"/>
      <c r="T104" s="2062"/>
      <c r="U104" s="2062"/>
      <c r="V104" s="2062"/>
      <c r="W104" s="2062"/>
      <c r="X104" s="2062"/>
      <c r="Y104" s="2053"/>
      <c r="Z104" s="2079" t="s">
        <v>974</v>
      </c>
      <c r="AA104" s="243" t="s">
        <v>683</v>
      </c>
      <c r="AC104" s="2044" t="str">
        <f t="shared" ref="AC104" si="31">IF(ISERROR(VLOOKUP(C104,$AD$6:$AE$27,2,0))=TRUE,"",VLOOKUP(C104,$AD$6:$AE$27,2,0))</f>
        <v/>
      </c>
      <c r="AD104" s="78">
        <f>B158</f>
        <v>0</v>
      </c>
      <c r="AE104" s="78"/>
    </row>
    <row r="105" spans="1:31" s="80" customFormat="1">
      <c r="A105" s="2083"/>
      <c r="B105" s="2051"/>
      <c r="C105" s="2051"/>
      <c r="D105" s="2051"/>
      <c r="E105" s="244" t="s">
        <v>975</v>
      </c>
      <c r="F105" s="245"/>
      <c r="G105" s="2077"/>
      <c r="H105" s="2080"/>
      <c r="I105" s="2086"/>
      <c r="J105" s="2057"/>
      <c r="K105" s="2060"/>
      <c r="L105" s="2080"/>
      <c r="M105" s="2086"/>
      <c r="N105" s="2057"/>
      <c r="O105" s="2060"/>
      <c r="P105" s="2023"/>
      <c r="Q105" s="2063"/>
      <c r="R105" s="2063"/>
      <c r="S105" s="2063"/>
      <c r="T105" s="2063"/>
      <c r="U105" s="2063"/>
      <c r="V105" s="2063"/>
      <c r="W105" s="2063"/>
      <c r="X105" s="2063"/>
      <c r="Y105" s="2054"/>
      <c r="Z105" s="2080"/>
      <c r="AA105" s="276" t="s">
        <v>977</v>
      </c>
      <c r="AC105" s="2045"/>
      <c r="AD105" s="78">
        <f>B161</f>
        <v>0</v>
      </c>
      <c r="AE105" s="78"/>
    </row>
    <row r="106" spans="1:31" s="80" customFormat="1">
      <c r="A106" s="2084"/>
      <c r="B106" s="2052"/>
      <c r="C106" s="2052"/>
      <c r="D106" s="2052"/>
      <c r="E106" s="272" t="s">
        <v>976</v>
      </c>
      <c r="F106" s="271"/>
      <c r="G106" s="2078"/>
      <c r="H106" s="2081"/>
      <c r="I106" s="2087"/>
      <c r="J106" s="2058"/>
      <c r="K106" s="2061"/>
      <c r="L106" s="2081"/>
      <c r="M106" s="2087"/>
      <c r="N106" s="2058"/>
      <c r="O106" s="2061"/>
      <c r="P106" s="2024"/>
      <c r="Q106" s="2064"/>
      <c r="R106" s="2064"/>
      <c r="S106" s="2064"/>
      <c r="T106" s="2064"/>
      <c r="U106" s="2064"/>
      <c r="V106" s="2064"/>
      <c r="W106" s="2064"/>
      <c r="X106" s="2064"/>
      <c r="Y106" s="2055"/>
      <c r="Z106" s="2081"/>
      <c r="AA106" s="246" t="s">
        <v>978</v>
      </c>
      <c r="AC106" s="2046"/>
      <c r="AD106" s="78">
        <f>B164</f>
        <v>0</v>
      </c>
      <c r="AE106" s="78"/>
    </row>
    <row r="107" spans="1:31" s="80" customFormat="1">
      <c r="A107" s="2082">
        <v>35</v>
      </c>
      <c r="B107" s="2050"/>
      <c r="C107" s="2050"/>
      <c r="D107" s="2050"/>
      <c r="E107" s="241" t="s">
        <v>682</v>
      </c>
      <c r="F107" s="242"/>
      <c r="G107" s="2076"/>
      <c r="H107" s="2079"/>
      <c r="I107" s="2085"/>
      <c r="J107" s="2056"/>
      <c r="K107" s="2059" t="s">
        <v>331</v>
      </c>
      <c r="L107" s="2079"/>
      <c r="M107" s="2085"/>
      <c r="N107" s="2056"/>
      <c r="O107" s="2059" t="s">
        <v>331</v>
      </c>
      <c r="P107" s="2022"/>
      <c r="Q107" s="2062"/>
      <c r="R107" s="2062"/>
      <c r="S107" s="2062"/>
      <c r="T107" s="2062"/>
      <c r="U107" s="2062"/>
      <c r="V107" s="2062"/>
      <c r="W107" s="2062"/>
      <c r="X107" s="2062"/>
      <c r="Y107" s="2053"/>
      <c r="Z107" s="2079" t="s">
        <v>974</v>
      </c>
      <c r="AA107" s="243" t="s">
        <v>683</v>
      </c>
      <c r="AC107" s="2044" t="str">
        <f t="shared" ref="AC107" si="32">IF(ISERROR(VLOOKUP(C107,$AD$6:$AE$27,2,0))=TRUE,"",VLOOKUP(C107,$AD$6:$AE$27,2,0))</f>
        <v/>
      </c>
      <c r="AD107" s="78">
        <f>B167</f>
        <v>0</v>
      </c>
      <c r="AE107" s="78"/>
    </row>
    <row r="108" spans="1:31" s="80" customFormat="1">
      <c r="A108" s="2083"/>
      <c r="B108" s="2051"/>
      <c r="C108" s="2051"/>
      <c r="D108" s="2051"/>
      <c r="E108" s="244" t="s">
        <v>923</v>
      </c>
      <c r="F108" s="245"/>
      <c r="G108" s="2077"/>
      <c r="H108" s="2080"/>
      <c r="I108" s="2086"/>
      <c r="J108" s="2057"/>
      <c r="K108" s="2060"/>
      <c r="L108" s="2080"/>
      <c r="M108" s="2086"/>
      <c r="N108" s="2057"/>
      <c r="O108" s="2060"/>
      <c r="P108" s="2023"/>
      <c r="Q108" s="2063"/>
      <c r="R108" s="2063"/>
      <c r="S108" s="2063"/>
      <c r="T108" s="2063"/>
      <c r="U108" s="2063"/>
      <c r="V108" s="2063"/>
      <c r="W108" s="2063"/>
      <c r="X108" s="2063"/>
      <c r="Y108" s="2054"/>
      <c r="Z108" s="2080"/>
      <c r="AA108" s="276" t="s">
        <v>925</v>
      </c>
      <c r="AC108" s="2045"/>
      <c r="AD108" s="78">
        <f>B170</f>
        <v>0</v>
      </c>
      <c r="AE108" s="78"/>
    </row>
    <row r="109" spans="1:31" s="80" customFormat="1">
      <c r="A109" s="2084"/>
      <c r="B109" s="2052"/>
      <c r="C109" s="2052"/>
      <c r="D109" s="2052"/>
      <c r="E109" s="272" t="s">
        <v>939</v>
      </c>
      <c r="F109" s="271"/>
      <c r="G109" s="2078"/>
      <c r="H109" s="2081"/>
      <c r="I109" s="2087"/>
      <c r="J109" s="2058"/>
      <c r="K109" s="2061"/>
      <c r="L109" s="2081"/>
      <c r="M109" s="2087"/>
      <c r="N109" s="2058"/>
      <c r="O109" s="2061"/>
      <c r="P109" s="2024"/>
      <c r="Q109" s="2064"/>
      <c r="R109" s="2064"/>
      <c r="S109" s="2064"/>
      <c r="T109" s="2064"/>
      <c r="U109" s="2064"/>
      <c r="V109" s="2064"/>
      <c r="W109" s="2064"/>
      <c r="X109" s="2064"/>
      <c r="Y109" s="2055"/>
      <c r="Z109" s="2081"/>
      <c r="AA109" s="246" t="s">
        <v>940</v>
      </c>
      <c r="AC109" s="2046"/>
      <c r="AD109" s="78">
        <f>B173</f>
        <v>0</v>
      </c>
      <c r="AE109" s="78"/>
    </row>
    <row r="110" spans="1:31" s="80" customFormat="1">
      <c r="A110" s="2082">
        <v>36</v>
      </c>
      <c r="B110" s="2050"/>
      <c r="C110" s="2050"/>
      <c r="D110" s="2050"/>
      <c r="E110" s="241" t="s">
        <v>682</v>
      </c>
      <c r="F110" s="242"/>
      <c r="G110" s="2076"/>
      <c r="H110" s="2079"/>
      <c r="I110" s="2085"/>
      <c r="J110" s="2056"/>
      <c r="K110" s="2059" t="s">
        <v>331</v>
      </c>
      <c r="L110" s="2079"/>
      <c r="M110" s="2085"/>
      <c r="N110" s="2056"/>
      <c r="O110" s="2059" t="s">
        <v>331</v>
      </c>
      <c r="P110" s="2022"/>
      <c r="Q110" s="2062"/>
      <c r="R110" s="2062"/>
      <c r="S110" s="2062"/>
      <c r="T110" s="2062"/>
      <c r="U110" s="2062"/>
      <c r="V110" s="2062"/>
      <c r="W110" s="2062"/>
      <c r="X110" s="2062"/>
      <c r="Y110" s="2053"/>
      <c r="Z110" s="2079" t="s">
        <v>960</v>
      </c>
      <c r="AA110" s="243" t="s">
        <v>683</v>
      </c>
      <c r="AC110" s="2044" t="str">
        <f t="shared" ref="AC110" si="33">IF(ISERROR(VLOOKUP(C110,$AD$6:$AE$27,2,0))=TRUE,"",VLOOKUP(C110,$AD$6:$AE$27,2,0))</f>
        <v/>
      </c>
      <c r="AD110" s="78">
        <f>B176</f>
        <v>0</v>
      </c>
      <c r="AE110" s="78"/>
    </row>
    <row r="111" spans="1:31" s="80" customFormat="1">
      <c r="A111" s="2083"/>
      <c r="B111" s="2051"/>
      <c r="C111" s="2051"/>
      <c r="D111" s="2051"/>
      <c r="E111" s="244" t="s">
        <v>923</v>
      </c>
      <c r="F111" s="245"/>
      <c r="G111" s="2077"/>
      <c r="H111" s="2080"/>
      <c r="I111" s="2086"/>
      <c r="J111" s="2057"/>
      <c r="K111" s="2060"/>
      <c r="L111" s="2080"/>
      <c r="M111" s="2086"/>
      <c r="N111" s="2057"/>
      <c r="O111" s="2060"/>
      <c r="P111" s="2023"/>
      <c r="Q111" s="2063"/>
      <c r="R111" s="2063"/>
      <c r="S111" s="2063"/>
      <c r="T111" s="2063"/>
      <c r="U111" s="2063"/>
      <c r="V111" s="2063"/>
      <c r="W111" s="2063"/>
      <c r="X111" s="2063"/>
      <c r="Y111" s="2054"/>
      <c r="Z111" s="2080"/>
      <c r="AA111" s="276" t="s">
        <v>925</v>
      </c>
      <c r="AC111" s="2045"/>
      <c r="AD111" s="78">
        <f>B179</f>
        <v>0</v>
      </c>
      <c r="AE111" s="78"/>
    </row>
    <row r="112" spans="1:31" s="80" customFormat="1">
      <c r="A112" s="2084"/>
      <c r="B112" s="2052"/>
      <c r="C112" s="2052"/>
      <c r="D112" s="2052"/>
      <c r="E112" s="272" t="s">
        <v>939</v>
      </c>
      <c r="F112" s="271"/>
      <c r="G112" s="2078"/>
      <c r="H112" s="2081"/>
      <c r="I112" s="2087"/>
      <c r="J112" s="2058"/>
      <c r="K112" s="2061"/>
      <c r="L112" s="2081"/>
      <c r="M112" s="2087"/>
      <c r="N112" s="2058"/>
      <c r="O112" s="2061"/>
      <c r="P112" s="2024"/>
      <c r="Q112" s="2064"/>
      <c r="R112" s="2064"/>
      <c r="S112" s="2064"/>
      <c r="T112" s="2064"/>
      <c r="U112" s="2064"/>
      <c r="V112" s="2064"/>
      <c r="W112" s="2064"/>
      <c r="X112" s="2064"/>
      <c r="Y112" s="2055"/>
      <c r="Z112" s="2081"/>
      <c r="AA112" s="246" t="s">
        <v>940</v>
      </c>
      <c r="AC112" s="2046"/>
      <c r="AD112" s="78">
        <f>B182</f>
        <v>0</v>
      </c>
      <c r="AE112" s="78"/>
    </row>
    <row r="113" spans="1:31" s="80" customFormat="1">
      <c r="A113" s="2082">
        <v>37</v>
      </c>
      <c r="B113" s="2050"/>
      <c r="C113" s="2050"/>
      <c r="D113" s="2050"/>
      <c r="E113" s="241" t="s">
        <v>682</v>
      </c>
      <c r="F113" s="242"/>
      <c r="G113" s="2076"/>
      <c r="H113" s="2079"/>
      <c r="I113" s="2085"/>
      <c r="J113" s="2056"/>
      <c r="K113" s="2059" t="s">
        <v>331</v>
      </c>
      <c r="L113" s="2079"/>
      <c r="M113" s="2085"/>
      <c r="N113" s="2056"/>
      <c r="O113" s="2059" t="s">
        <v>331</v>
      </c>
      <c r="P113" s="2022"/>
      <c r="Q113" s="2062"/>
      <c r="R113" s="2062"/>
      <c r="S113" s="2062"/>
      <c r="T113" s="2062"/>
      <c r="U113" s="2062"/>
      <c r="V113" s="2062"/>
      <c r="W113" s="2062"/>
      <c r="X113" s="2062"/>
      <c r="Y113" s="2053"/>
      <c r="Z113" s="2079" t="s">
        <v>960</v>
      </c>
      <c r="AA113" s="243" t="s">
        <v>683</v>
      </c>
      <c r="AC113" s="2044" t="str">
        <f t="shared" ref="AC113" si="34">IF(ISERROR(VLOOKUP(C113,$AD$6:$AE$27,2,0))=TRUE,"",VLOOKUP(C113,$AD$6:$AE$27,2,0))</f>
        <v/>
      </c>
      <c r="AD113" s="78"/>
      <c r="AE113" s="78"/>
    </row>
    <row r="114" spans="1:31" s="80" customFormat="1">
      <c r="A114" s="2083"/>
      <c r="B114" s="2051"/>
      <c r="C114" s="2051"/>
      <c r="D114" s="2051"/>
      <c r="E114" s="244" t="s">
        <v>923</v>
      </c>
      <c r="F114" s="245"/>
      <c r="G114" s="2077"/>
      <c r="H114" s="2080"/>
      <c r="I114" s="2086"/>
      <c r="J114" s="2057"/>
      <c r="K114" s="2060"/>
      <c r="L114" s="2080"/>
      <c r="M114" s="2086"/>
      <c r="N114" s="2057"/>
      <c r="O114" s="2060"/>
      <c r="P114" s="2023"/>
      <c r="Q114" s="2063"/>
      <c r="R114" s="2063"/>
      <c r="S114" s="2063"/>
      <c r="T114" s="2063"/>
      <c r="U114" s="2063"/>
      <c r="V114" s="2063"/>
      <c r="W114" s="2063"/>
      <c r="X114" s="2063"/>
      <c r="Y114" s="2054"/>
      <c r="Z114" s="2080"/>
      <c r="AA114" s="276" t="s">
        <v>925</v>
      </c>
      <c r="AC114" s="2045"/>
      <c r="AD114" s="78"/>
      <c r="AE114" s="78"/>
    </row>
    <row r="115" spans="1:31" s="80" customFormat="1">
      <c r="A115" s="2084"/>
      <c r="B115" s="2052"/>
      <c r="C115" s="2052"/>
      <c r="D115" s="2052"/>
      <c r="E115" s="272" t="s">
        <v>939</v>
      </c>
      <c r="F115" s="271"/>
      <c r="G115" s="2078"/>
      <c r="H115" s="2081"/>
      <c r="I115" s="2087"/>
      <c r="J115" s="2058"/>
      <c r="K115" s="2061"/>
      <c r="L115" s="2081"/>
      <c r="M115" s="2087"/>
      <c r="N115" s="2058"/>
      <c r="O115" s="2061"/>
      <c r="P115" s="2024"/>
      <c r="Q115" s="2064"/>
      <c r="R115" s="2064"/>
      <c r="S115" s="2064"/>
      <c r="T115" s="2064"/>
      <c r="U115" s="2064"/>
      <c r="V115" s="2064"/>
      <c r="W115" s="2064"/>
      <c r="X115" s="2064"/>
      <c r="Y115" s="2055"/>
      <c r="Z115" s="2081"/>
      <c r="AA115" s="246" t="s">
        <v>940</v>
      </c>
      <c r="AC115" s="2046"/>
      <c r="AD115" s="78"/>
      <c r="AE115" s="78"/>
    </row>
    <row r="116" spans="1:31" s="80" customFormat="1">
      <c r="A116" s="2082">
        <v>38</v>
      </c>
      <c r="B116" s="2050"/>
      <c r="C116" s="2050"/>
      <c r="D116" s="2050"/>
      <c r="E116" s="241" t="s">
        <v>682</v>
      </c>
      <c r="F116" s="242"/>
      <c r="G116" s="2076"/>
      <c r="H116" s="2079"/>
      <c r="I116" s="2085"/>
      <c r="J116" s="2056"/>
      <c r="K116" s="2059" t="s">
        <v>331</v>
      </c>
      <c r="L116" s="2079"/>
      <c r="M116" s="2085"/>
      <c r="N116" s="2056"/>
      <c r="O116" s="2059" t="s">
        <v>331</v>
      </c>
      <c r="P116" s="2022"/>
      <c r="Q116" s="2062"/>
      <c r="R116" s="2062"/>
      <c r="S116" s="2062"/>
      <c r="T116" s="2062"/>
      <c r="U116" s="2062"/>
      <c r="V116" s="2062"/>
      <c r="W116" s="2062"/>
      <c r="X116" s="2062"/>
      <c r="Y116" s="2053"/>
      <c r="Z116" s="2079" t="s">
        <v>960</v>
      </c>
      <c r="AA116" s="243" t="s">
        <v>683</v>
      </c>
      <c r="AC116" s="2044" t="str">
        <f t="shared" ref="AC116" si="35">IF(ISERROR(VLOOKUP(C116,$AD$6:$AE$27,2,0))=TRUE,"",VLOOKUP(C116,$AD$6:$AE$27,2,0))</f>
        <v/>
      </c>
      <c r="AD116" s="78"/>
      <c r="AE116" s="78"/>
    </row>
    <row r="117" spans="1:31" s="80" customFormat="1">
      <c r="A117" s="2083"/>
      <c r="B117" s="2051"/>
      <c r="C117" s="2051"/>
      <c r="D117" s="2051"/>
      <c r="E117" s="244" t="s">
        <v>923</v>
      </c>
      <c r="F117" s="245"/>
      <c r="G117" s="2077"/>
      <c r="H117" s="2080"/>
      <c r="I117" s="2086"/>
      <c r="J117" s="2057"/>
      <c r="K117" s="2060"/>
      <c r="L117" s="2080"/>
      <c r="M117" s="2086"/>
      <c r="N117" s="2057"/>
      <c r="O117" s="2060"/>
      <c r="P117" s="2023"/>
      <c r="Q117" s="2063"/>
      <c r="R117" s="2063"/>
      <c r="S117" s="2063"/>
      <c r="T117" s="2063"/>
      <c r="U117" s="2063"/>
      <c r="V117" s="2063"/>
      <c r="W117" s="2063"/>
      <c r="X117" s="2063"/>
      <c r="Y117" s="2054"/>
      <c r="Z117" s="2080"/>
      <c r="AA117" s="276" t="s">
        <v>925</v>
      </c>
      <c r="AC117" s="2045"/>
      <c r="AD117" s="78"/>
      <c r="AE117" s="78"/>
    </row>
    <row r="118" spans="1:31" s="80" customFormat="1">
      <c r="A118" s="2084"/>
      <c r="B118" s="2052"/>
      <c r="C118" s="2052"/>
      <c r="D118" s="2052"/>
      <c r="E118" s="272" t="s">
        <v>939</v>
      </c>
      <c r="F118" s="271"/>
      <c r="G118" s="2078"/>
      <c r="H118" s="2081"/>
      <c r="I118" s="2087"/>
      <c r="J118" s="2058"/>
      <c r="K118" s="2061"/>
      <c r="L118" s="2081"/>
      <c r="M118" s="2087"/>
      <c r="N118" s="2058"/>
      <c r="O118" s="2061"/>
      <c r="P118" s="2024"/>
      <c r="Q118" s="2064"/>
      <c r="R118" s="2064"/>
      <c r="S118" s="2064"/>
      <c r="T118" s="2064"/>
      <c r="U118" s="2064"/>
      <c r="V118" s="2064"/>
      <c r="W118" s="2064"/>
      <c r="X118" s="2064"/>
      <c r="Y118" s="2055"/>
      <c r="Z118" s="2081"/>
      <c r="AA118" s="246" t="s">
        <v>940</v>
      </c>
      <c r="AC118" s="2046"/>
      <c r="AD118" s="78"/>
      <c r="AE118" s="78"/>
    </row>
    <row r="119" spans="1:31" s="80" customFormat="1">
      <c r="A119" s="2082">
        <v>39</v>
      </c>
      <c r="B119" s="2050"/>
      <c r="C119" s="2050"/>
      <c r="D119" s="2050"/>
      <c r="E119" s="241" t="s">
        <v>682</v>
      </c>
      <c r="F119" s="242"/>
      <c r="G119" s="2076"/>
      <c r="H119" s="2079"/>
      <c r="I119" s="2085"/>
      <c r="J119" s="2056"/>
      <c r="K119" s="2059" t="s">
        <v>331</v>
      </c>
      <c r="L119" s="2079"/>
      <c r="M119" s="2085"/>
      <c r="N119" s="2056"/>
      <c r="O119" s="2059" t="s">
        <v>331</v>
      </c>
      <c r="P119" s="2022"/>
      <c r="Q119" s="2062"/>
      <c r="R119" s="2062"/>
      <c r="S119" s="2062"/>
      <c r="T119" s="2062"/>
      <c r="U119" s="2062"/>
      <c r="V119" s="2062"/>
      <c r="W119" s="2062"/>
      <c r="X119" s="2062"/>
      <c r="Y119" s="2053"/>
      <c r="Z119" s="2079" t="s">
        <v>960</v>
      </c>
      <c r="AA119" s="243" t="s">
        <v>683</v>
      </c>
      <c r="AC119" s="2044" t="str">
        <f t="shared" ref="AC119" si="36">IF(ISERROR(VLOOKUP(C119,$AD$6:$AE$27,2,0))=TRUE,"",VLOOKUP(C119,$AD$6:$AE$27,2,0))</f>
        <v/>
      </c>
      <c r="AD119" s="78"/>
      <c r="AE119" s="78"/>
    </row>
    <row r="120" spans="1:31" s="80" customFormat="1">
      <c r="A120" s="2083"/>
      <c r="B120" s="2051"/>
      <c r="C120" s="2051"/>
      <c r="D120" s="2051"/>
      <c r="E120" s="244" t="s">
        <v>923</v>
      </c>
      <c r="F120" s="245"/>
      <c r="G120" s="2077"/>
      <c r="H120" s="2080"/>
      <c r="I120" s="2086"/>
      <c r="J120" s="2057"/>
      <c r="K120" s="2060"/>
      <c r="L120" s="2080"/>
      <c r="M120" s="2086"/>
      <c r="N120" s="2057"/>
      <c r="O120" s="2060"/>
      <c r="P120" s="2023"/>
      <c r="Q120" s="2063"/>
      <c r="R120" s="2063"/>
      <c r="S120" s="2063"/>
      <c r="T120" s="2063"/>
      <c r="U120" s="2063"/>
      <c r="V120" s="2063"/>
      <c r="W120" s="2063"/>
      <c r="X120" s="2063"/>
      <c r="Y120" s="2054"/>
      <c r="Z120" s="2080"/>
      <c r="AA120" s="276" t="s">
        <v>925</v>
      </c>
      <c r="AC120" s="2045"/>
      <c r="AD120" s="78"/>
      <c r="AE120" s="78"/>
    </row>
    <row r="121" spans="1:31" s="80" customFormat="1">
      <c r="A121" s="2084"/>
      <c r="B121" s="2052"/>
      <c r="C121" s="2052"/>
      <c r="D121" s="2052"/>
      <c r="E121" s="272" t="s">
        <v>939</v>
      </c>
      <c r="F121" s="271"/>
      <c r="G121" s="2078"/>
      <c r="H121" s="2081"/>
      <c r="I121" s="2087"/>
      <c r="J121" s="2058"/>
      <c r="K121" s="2061"/>
      <c r="L121" s="2081"/>
      <c r="M121" s="2087"/>
      <c r="N121" s="2058"/>
      <c r="O121" s="2061"/>
      <c r="P121" s="2024"/>
      <c r="Q121" s="2064"/>
      <c r="R121" s="2064"/>
      <c r="S121" s="2064"/>
      <c r="T121" s="2064"/>
      <c r="U121" s="2064"/>
      <c r="V121" s="2064"/>
      <c r="W121" s="2064"/>
      <c r="X121" s="2064"/>
      <c r="Y121" s="2055"/>
      <c r="Z121" s="2081"/>
      <c r="AA121" s="246" t="s">
        <v>940</v>
      </c>
      <c r="AC121" s="2046"/>
      <c r="AD121" s="78"/>
      <c r="AE121" s="78"/>
    </row>
    <row r="122" spans="1:31" s="80" customFormat="1">
      <c r="A122" s="2082">
        <v>40</v>
      </c>
      <c r="B122" s="2050"/>
      <c r="C122" s="2050"/>
      <c r="D122" s="2050"/>
      <c r="E122" s="241" t="s">
        <v>682</v>
      </c>
      <c r="F122" s="242"/>
      <c r="G122" s="2076"/>
      <c r="H122" s="2079"/>
      <c r="I122" s="2085"/>
      <c r="J122" s="2056"/>
      <c r="K122" s="2059" t="s">
        <v>331</v>
      </c>
      <c r="L122" s="2079"/>
      <c r="M122" s="2085"/>
      <c r="N122" s="2056"/>
      <c r="O122" s="2059" t="s">
        <v>331</v>
      </c>
      <c r="P122" s="2022"/>
      <c r="Q122" s="2062"/>
      <c r="R122" s="2062"/>
      <c r="S122" s="2062"/>
      <c r="T122" s="2062"/>
      <c r="U122" s="2062"/>
      <c r="V122" s="2062"/>
      <c r="W122" s="2062"/>
      <c r="X122" s="2062"/>
      <c r="Y122" s="2053"/>
      <c r="Z122" s="2079" t="s">
        <v>960</v>
      </c>
      <c r="AA122" s="243" t="s">
        <v>683</v>
      </c>
      <c r="AC122" s="2044" t="str">
        <f t="shared" ref="AC122" si="37">IF(ISERROR(VLOOKUP(C122,$AD$6:$AE$27,2,0))=TRUE,"",VLOOKUP(C122,$AD$6:$AE$27,2,0))</f>
        <v/>
      </c>
      <c r="AD122" s="78"/>
      <c r="AE122" s="78"/>
    </row>
    <row r="123" spans="1:31" s="80" customFormat="1">
      <c r="A123" s="2083"/>
      <c r="B123" s="2051"/>
      <c r="C123" s="2051"/>
      <c r="D123" s="2051"/>
      <c r="E123" s="244" t="s">
        <v>923</v>
      </c>
      <c r="F123" s="245"/>
      <c r="G123" s="2077"/>
      <c r="H123" s="2080"/>
      <c r="I123" s="2086"/>
      <c r="J123" s="2057"/>
      <c r="K123" s="2060"/>
      <c r="L123" s="2080"/>
      <c r="M123" s="2086"/>
      <c r="N123" s="2057"/>
      <c r="O123" s="2060"/>
      <c r="P123" s="2023"/>
      <c r="Q123" s="2063"/>
      <c r="R123" s="2063"/>
      <c r="S123" s="2063"/>
      <c r="T123" s="2063"/>
      <c r="U123" s="2063"/>
      <c r="V123" s="2063"/>
      <c r="W123" s="2063"/>
      <c r="X123" s="2063"/>
      <c r="Y123" s="2054"/>
      <c r="Z123" s="2080"/>
      <c r="AA123" s="276" t="s">
        <v>925</v>
      </c>
      <c r="AC123" s="2045"/>
      <c r="AD123" s="78"/>
      <c r="AE123" s="78"/>
    </row>
    <row r="124" spans="1:31" s="80" customFormat="1">
      <c r="A124" s="2084"/>
      <c r="B124" s="2052"/>
      <c r="C124" s="2052"/>
      <c r="D124" s="2052"/>
      <c r="E124" s="272" t="s">
        <v>939</v>
      </c>
      <c r="F124" s="271"/>
      <c r="G124" s="2078"/>
      <c r="H124" s="2081"/>
      <c r="I124" s="2087"/>
      <c r="J124" s="2058"/>
      <c r="K124" s="2061"/>
      <c r="L124" s="2081"/>
      <c r="M124" s="2087"/>
      <c r="N124" s="2058"/>
      <c r="O124" s="2061"/>
      <c r="P124" s="2024"/>
      <c r="Q124" s="2064"/>
      <c r="R124" s="2064"/>
      <c r="S124" s="2064"/>
      <c r="T124" s="2064"/>
      <c r="U124" s="2064"/>
      <c r="V124" s="2064"/>
      <c r="W124" s="2064"/>
      <c r="X124" s="2064"/>
      <c r="Y124" s="2055"/>
      <c r="Z124" s="2081"/>
      <c r="AA124" s="246" t="s">
        <v>940</v>
      </c>
      <c r="AC124" s="2046"/>
      <c r="AD124" s="78"/>
      <c r="AE124" s="78"/>
    </row>
    <row r="125" spans="1:31" s="80" customFormat="1">
      <c r="A125" s="2082">
        <v>41</v>
      </c>
      <c r="B125" s="2050"/>
      <c r="C125" s="2050"/>
      <c r="D125" s="2050"/>
      <c r="E125" s="241" t="s">
        <v>682</v>
      </c>
      <c r="F125" s="242"/>
      <c r="G125" s="2076"/>
      <c r="H125" s="2079"/>
      <c r="I125" s="2085"/>
      <c r="J125" s="2056"/>
      <c r="K125" s="2059" t="s">
        <v>331</v>
      </c>
      <c r="L125" s="2079"/>
      <c r="M125" s="2085"/>
      <c r="N125" s="2056"/>
      <c r="O125" s="2059" t="s">
        <v>331</v>
      </c>
      <c r="P125" s="2022"/>
      <c r="Q125" s="2062"/>
      <c r="R125" s="2062"/>
      <c r="S125" s="2062"/>
      <c r="T125" s="2062"/>
      <c r="U125" s="2062"/>
      <c r="V125" s="2062"/>
      <c r="W125" s="2062"/>
      <c r="X125" s="2062"/>
      <c r="Y125" s="2053"/>
      <c r="Z125" s="2079" t="s">
        <v>960</v>
      </c>
      <c r="AA125" s="243" t="s">
        <v>683</v>
      </c>
      <c r="AC125" s="2044" t="str">
        <f t="shared" ref="AC125" si="38">IF(ISERROR(VLOOKUP(C125,$AD$6:$AE$27,2,0))=TRUE,"",VLOOKUP(C125,$AD$6:$AE$27,2,0))</f>
        <v/>
      </c>
      <c r="AD125" s="78"/>
      <c r="AE125" s="78"/>
    </row>
    <row r="126" spans="1:31" s="80" customFormat="1">
      <c r="A126" s="2083"/>
      <c r="B126" s="2051"/>
      <c r="C126" s="2051"/>
      <c r="D126" s="2051"/>
      <c r="E126" s="244" t="s">
        <v>923</v>
      </c>
      <c r="F126" s="245"/>
      <c r="G126" s="2077"/>
      <c r="H126" s="2080"/>
      <c r="I126" s="2086"/>
      <c r="J126" s="2057"/>
      <c r="K126" s="2060"/>
      <c r="L126" s="2080"/>
      <c r="M126" s="2086"/>
      <c r="N126" s="2057"/>
      <c r="O126" s="2060"/>
      <c r="P126" s="2023"/>
      <c r="Q126" s="2063"/>
      <c r="R126" s="2063"/>
      <c r="S126" s="2063"/>
      <c r="T126" s="2063"/>
      <c r="U126" s="2063"/>
      <c r="V126" s="2063"/>
      <c r="W126" s="2063"/>
      <c r="X126" s="2063"/>
      <c r="Y126" s="2054"/>
      <c r="Z126" s="2080"/>
      <c r="AA126" s="276" t="s">
        <v>925</v>
      </c>
      <c r="AC126" s="2045"/>
      <c r="AD126" s="78"/>
      <c r="AE126" s="78"/>
    </row>
    <row r="127" spans="1:31" s="80" customFormat="1">
      <c r="A127" s="2084"/>
      <c r="B127" s="2052"/>
      <c r="C127" s="2052"/>
      <c r="D127" s="2052"/>
      <c r="E127" s="272" t="s">
        <v>939</v>
      </c>
      <c r="F127" s="271"/>
      <c r="G127" s="2078"/>
      <c r="H127" s="2081"/>
      <c r="I127" s="2087"/>
      <c r="J127" s="2058"/>
      <c r="K127" s="2061"/>
      <c r="L127" s="2081"/>
      <c r="M127" s="2087"/>
      <c r="N127" s="2058"/>
      <c r="O127" s="2061"/>
      <c r="P127" s="2024"/>
      <c r="Q127" s="2064"/>
      <c r="R127" s="2064"/>
      <c r="S127" s="2064"/>
      <c r="T127" s="2064"/>
      <c r="U127" s="2064"/>
      <c r="V127" s="2064"/>
      <c r="W127" s="2064"/>
      <c r="X127" s="2064"/>
      <c r="Y127" s="2055"/>
      <c r="Z127" s="2081"/>
      <c r="AA127" s="246" t="s">
        <v>940</v>
      </c>
      <c r="AC127" s="2046"/>
      <c r="AD127" s="78"/>
      <c r="AE127" s="78"/>
    </row>
    <row r="128" spans="1:31" s="80" customFormat="1">
      <c r="A128" s="2082">
        <v>42</v>
      </c>
      <c r="B128" s="2050"/>
      <c r="C128" s="2050"/>
      <c r="D128" s="2050"/>
      <c r="E128" s="241" t="s">
        <v>682</v>
      </c>
      <c r="F128" s="242"/>
      <c r="G128" s="2076"/>
      <c r="H128" s="2079"/>
      <c r="I128" s="2085"/>
      <c r="J128" s="2056"/>
      <c r="K128" s="2059" t="s">
        <v>331</v>
      </c>
      <c r="L128" s="2079"/>
      <c r="M128" s="2085"/>
      <c r="N128" s="2056"/>
      <c r="O128" s="2059" t="s">
        <v>331</v>
      </c>
      <c r="P128" s="2022"/>
      <c r="Q128" s="2062"/>
      <c r="R128" s="2062"/>
      <c r="S128" s="2062"/>
      <c r="T128" s="2062"/>
      <c r="U128" s="2062"/>
      <c r="V128" s="2062"/>
      <c r="W128" s="2062"/>
      <c r="X128" s="2062"/>
      <c r="Y128" s="2053"/>
      <c r="Z128" s="2079" t="s">
        <v>960</v>
      </c>
      <c r="AA128" s="243" t="s">
        <v>683</v>
      </c>
      <c r="AC128" s="2044" t="str">
        <f t="shared" ref="AC128" si="39">IF(ISERROR(VLOOKUP(C128,$AD$6:$AE$27,2,0))=TRUE,"",VLOOKUP(C128,$AD$6:$AE$27,2,0))</f>
        <v/>
      </c>
      <c r="AD128" s="78"/>
      <c r="AE128" s="78"/>
    </row>
    <row r="129" spans="1:31" s="80" customFormat="1">
      <c r="A129" s="2083"/>
      <c r="B129" s="2051"/>
      <c r="C129" s="2051"/>
      <c r="D129" s="2051"/>
      <c r="E129" s="244" t="s">
        <v>923</v>
      </c>
      <c r="F129" s="245"/>
      <c r="G129" s="2077"/>
      <c r="H129" s="2080"/>
      <c r="I129" s="2086"/>
      <c r="J129" s="2057"/>
      <c r="K129" s="2060"/>
      <c r="L129" s="2080"/>
      <c r="M129" s="2086"/>
      <c r="N129" s="2057"/>
      <c r="O129" s="2060"/>
      <c r="P129" s="2023"/>
      <c r="Q129" s="2063"/>
      <c r="R129" s="2063"/>
      <c r="S129" s="2063"/>
      <c r="T129" s="2063"/>
      <c r="U129" s="2063"/>
      <c r="V129" s="2063"/>
      <c r="W129" s="2063"/>
      <c r="X129" s="2063"/>
      <c r="Y129" s="2054"/>
      <c r="Z129" s="2080"/>
      <c r="AA129" s="276" t="s">
        <v>925</v>
      </c>
      <c r="AC129" s="2045"/>
      <c r="AD129" s="78"/>
      <c r="AE129" s="78"/>
    </row>
    <row r="130" spans="1:31" s="80" customFormat="1">
      <c r="A130" s="2084"/>
      <c r="B130" s="2052"/>
      <c r="C130" s="2052"/>
      <c r="D130" s="2052"/>
      <c r="E130" s="272" t="s">
        <v>939</v>
      </c>
      <c r="F130" s="271"/>
      <c r="G130" s="2078"/>
      <c r="H130" s="2081"/>
      <c r="I130" s="2087"/>
      <c r="J130" s="2058"/>
      <c r="K130" s="2061"/>
      <c r="L130" s="2081"/>
      <c r="M130" s="2087"/>
      <c r="N130" s="2058"/>
      <c r="O130" s="2061"/>
      <c r="P130" s="2024"/>
      <c r="Q130" s="2064"/>
      <c r="R130" s="2064"/>
      <c r="S130" s="2064"/>
      <c r="T130" s="2064"/>
      <c r="U130" s="2064"/>
      <c r="V130" s="2064"/>
      <c r="W130" s="2064"/>
      <c r="X130" s="2064"/>
      <c r="Y130" s="2055"/>
      <c r="Z130" s="2081"/>
      <c r="AA130" s="246" t="s">
        <v>940</v>
      </c>
      <c r="AC130" s="2046"/>
      <c r="AD130" s="78"/>
      <c r="AE130" s="78"/>
    </row>
    <row r="131" spans="1:31" s="80" customFormat="1">
      <c r="A131" s="2082">
        <v>43</v>
      </c>
      <c r="B131" s="2050"/>
      <c r="C131" s="2050"/>
      <c r="D131" s="2050"/>
      <c r="E131" s="241" t="s">
        <v>682</v>
      </c>
      <c r="F131" s="242"/>
      <c r="G131" s="2076"/>
      <c r="H131" s="2079"/>
      <c r="I131" s="2085"/>
      <c r="J131" s="2056"/>
      <c r="K131" s="2059" t="s">
        <v>331</v>
      </c>
      <c r="L131" s="2079"/>
      <c r="M131" s="2085"/>
      <c r="N131" s="2056"/>
      <c r="O131" s="2059" t="s">
        <v>331</v>
      </c>
      <c r="P131" s="2022"/>
      <c r="Q131" s="2062"/>
      <c r="R131" s="2062"/>
      <c r="S131" s="2062"/>
      <c r="T131" s="2062"/>
      <c r="U131" s="2062"/>
      <c r="V131" s="2062"/>
      <c r="W131" s="2062"/>
      <c r="X131" s="2062"/>
      <c r="Y131" s="2053"/>
      <c r="Z131" s="2079" t="s">
        <v>960</v>
      </c>
      <c r="AA131" s="243" t="s">
        <v>683</v>
      </c>
      <c r="AC131" s="2044" t="str">
        <f t="shared" ref="AC131" si="40">IF(ISERROR(VLOOKUP(C131,$AD$6:$AE$27,2,0))=TRUE,"",VLOOKUP(C131,$AD$6:$AE$27,2,0))</f>
        <v/>
      </c>
      <c r="AD131" s="78"/>
      <c r="AE131" s="78"/>
    </row>
    <row r="132" spans="1:31" s="80" customFormat="1">
      <c r="A132" s="2083"/>
      <c r="B132" s="2051"/>
      <c r="C132" s="2051"/>
      <c r="D132" s="2051"/>
      <c r="E132" s="244" t="s">
        <v>923</v>
      </c>
      <c r="F132" s="245"/>
      <c r="G132" s="2077"/>
      <c r="H132" s="2080"/>
      <c r="I132" s="2086"/>
      <c r="J132" s="2057"/>
      <c r="K132" s="2060"/>
      <c r="L132" s="2080"/>
      <c r="M132" s="2086"/>
      <c r="N132" s="2057"/>
      <c r="O132" s="2060"/>
      <c r="P132" s="2023"/>
      <c r="Q132" s="2063"/>
      <c r="R132" s="2063"/>
      <c r="S132" s="2063"/>
      <c r="T132" s="2063"/>
      <c r="U132" s="2063"/>
      <c r="V132" s="2063"/>
      <c r="W132" s="2063"/>
      <c r="X132" s="2063"/>
      <c r="Y132" s="2054"/>
      <c r="Z132" s="2080"/>
      <c r="AA132" s="276" t="s">
        <v>925</v>
      </c>
      <c r="AC132" s="2045"/>
      <c r="AD132" s="78"/>
      <c r="AE132" s="78"/>
    </row>
    <row r="133" spans="1:31" s="80" customFormat="1">
      <c r="A133" s="2084"/>
      <c r="B133" s="2052"/>
      <c r="C133" s="2052"/>
      <c r="D133" s="2052"/>
      <c r="E133" s="272" t="s">
        <v>939</v>
      </c>
      <c r="F133" s="271"/>
      <c r="G133" s="2078"/>
      <c r="H133" s="2081"/>
      <c r="I133" s="2087"/>
      <c r="J133" s="2058"/>
      <c r="K133" s="2061"/>
      <c r="L133" s="2081"/>
      <c r="M133" s="2087"/>
      <c r="N133" s="2058"/>
      <c r="O133" s="2061"/>
      <c r="P133" s="2024"/>
      <c r="Q133" s="2064"/>
      <c r="R133" s="2064"/>
      <c r="S133" s="2064"/>
      <c r="T133" s="2064"/>
      <c r="U133" s="2064"/>
      <c r="V133" s="2064"/>
      <c r="W133" s="2064"/>
      <c r="X133" s="2064"/>
      <c r="Y133" s="2055"/>
      <c r="Z133" s="2081"/>
      <c r="AA133" s="246" t="s">
        <v>940</v>
      </c>
      <c r="AC133" s="2046"/>
      <c r="AD133" s="78"/>
      <c r="AE133" s="78"/>
    </row>
    <row r="134" spans="1:31" s="80" customFormat="1">
      <c r="A134" s="2082">
        <v>44</v>
      </c>
      <c r="B134" s="2050"/>
      <c r="C134" s="2050"/>
      <c r="D134" s="2050"/>
      <c r="E134" s="241" t="s">
        <v>682</v>
      </c>
      <c r="F134" s="242"/>
      <c r="G134" s="2076"/>
      <c r="H134" s="2079"/>
      <c r="I134" s="2085"/>
      <c r="J134" s="2056"/>
      <c r="K134" s="2059" t="s">
        <v>331</v>
      </c>
      <c r="L134" s="2079"/>
      <c r="M134" s="2085"/>
      <c r="N134" s="2056"/>
      <c r="O134" s="2059" t="s">
        <v>331</v>
      </c>
      <c r="P134" s="2022"/>
      <c r="Q134" s="2062"/>
      <c r="R134" s="2062"/>
      <c r="S134" s="2062"/>
      <c r="T134" s="2062"/>
      <c r="U134" s="2062"/>
      <c r="V134" s="2062"/>
      <c r="W134" s="2062"/>
      <c r="X134" s="2062"/>
      <c r="Y134" s="2053"/>
      <c r="Z134" s="2079" t="s">
        <v>960</v>
      </c>
      <c r="AA134" s="243" t="s">
        <v>683</v>
      </c>
      <c r="AC134" s="2044" t="str">
        <f t="shared" ref="AC134" si="41">IF(ISERROR(VLOOKUP(C134,$AD$6:$AE$27,2,0))=TRUE,"",VLOOKUP(C134,$AD$6:$AE$27,2,0))</f>
        <v/>
      </c>
      <c r="AD134" s="78"/>
      <c r="AE134" s="78"/>
    </row>
    <row r="135" spans="1:31" s="80" customFormat="1">
      <c r="A135" s="2083"/>
      <c r="B135" s="2051"/>
      <c r="C135" s="2051"/>
      <c r="D135" s="2051"/>
      <c r="E135" s="244" t="s">
        <v>923</v>
      </c>
      <c r="F135" s="245"/>
      <c r="G135" s="2077"/>
      <c r="H135" s="2080"/>
      <c r="I135" s="2086"/>
      <c r="J135" s="2057"/>
      <c r="K135" s="2060"/>
      <c r="L135" s="2080"/>
      <c r="M135" s="2086"/>
      <c r="N135" s="2057"/>
      <c r="O135" s="2060"/>
      <c r="P135" s="2023"/>
      <c r="Q135" s="2063"/>
      <c r="R135" s="2063"/>
      <c r="S135" s="2063"/>
      <c r="T135" s="2063"/>
      <c r="U135" s="2063"/>
      <c r="V135" s="2063"/>
      <c r="W135" s="2063"/>
      <c r="X135" s="2063"/>
      <c r="Y135" s="2054"/>
      <c r="Z135" s="2080"/>
      <c r="AA135" s="276" t="s">
        <v>925</v>
      </c>
      <c r="AC135" s="2045"/>
      <c r="AD135" s="78"/>
      <c r="AE135" s="78"/>
    </row>
    <row r="136" spans="1:31" s="80" customFormat="1">
      <c r="A136" s="2084"/>
      <c r="B136" s="2052"/>
      <c r="C136" s="2052"/>
      <c r="D136" s="2052"/>
      <c r="E136" s="272" t="s">
        <v>939</v>
      </c>
      <c r="F136" s="271"/>
      <c r="G136" s="2078"/>
      <c r="H136" s="2081"/>
      <c r="I136" s="2087"/>
      <c r="J136" s="2058"/>
      <c r="K136" s="2061"/>
      <c r="L136" s="2081"/>
      <c r="M136" s="2087"/>
      <c r="N136" s="2058"/>
      <c r="O136" s="2061"/>
      <c r="P136" s="2024"/>
      <c r="Q136" s="2064"/>
      <c r="R136" s="2064"/>
      <c r="S136" s="2064"/>
      <c r="T136" s="2064"/>
      <c r="U136" s="2064"/>
      <c r="V136" s="2064"/>
      <c r="W136" s="2064"/>
      <c r="X136" s="2064"/>
      <c r="Y136" s="2055"/>
      <c r="Z136" s="2081"/>
      <c r="AA136" s="246" t="s">
        <v>940</v>
      </c>
      <c r="AC136" s="2046"/>
      <c r="AD136" s="78"/>
      <c r="AE136" s="78"/>
    </row>
    <row r="137" spans="1:31" s="80" customFormat="1">
      <c r="A137" s="2082">
        <v>45</v>
      </c>
      <c r="B137" s="2050"/>
      <c r="C137" s="2050"/>
      <c r="D137" s="2050"/>
      <c r="E137" s="241" t="s">
        <v>682</v>
      </c>
      <c r="F137" s="242"/>
      <c r="G137" s="2076"/>
      <c r="H137" s="2079"/>
      <c r="I137" s="2085"/>
      <c r="J137" s="2056"/>
      <c r="K137" s="2059" t="s">
        <v>331</v>
      </c>
      <c r="L137" s="2079"/>
      <c r="M137" s="2085"/>
      <c r="N137" s="2056"/>
      <c r="O137" s="2059" t="s">
        <v>331</v>
      </c>
      <c r="P137" s="2022"/>
      <c r="Q137" s="2062"/>
      <c r="R137" s="2062"/>
      <c r="S137" s="2062"/>
      <c r="T137" s="2062"/>
      <c r="U137" s="2062"/>
      <c r="V137" s="2062"/>
      <c r="W137" s="2062"/>
      <c r="X137" s="2062"/>
      <c r="Y137" s="2053"/>
      <c r="Z137" s="2079" t="s">
        <v>960</v>
      </c>
      <c r="AA137" s="243" t="s">
        <v>683</v>
      </c>
      <c r="AC137" s="2044" t="str">
        <f t="shared" ref="AC137" si="42">IF(ISERROR(VLOOKUP(C137,$AD$6:$AE$27,2,0))=TRUE,"",VLOOKUP(C137,$AD$6:$AE$27,2,0))</f>
        <v/>
      </c>
      <c r="AD137" s="78"/>
      <c r="AE137" s="78"/>
    </row>
    <row r="138" spans="1:31" s="80" customFormat="1">
      <c r="A138" s="2083"/>
      <c r="B138" s="2051"/>
      <c r="C138" s="2051"/>
      <c r="D138" s="2051"/>
      <c r="E138" s="244" t="s">
        <v>923</v>
      </c>
      <c r="F138" s="245"/>
      <c r="G138" s="2077"/>
      <c r="H138" s="2080"/>
      <c r="I138" s="2086"/>
      <c r="J138" s="2057"/>
      <c r="K138" s="2060"/>
      <c r="L138" s="2080"/>
      <c r="M138" s="2086"/>
      <c r="N138" s="2057"/>
      <c r="O138" s="2060"/>
      <c r="P138" s="2023"/>
      <c r="Q138" s="2063"/>
      <c r="R138" s="2063"/>
      <c r="S138" s="2063"/>
      <c r="T138" s="2063"/>
      <c r="U138" s="2063"/>
      <c r="V138" s="2063"/>
      <c r="W138" s="2063"/>
      <c r="X138" s="2063"/>
      <c r="Y138" s="2054"/>
      <c r="Z138" s="2080"/>
      <c r="AA138" s="276" t="s">
        <v>925</v>
      </c>
      <c r="AC138" s="2045"/>
      <c r="AD138" s="78"/>
      <c r="AE138" s="78"/>
    </row>
    <row r="139" spans="1:31" s="80" customFormat="1">
      <c r="A139" s="2084"/>
      <c r="B139" s="2052"/>
      <c r="C139" s="2052"/>
      <c r="D139" s="2052"/>
      <c r="E139" s="272" t="s">
        <v>939</v>
      </c>
      <c r="F139" s="271"/>
      <c r="G139" s="2078"/>
      <c r="H139" s="2081"/>
      <c r="I139" s="2087"/>
      <c r="J139" s="2058"/>
      <c r="K139" s="2061"/>
      <c r="L139" s="2081"/>
      <c r="M139" s="2087"/>
      <c r="N139" s="2058"/>
      <c r="O139" s="2061"/>
      <c r="P139" s="2024"/>
      <c r="Q139" s="2064"/>
      <c r="R139" s="2064"/>
      <c r="S139" s="2064"/>
      <c r="T139" s="2064"/>
      <c r="U139" s="2064"/>
      <c r="V139" s="2064"/>
      <c r="W139" s="2064"/>
      <c r="X139" s="2064"/>
      <c r="Y139" s="2055"/>
      <c r="Z139" s="2081"/>
      <c r="AA139" s="246" t="s">
        <v>940</v>
      </c>
      <c r="AC139" s="2046"/>
      <c r="AD139" s="78"/>
      <c r="AE139" s="78"/>
    </row>
    <row r="140" spans="1:31" s="80" customFormat="1">
      <c r="A140" s="2082">
        <v>46</v>
      </c>
      <c r="B140" s="2050"/>
      <c r="C140" s="2050"/>
      <c r="D140" s="2050"/>
      <c r="E140" s="241" t="s">
        <v>682</v>
      </c>
      <c r="F140" s="242"/>
      <c r="G140" s="2076"/>
      <c r="H140" s="2079"/>
      <c r="I140" s="2085"/>
      <c r="J140" s="2056"/>
      <c r="K140" s="2059" t="s">
        <v>331</v>
      </c>
      <c r="L140" s="2079"/>
      <c r="M140" s="2085"/>
      <c r="N140" s="2056"/>
      <c r="O140" s="2059" t="s">
        <v>331</v>
      </c>
      <c r="P140" s="2022"/>
      <c r="Q140" s="2062"/>
      <c r="R140" s="2062"/>
      <c r="S140" s="2062"/>
      <c r="T140" s="2062"/>
      <c r="U140" s="2062"/>
      <c r="V140" s="2062"/>
      <c r="W140" s="2062"/>
      <c r="X140" s="2062"/>
      <c r="Y140" s="2053"/>
      <c r="Z140" s="2079" t="s">
        <v>960</v>
      </c>
      <c r="AA140" s="243" t="s">
        <v>683</v>
      </c>
      <c r="AC140" s="2044" t="str">
        <f t="shared" ref="AC140" si="43">IF(ISERROR(VLOOKUP(C140,$AD$6:$AE$27,2,0))=TRUE,"",VLOOKUP(C140,$AD$6:$AE$27,2,0))</f>
        <v/>
      </c>
      <c r="AD140" s="78"/>
      <c r="AE140" s="78"/>
    </row>
    <row r="141" spans="1:31" s="80" customFormat="1">
      <c r="A141" s="2083"/>
      <c r="B141" s="2051"/>
      <c r="C141" s="2051"/>
      <c r="D141" s="2051"/>
      <c r="E141" s="244" t="s">
        <v>923</v>
      </c>
      <c r="F141" s="245"/>
      <c r="G141" s="2077"/>
      <c r="H141" s="2080"/>
      <c r="I141" s="2086"/>
      <c r="J141" s="2057"/>
      <c r="K141" s="2060"/>
      <c r="L141" s="2080"/>
      <c r="M141" s="2086"/>
      <c r="N141" s="2057"/>
      <c r="O141" s="2060"/>
      <c r="P141" s="2023"/>
      <c r="Q141" s="2063"/>
      <c r="R141" s="2063"/>
      <c r="S141" s="2063"/>
      <c r="T141" s="2063"/>
      <c r="U141" s="2063"/>
      <c r="V141" s="2063"/>
      <c r="W141" s="2063"/>
      <c r="X141" s="2063"/>
      <c r="Y141" s="2054"/>
      <c r="Z141" s="2080"/>
      <c r="AA141" s="276" t="s">
        <v>925</v>
      </c>
      <c r="AC141" s="2045"/>
      <c r="AD141" s="78"/>
      <c r="AE141" s="78"/>
    </row>
    <row r="142" spans="1:31" s="80" customFormat="1">
      <c r="A142" s="2084"/>
      <c r="B142" s="2052"/>
      <c r="C142" s="2052"/>
      <c r="D142" s="2052"/>
      <c r="E142" s="272" t="s">
        <v>939</v>
      </c>
      <c r="F142" s="271"/>
      <c r="G142" s="2078"/>
      <c r="H142" s="2081"/>
      <c r="I142" s="2087"/>
      <c r="J142" s="2058"/>
      <c r="K142" s="2061"/>
      <c r="L142" s="2081"/>
      <c r="M142" s="2087"/>
      <c r="N142" s="2058"/>
      <c r="O142" s="2061"/>
      <c r="P142" s="2024"/>
      <c r="Q142" s="2064"/>
      <c r="R142" s="2064"/>
      <c r="S142" s="2064"/>
      <c r="T142" s="2064"/>
      <c r="U142" s="2064"/>
      <c r="V142" s="2064"/>
      <c r="W142" s="2064"/>
      <c r="X142" s="2064"/>
      <c r="Y142" s="2055"/>
      <c r="Z142" s="2081"/>
      <c r="AA142" s="246" t="s">
        <v>940</v>
      </c>
      <c r="AC142" s="2046"/>
      <c r="AD142" s="78"/>
      <c r="AE142" s="78"/>
    </row>
    <row r="143" spans="1:31" s="80" customFormat="1">
      <c r="A143" s="2082">
        <v>47</v>
      </c>
      <c r="B143" s="2050"/>
      <c r="C143" s="2050"/>
      <c r="D143" s="2050"/>
      <c r="E143" s="241" t="s">
        <v>682</v>
      </c>
      <c r="F143" s="242"/>
      <c r="G143" s="2076"/>
      <c r="H143" s="2079"/>
      <c r="I143" s="2085"/>
      <c r="J143" s="2056"/>
      <c r="K143" s="2059" t="s">
        <v>331</v>
      </c>
      <c r="L143" s="2079"/>
      <c r="M143" s="2085"/>
      <c r="N143" s="2056"/>
      <c r="O143" s="2059" t="s">
        <v>331</v>
      </c>
      <c r="P143" s="2022"/>
      <c r="Q143" s="2062"/>
      <c r="R143" s="2062"/>
      <c r="S143" s="2062"/>
      <c r="T143" s="2062"/>
      <c r="U143" s="2062"/>
      <c r="V143" s="2062"/>
      <c r="W143" s="2062"/>
      <c r="X143" s="2062"/>
      <c r="Y143" s="2053"/>
      <c r="Z143" s="2079" t="s">
        <v>960</v>
      </c>
      <c r="AA143" s="243" t="s">
        <v>683</v>
      </c>
      <c r="AC143" s="2044" t="str">
        <f t="shared" ref="AC143" si="44">IF(ISERROR(VLOOKUP(C143,$AD$6:$AE$27,2,0))=TRUE,"",VLOOKUP(C143,$AD$6:$AE$27,2,0))</f>
        <v/>
      </c>
      <c r="AD143" s="78"/>
      <c r="AE143" s="78"/>
    </row>
    <row r="144" spans="1:31" s="80" customFormat="1">
      <c r="A144" s="2083"/>
      <c r="B144" s="2051"/>
      <c r="C144" s="2051"/>
      <c r="D144" s="2051"/>
      <c r="E144" s="244" t="s">
        <v>923</v>
      </c>
      <c r="F144" s="245"/>
      <c r="G144" s="2077"/>
      <c r="H144" s="2080"/>
      <c r="I144" s="2086"/>
      <c r="J144" s="2057"/>
      <c r="K144" s="2060"/>
      <c r="L144" s="2080"/>
      <c r="M144" s="2086"/>
      <c r="N144" s="2057"/>
      <c r="O144" s="2060"/>
      <c r="P144" s="2023"/>
      <c r="Q144" s="2063"/>
      <c r="R144" s="2063"/>
      <c r="S144" s="2063"/>
      <c r="T144" s="2063"/>
      <c r="U144" s="2063"/>
      <c r="V144" s="2063"/>
      <c r="W144" s="2063"/>
      <c r="X144" s="2063"/>
      <c r="Y144" s="2054"/>
      <c r="Z144" s="2080"/>
      <c r="AA144" s="276" t="s">
        <v>925</v>
      </c>
      <c r="AC144" s="2045"/>
      <c r="AD144" s="78"/>
      <c r="AE144" s="78"/>
    </row>
    <row r="145" spans="1:31" s="80" customFormat="1">
      <c r="A145" s="2084"/>
      <c r="B145" s="2052"/>
      <c r="C145" s="2052"/>
      <c r="D145" s="2052"/>
      <c r="E145" s="272" t="s">
        <v>939</v>
      </c>
      <c r="F145" s="271"/>
      <c r="G145" s="2078"/>
      <c r="H145" s="2081"/>
      <c r="I145" s="2087"/>
      <c r="J145" s="2058"/>
      <c r="K145" s="2061"/>
      <c r="L145" s="2081"/>
      <c r="M145" s="2087"/>
      <c r="N145" s="2058"/>
      <c r="O145" s="2061"/>
      <c r="P145" s="2024"/>
      <c r="Q145" s="2064"/>
      <c r="R145" s="2064"/>
      <c r="S145" s="2064"/>
      <c r="T145" s="2064"/>
      <c r="U145" s="2064"/>
      <c r="V145" s="2064"/>
      <c r="W145" s="2064"/>
      <c r="X145" s="2064"/>
      <c r="Y145" s="2055"/>
      <c r="Z145" s="2081"/>
      <c r="AA145" s="246" t="s">
        <v>940</v>
      </c>
      <c r="AC145" s="2046"/>
      <c r="AD145" s="78"/>
      <c r="AE145" s="78"/>
    </row>
    <row r="146" spans="1:31" s="80" customFormat="1">
      <c r="A146" s="2082">
        <v>48</v>
      </c>
      <c r="B146" s="2050"/>
      <c r="C146" s="2050"/>
      <c r="D146" s="2050"/>
      <c r="E146" s="241" t="s">
        <v>682</v>
      </c>
      <c r="F146" s="242"/>
      <c r="G146" s="2076"/>
      <c r="H146" s="2079"/>
      <c r="I146" s="2085"/>
      <c r="J146" s="2056"/>
      <c r="K146" s="2059" t="s">
        <v>331</v>
      </c>
      <c r="L146" s="2079"/>
      <c r="M146" s="2085"/>
      <c r="N146" s="2056"/>
      <c r="O146" s="2059" t="s">
        <v>331</v>
      </c>
      <c r="P146" s="2022"/>
      <c r="Q146" s="2062"/>
      <c r="R146" s="2062"/>
      <c r="S146" s="2062"/>
      <c r="T146" s="2062"/>
      <c r="U146" s="2062"/>
      <c r="V146" s="2062"/>
      <c r="W146" s="2062"/>
      <c r="X146" s="2062"/>
      <c r="Y146" s="2053"/>
      <c r="Z146" s="2079" t="s">
        <v>960</v>
      </c>
      <c r="AA146" s="243" t="s">
        <v>683</v>
      </c>
      <c r="AC146" s="2044" t="str">
        <f t="shared" ref="AC146" si="45">IF(ISERROR(VLOOKUP(C146,$AD$6:$AE$27,2,0))=TRUE,"",VLOOKUP(C146,$AD$6:$AE$27,2,0))</f>
        <v/>
      </c>
      <c r="AD146" s="78"/>
      <c r="AE146" s="78"/>
    </row>
    <row r="147" spans="1:31" s="80" customFormat="1">
      <c r="A147" s="2083"/>
      <c r="B147" s="2051"/>
      <c r="C147" s="2051"/>
      <c r="D147" s="2051"/>
      <c r="E147" s="244" t="s">
        <v>923</v>
      </c>
      <c r="F147" s="245"/>
      <c r="G147" s="2077"/>
      <c r="H147" s="2080"/>
      <c r="I147" s="2086"/>
      <c r="J147" s="2057"/>
      <c r="K147" s="2060"/>
      <c r="L147" s="2080"/>
      <c r="M147" s="2086"/>
      <c r="N147" s="2057"/>
      <c r="O147" s="2060"/>
      <c r="P147" s="2023"/>
      <c r="Q147" s="2063"/>
      <c r="R147" s="2063"/>
      <c r="S147" s="2063"/>
      <c r="T147" s="2063"/>
      <c r="U147" s="2063"/>
      <c r="V147" s="2063"/>
      <c r="W147" s="2063"/>
      <c r="X147" s="2063"/>
      <c r="Y147" s="2054"/>
      <c r="Z147" s="2080"/>
      <c r="AA147" s="276" t="s">
        <v>925</v>
      </c>
      <c r="AC147" s="2045"/>
      <c r="AD147" s="78"/>
      <c r="AE147" s="78"/>
    </row>
    <row r="148" spans="1:31" s="80" customFormat="1">
      <c r="A148" s="2084"/>
      <c r="B148" s="2052"/>
      <c r="C148" s="2052"/>
      <c r="D148" s="2052"/>
      <c r="E148" s="272" t="s">
        <v>939</v>
      </c>
      <c r="F148" s="271"/>
      <c r="G148" s="2078"/>
      <c r="H148" s="2081"/>
      <c r="I148" s="2087"/>
      <c r="J148" s="2058"/>
      <c r="K148" s="2061"/>
      <c r="L148" s="2081"/>
      <c r="M148" s="2087"/>
      <c r="N148" s="2058"/>
      <c r="O148" s="2061"/>
      <c r="P148" s="2024"/>
      <c r="Q148" s="2064"/>
      <c r="R148" s="2064"/>
      <c r="S148" s="2064"/>
      <c r="T148" s="2064"/>
      <c r="U148" s="2064"/>
      <c r="V148" s="2064"/>
      <c r="W148" s="2064"/>
      <c r="X148" s="2064"/>
      <c r="Y148" s="2055"/>
      <c r="Z148" s="2081"/>
      <c r="AA148" s="246" t="s">
        <v>940</v>
      </c>
      <c r="AC148" s="2046"/>
      <c r="AD148" s="78"/>
      <c r="AE148" s="78"/>
    </row>
    <row r="149" spans="1:31" s="80" customFormat="1">
      <c r="A149" s="2082">
        <v>49</v>
      </c>
      <c r="B149" s="2050"/>
      <c r="C149" s="2050"/>
      <c r="D149" s="2050"/>
      <c r="E149" s="241" t="s">
        <v>682</v>
      </c>
      <c r="F149" s="242"/>
      <c r="G149" s="2076"/>
      <c r="H149" s="2079"/>
      <c r="I149" s="2085"/>
      <c r="J149" s="2056"/>
      <c r="K149" s="2059" t="s">
        <v>331</v>
      </c>
      <c r="L149" s="2079"/>
      <c r="M149" s="2085"/>
      <c r="N149" s="2056"/>
      <c r="O149" s="2059" t="s">
        <v>331</v>
      </c>
      <c r="P149" s="2022"/>
      <c r="Q149" s="2062"/>
      <c r="R149" s="2062"/>
      <c r="S149" s="2062"/>
      <c r="T149" s="2062"/>
      <c r="U149" s="2062"/>
      <c r="V149" s="2062"/>
      <c r="W149" s="2062"/>
      <c r="X149" s="2062"/>
      <c r="Y149" s="2053"/>
      <c r="Z149" s="2079" t="s">
        <v>960</v>
      </c>
      <c r="AA149" s="243" t="s">
        <v>683</v>
      </c>
      <c r="AC149" s="2044" t="str">
        <f t="shared" ref="AC149" si="46">IF(ISERROR(VLOOKUP(C149,$AD$6:$AE$27,2,0))=TRUE,"",VLOOKUP(C149,$AD$6:$AE$27,2,0))</f>
        <v/>
      </c>
      <c r="AD149" s="78"/>
      <c r="AE149" s="78"/>
    </row>
    <row r="150" spans="1:31" s="80" customFormat="1">
      <c r="A150" s="2083"/>
      <c r="B150" s="2051"/>
      <c r="C150" s="2051"/>
      <c r="D150" s="2051"/>
      <c r="E150" s="244" t="s">
        <v>923</v>
      </c>
      <c r="F150" s="245"/>
      <c r="G150" s="2077"/>
      <c r="H150" s="2080"/>
      <c r="I150" s="2086"/>
      <c r="J150" s="2057"/>
      <c r="K150" s="2060"/>
      <c r="L150" s="2080"/>
      <c r="M150" s="2086"/>
      <c r="N150" s="2057"/>
      <c r="O150" s="2060"/>
      <c r="P150" s="2023"/>
      <c r="Q150" s="2063"/>
      <c r="R150" s="2063"/>
      <c r="S150" s="2063"/>
      <c r="T150" s="2063"/>
      <c r="U150" s="2063"/>
      <c r="V150" s="2063"/>
      <c r="W150" s="2063"/>
      <c r="X150" s="2063"/>
      <c r="Y150" s="2054"/>
      <c r="Z150" s="2080"/>
      <c r="AA150" s="276" t="s">
        <v>925</v>
      </c>
      <c r="AC150" s="2045"/>
      <c r="AD150" s="78"/>
      <c r="AE150" s="78"/>
    </row>
    <row r="151" spans="1:31" s="80" customFormat="1">
      <c r="A151" s="2084"/>
      <c r="B151" s="2052"/>
      <c r="C151" s="2052"/>
      <c r="D151" s="2052"/>
      <c r="E151" s="272" t="s">
        <v>939</v>
      </c>
      <c r="F151" s="271"/>
      <c r="G151" s="2078"/>
      <c r="H151" s="2081"/>
      <c r="I151" s="2087"/>
      <c r="J151" s="2058"/>
      <c r="K151" s="2061"/>
      <c r="L151" s="2081"/>
      <c r="M151" s="2087"/>
      <c r="N151" s="2058"/>
      <c r="O151" s="2061"/>
      <c r="P151" s="2024"/>
      <c r="Q151" s="2064"/>
      <c r="R151" s="2064"/>
      <c r="S151" s="2064"/>
      <c r="T151" s="2064"/>
      <c r="U151" s="2064"/>
      <c r="V151" s="2064"/>
      <c r="W151" s="2064"/>
      <c r="X151" s="2064"/>
      <c r="Y151" s="2055"/>
      <c r="Z151" s="2081"/>
      <c r="AA151" s="246" t="s">
        <v>940</v>
      </c>
      <c r="AC151" s="2046"/>
      <c r="AD151" s="78"/>
      <c r="AE151" s="78"/>
    </row>
    <row r="152" spans="1:31" s="80" customFormat="1">
      <c r="A152" s="2082">
        <v>50</v>
      </c>
      <c r="B152" s="2050"/>
      <c r="C152" s="2050"/>
      <c r="D152" s="2050"/>
      <c r="E152" s="241" t="s">
        <v>682</v>
      </c>
      <c r="F152" s="242"/>
      <c r="G152" s="2076"/>
      <c r="H152" s="2079"/>
      <c r="I152" s="2085"/>
      <c r="J152" s="2056"/>
      <c r="K152" s="2059" t="s">
        <v>331</v>
      </c>
      <c r="L152" s="2079"/>
      <c r="M152" s="2085"/>
      <c r="N152" s="2056"/>
      <c r="O152" s="2059" t="s">
        <v>331</v>
      </c>
      <c r="P152" s="2022"/>
      <c r="Q152" s="2062"/>
      <c r="R152" s="2062"/>
      <c r="S152" s="2062"/>
      <c r="T152" s="2062"/>
      <c r="U152" s="2062"/>
      <c r="V152" s="2062"/>
      <c r="W152" s="2062"/>
      <c r="X152" s="2062"/>
      <c r="Y152" s="2053"/>
      <c r="Z152" s="2079" t="s">
        <v>960</v>
      </c>
      <c r="AA152" s="243" t="s">
        <v>683</v>
      </c>
      <c r="AC152" s="2044" t="str">
        <f t="shared" ref="AC152" si="47">IF(ISERROR(VLOOKUP(C152,$AD$6:$AE$27,2,0))=TRUE,"",VLOOKUP(C152,$AD$6:$AE$27,2,0))</f>
        <v/>
      </c>
      <c r="AD152" s="78"/>
      <c r="AE152" s="78"/>
    </row>
    <row r="153" spans="1:31" s="80" customFormat="1">
      <c r="A153" s="2083"/>
      <c r="B153" s="2051"/>
      <c r="C153" s="2051"/>
      <c r="D153" s="2051"/>
      <c r="E153" s="244" t="s">
        <v>923</v>
      </c>
      <c r="F153" s="245"/>
      <c r="G153" s="2077"/>
      <c r="H153" s="2080"/>
      <c r="I153" s="2086"/>
      <c r="J153" s="2057"/>
      <c r="K153" s="2060"/>
      <c r="L153" s="2080"/>
      <c r="M153" s="2086"/>
      <c r="N153" s="2057"/>
      <c r="O153" s="2060"/>
      <c r="P153" s="2023"/>
      <c r="Q153" s="2063"/>
      <c r="R153" s="2063"/>
      <c r="S153" s="2063"/>
      <c r="T153" s="2063"/>
      <c r="U153" s="2063"/>
      <c r="V153" s="2063"/>
      <c r="W153" s="2063"/>
      <c r="X153" s="2063"/>
      <c r="Y153" s="2054"/>
      <c r="Z153" s="2080"/>
      <c r="AA153" s="276" t="s">
        <v>925</v>
      </c>
      <c r="AC153" s="2045"/>
      <c r="AD153" s="78"/>
      <c r="AE153" s="78"/>
    </row>
    <row r="154" spans="1:31" s="80" customFormat="1">
      <c r="A154" s="2084"/>
      <c r="B154" s="2052"/>
      <c r="C154" s="2052"/>
      <c r="D154" s="2052"/>
      <c r="E154" s="272" t="s">
        <v>939</v>
      </c>
      <c r="F154" s="271"/>
      <c r="G154" s="2078"/>
      <c r="H154" s="2081"/>
      <c r="I154" s="2087"/>
      <c r="J154" s="2058"/>
      <c r="K154" s="2061"/>
      <c r="L154" s="2081"/>
      <c r="M154" s="2087"/>
      <c r="N154" s="2058"/>
      <c r="O154" s="2061"/>
      <c r="P154" s="2024"/>
      <c r="Q154" s="2064"/>
      <c r="R154" s="2064"/>
      <c r="S154" s="2064"/>
      <c r="T154" s="2064"/>
      <c r="U154" s="2064"/>
      <c r="V154" s="2064"/>
      <c r="W154" s="2064"/>
      <c r="X154" s="2064"/>
      <c r="Y154" s="2055"/>
      <c r="Z154" s="2081"/>
      <c r="AA154" s="246" t="s">
        <v>940</v>
      </c>
      <c r="AC154" s="2046"/>
      <c r="AD154" s="78"/>
      <c r="AE154" s="78"/>
    </row>
    <row r="155" spans="1:31" s="80" customFormat="1">
      <c r="A155" s="2082">
        <v>51</v>
      </c>
      <c r="B155" s="2050"/>
      <c r="C155" s="2050"/>
      <c r="D155" s="2050"/>
      <c r="E155" s="241" t="s">
        <v>682</v>
      </c>
      <c r="F155" s="242"/>
      <c r="G155" s="2076"/>
      <c r="H155" s="2079"/>
      <c r="I155" s="2085"/>
      <c r="J155" s="2056"/>
      <c r="K155" s="2059" t="s">
        <v>331</v>
      </c>
      <c r="L155" s="2079"/>
      <c r="M155" s="2085"/>
      <c r="N155" s="2056"/>
      <c r="O155" s="2059" t="s">
        <v>331</v>
      </c>
      <c r="P155" s="2022"/>
      <c r="Q155" s="2062"/>
      <c r="R155" s="2062"/>
      <c r="S155" s="2062"/>
      <c r="T155" s="2062"/>
      <c r="U155" s="2062"/>
      <c r="V155" s="2062"/>
      <c r="W155" s="2062"/>
      <c r="X155" s="2062"/>
      <c r="Y155" s="2053"/>
      <c r="Z155" s="2079" t="s">
        <v>960</v>
      </c>
      <c r="AA155" s="243" t="s">
        <v>683</v>
      </c>
      <c r="AC155" s="2044" t="str">
        <f t="shared" ref="AC155" si="48">IF(ISERROR(VLOOKUP(C155,$AD$6:$AE$27,2,0))=TRUE,"",VLOOKUP(C155,$AD$6:$AE$27,2,0))</f>
        <v/>
      </c>
      <c r="AD155" s="78"/>
      <c r="AE155" s="78"/>
    </row>
    <row r="156" spans="1:31" s="80" customFormat="1">
      <c r="A156" s="2083"/>
      <c r="B156" s="2051"/>
      <c r="C156" s="2051"/>
      <c r="D156" s="2051"/>
      <c r="E156" s="244" t="s">
        <v>923</v>
      </c>
      <c r="F156" s="245"/>
      <c r="G156" s="2077"/>
      <c r="H156" s="2080"/>
      <c r="I156" s="2086"/>
      <c r="J156" s="2057"/>
      <c r="K156" s="2060"/>
      <c r="L156" s="2080"/>
      <c r="M156" s="2086"/>
      <c r="N156" s="2057"/>
      <c r="O156" s="2060"/>
      <c r="P156" s="2023"/>
      <c r="Q156" s="2063"/>
      <c r="R156" s="2063"/>
      <c r="S156" s="2063"/>
      <c r="T156" s="2063"/>
      <c r="U156" s="2063"/>
      <c r="V156" s="2063"/>
      <c r="W156" s="2063"/>
      <c r="X156" s="2063"/>
      <c r="Y156" s="2054"/>
      <c r="Z156" s="2080"/>
      <c r="AA156" s="276" t="s">
        <v>925</v>
      </c>
      <c r="AC156" s="2045"/>
      <c r="AD156" s="78"/>
      <c r="AE156" s="78"/>
    </row>
    <row r="157" spans="1:31" s="80" customFormat="1">
      <c r="A157" s="2084"/>
      <c r="B157" s="2052"/>
      <c r="C157" s="2052"/>
      <c r="D157" s="2052"/>
      <c r="E157" s="272" t="s">
        <v>939</v>
      </c>
      <c r="F157" s="271"/>
      <c r="G157" s="2078"/>
      <c r="H157" s="2081"/>
      <c r="I157" s="2087"/>
      <c r="J157" s="2058"/>
      <c r="K157" s="2061"/>
      <c r="L157" s="2081"/>
      <c r="M157" s="2087"/>
      <c r="N157" s="2058"/>
      <c r="O157" s="2061"/>
      <c r="P157" s="2024"/>
      <c r="Q157" s="2064"/>
      <c r="R157" s="2064"/>
      <c r="S157" s="2064"/>
      <c r="T157" s="2064"/>
      <c r="U157" s="2064"/>
      <c r="V157" s="2064"/>
      <c r="W157" s="2064"/>
      <c r="X157" s="2064"/>
      <c r="Y157" s="2055"/>
      <c r="Z157" s="2081"/>
      <c r="AA157" s="246" t="s">
        <v>940</v>
      </c>
      <c r="AC157" s="2046"/>
      <c r="AD157" s="78"/>
      <c r="AE157" s="78"/>
    </row>
    <row r="158" spans="1:31" s="80" customFormat="1">
      <c r="A158" s="2082">
        <v>52</v>
      </c>
      <c r="B158" s="2050"/>
      <c r="C158" s="2050"/>
      <c r="D158" s="2050"/>
      <c r="E158" s="241" t="s">
        <v>682</v>
      </c>
      <c r="F158" s="242"/>
      <c r="G158" s="2076"/>
      <c r="H158" s="2079"/>
      <c r="I158" s="2085"/>
      <c r="J158" s="2056"/>
      <c r="K158" s="2059" t="s">
        <v>331</v>
      </c>
      <c r="L158" s="2079"/>
      <c r="M158" s="2085"/>
      <c r="N158" s="2056"/>
      <c r="O158" s="2059" t="s">
        <v>331</v>
      </c>
      <c r="P158" s="2022"/>
      <c r="Q158" s="2062"/>
      <c r="R158" s="2062"/>
      <c r="S158" s="2062"/>
      <c r="T158" s="2062"/>
      <c r="U158" s="2062"/>
      <c r="V158" s="2062"/>
      <c r="W158" s="2062"/>
      <c r="X158" s="2062"/>
      <c r="Y158" s="2053"/>
      <c r="Z158" s="2079" t="s">
        <v>960</v>
      </c>
      <c r="AA158" s="243" t="s">
        <v>683</v>
      </c>
      <c r="AC158" s="2044" t="str">
        <f t="shared" ref="AC158" si="49">IF(ISERROR(VLOOKUP(C158,$AD$6:$AE$27,2,0))=TRUE,"",VLOOKUP(C158,$AD$6:$AE$27,2,0))</f>
        <v/>
      </c>
      <c r="AD158" s="78"/>
      <c r="AE158" s="78"/>
    </row>
    <row r="159" spans="1:31" s="80" customFormat="1">
      <c r="A159" s="2083"/>
      <c r="B159" s="2051"/>
      <c r="C159" s="2051"/>
      <c r="D159" s="2051"/>
      <c r="E159" s="244" t="s">
        <v>923</v>
      </c>
      <c r="F159" s="245"/>
      <c r="G159" s="2077"/>
      <c r="H159" s="2080"/>
      <c r="I159" s="2086"/>
      <c r="J159" s="2057"/>
      <c r="K159" s="2060"/>
      <c r="L159" s="2080"/>
      <c r="M159" s="2086"/>
      <c r="N159" s="2057"/>
      <c r="O159" s="2060"/>
      <c r="P159" s="2023"/>
      <c r="Q159" s="2063"/>
      <c r="R159" s="2063"/>
      <c r="S159" s="2063"/>
      <c r="T159" s="2063"/>
      <c r="U159" s="2063"/>
      <c r="V159" s="2063"/>
      <c r="W159" s="2063"/>
      <c r="X159" s="2063"/>
      <c r="Y159" s="2054"/>
      <c r="Z159" s="2080"/>
      <c r="AA159" s="276" t="s">
        <v>925</v>
      </c>
      <c r="AC159" s="2045"/>
      <c r="AD159" s="78"/>
      <c r="AE159" s="78"/>
    </row>
    <row r="160" spans="1:31" s="80" customFormat="1">
      <c r="A160" s="2084"/>
      <c r="B160" s="2052"/>
      <c r="C160" s="2052"/>
      <c r="D160" s="2052"/>
      <c r="E160" s="272" t="s">
        <v>939</v>
      </c>
      <c r="F160" s="271"/>
      <c r="G160" s="2078"/>
      <c r="H160" s="2081"/>
      <c r="I160" s="2087"/>
      <c r="J160" s="2058"/>
      <c r="K160" s="2061"/>
      <c r="L160" s="2081"/>
      <c r="M160" s="2087"/>
      <c r="N160" s="2058"/>
      <c r="O160" s="2061"/>
      <c r="P160" s="2024"/>
      <c r="Q160" s="2064"/>
      <c r="R160" s="2064"/>
      <c r="S160" s="2064"/>
      <c r="T160" s="2064"/>
      <c r="U160" s="2064"/>
      <c r="V160" s="2064"/>
      <c r="W160" s="2064"/>
      <c r="X160" s="2064"/>
      <c r="Y160" s="2055"/>
      <c r="Z160" s="2081"/>
      <c r="AA160" s="246" t="s">
        <v>940</v>
      </c>
      <c r="AC160" s="2046"/>
      <c r="AD160" s="78"/>
      <c r="AE160" s="78"/>
    </row>
    <row r="161" spans="1:31" s="80" customFormat="1">
      <c r="A161" s="2082">
        <v>53</v>
      </c>
      <c r="B161" s="2050"/>
      <c r="C161" s="2050"/>
      <c r="D161" s="2050"/>
      <c r="E161" s="241" t="s">
        <v>682</v>
      </c>
      <c r="F161" s="242"/>
      <c r="G161" s="2076"/>
      <c r="H161" s="2079"/>
      <c r="I161" s="2085"/>
      <c r="J161" s="2056"/>
      <c r="K161" s="2059" t="s">
        <v>331</v>
      </c>
      <c r="L161" s="2079"/>
      <c r="M161" s="2085"/>
      <c r="N161" s="2056"/>
      <c r="O161" s="2059" t="s">
        <v>331</v>
      </c>
      <c r="P161" s="2022"/>
      <c r="Q161" s="2062"/>
      <c r="R161" s="2062"/>
      <c r="S161" s="2062"/>
      <c r="T161" s="2062"/>
      <c r="U161" s="2062"/>
      <c r="V161" s="2062"/>
      <c r="W161" s="2062"/>
      <c r="X161" s="2062"/>
      <c r="Y161" s="2053"/>
      <c r="Z161" s="2079" t="s">
        <v>960</v>
      </c>
      <c r="AA161" s="243" t="s">
        <v>683</v>
      </c>
      <c r="AC161" s="2044" t="str">
        <f t="shared" ref="AC161" si="50">IF(ISERROR(VLOOKUP(C161,$AD$6:$AE$27,2,0))=TRUE,"",VLOOKUP(C161,$AD$6:$AE$27,2,0))</f>
        <v/>
      </c>
      <c r="AD161" s="78"/>
      <c r="AE161" s="78"/>
    </row>
    <row r="162" spans="1:31" s="80" customFormat="1">
      <c r="A162" s="2083"/>
      <c r="B162" s="2051"/>
      <c r="C162" s="2051"/>
      <c r="D162" s="2051"/>
      <c r="E162" s="244" t="s">
        <v>923</v>
      </c>
      <c r="F162" s="245"/>
      <c r="G162" s="2077"/>
      <c r="H162" s="2080"/>
      <c r="I162" s="2086"/>
      <c r="J162" s="2057"/>
      <c r="K162" s="2060"/>
      <c r="L162" s="2080"/>
      <c r="M162" s="2086"/>
      <c r="N162" s="2057"/>
      <c r="O162" s="2060"/>
      <c r="P162" s="2023"/>
      <c r="Q162" s="2063"/>
      <c r="R162" s="2063"/>
      <c r="S162" s="2063"/>
      <c r="T162" s="2063"/>
      <c r="U162" s="2063"/>
      <c r="V162" s="2063"/>
      <c r="W162" s="2063"/>
      <c r="X162" s="2063"/>
      <c r="Y162" s="2054"/>
      <c r="Z162" s="2080"/>
      <c r="AA162" s="276" t="s">
        <v>925</v>
      </c>
      <c r="AC162" s="2045"/>
      <c r="AD162" s="78"/>
      <c r="AE162" s="78"/>
    </row>
    <row r="163" spans="1:31" s="80" customFormat="1">
      <c r="A163" s="2084"/>
      <c r="B163" s="2052"/>
      <c r="C163" s="2052"/>
      <c r="D163" s="2052"/>
      <c r="E163" s="272" t="s">
        <v>939</v>
      </c>
      <c r="F163" s="271"/>
      <c r="G163" s="2078"/>
      <c r="H163" s="2081"/>
      <c r="I163" s="2087"/>
      <c r="J163" s="2058"/>
      <c r="K163" s="2061"/>
      <c r="L163" s="2081"/>
      <c r="M163" s="2087"/>
      <c r="N163" s="2058"/>
      <c r="O163" s="2061"/>
      <c r="P163" s="2024"/>
      <c r="Q163" s="2064"/>
      <c r="R163" s="2064"/>
      <c r="S163" s="2064"/>
      <c r="T163" s="2064"/>
      <c r="U163" s="2064"/>
      <c r="V163" s="2064"/>
      <c r="W163" s="2064"/>
      <c r="X163" s="2064"/>
      <c r="Y163" s="2055"/>
      <c r="Z163" s="2081"/>
      <c r="AA163" s="246" t="s">
        <v>940</v>
      </c>
      <c r="AC163" s="2046"/>
      <c r="AD163" s="78"/>
      <c r="AE163" s="78"/>
    </row>
    <row r="164" spans="1:31" s="80" customFormat="1">
      <c r="A164" s="2082">
        <v>54</v>
      </c>
      <c r="B164" s="2050"/>
      <c r="C164" s="2050"/>
      <c r="D164" s="2050"/>
      <c r="E164" s="241" t="s">
        <v>682</v>
      </c>
      <c r="F164" s="242"/>
      <c r="G164" s="2076"/>
      <c r="H164" s="2079"/>
      <c r="I164" s="2085"/>
      <c r="J164" s="2056"/>
      <c r="K164" s="2059" t="s">
        <v>331</v>
      </c>
      <c r="L164" s="2079"/>
      <c r="M164" s="2085"/>
      <c r="N164" s="2056"/>
      <c r="O164" s="2059" t="s">
        <v>331</v>
      </c>
      <c r="P164" s="2022"/>
      <c r="Q164" s="2062"/>
      <c r="R164" s="2062"/>
      <c r="S164" s="2062"/>
      <c r="T164" s="2062"/>
      <c r="U164" s="2062"/>
      <c r="V164" s="2062"/>
      <c r="W164" s="2062"/>
      <c r="X164" s="2062"/>
      <c r="Y164" s="2053"/>
      <c r="Z164" s="2079" t="s">
        <v>960</v>
      </c>
      <c r="AA164" s="243" t="s">
        <v>683</v>
      </c>
      <c r="AC164" s="2044" t="str">
        <f t="shared" ref="AC164" si="51">IF(ISERROR(VLOOKUP(C164,$AD$6:$AE$27,2,0))=TRUE,"",VLOOKUP(C164,$AD$6:$AE$27,2,0))</f>
        <v/>
      </c>
      <c r="AD164" s="78"/>
      <c r="AE164" s="78"/>
    </row>
    <row r="165" spans="1:31" s="80" customFormat="1">
      <c r="A165" s="2083"/>
      <c r="B165" s="2051"/>
      <c r="C165" s="2051"/>
      <c r="D165" s="2051"/>
      <c r="E165" s="244" t="s">
        <v>923</v>
      </c>
      <c r="F165" s="245"/>
      <c r="G165" s="2077"/>
      <c r="H165" s="2080"/>
      <c r="I165" s="2086"/>
      <c r="J165" s="2057"/>
      <c r="K165" s="2060"/>
      <c r="L165" s="2080"/>
      <c r="M165" s="2086"/>
      <c r="N165" s="2057"/>
      <c r="O165" s="2060"/>
      <c r="P165" s="2023"/>
      <c r="Q165" s="2063"/>
      <c r="R165" s="2063"/>
      <c r="S165" s="2063"/>
      <c r="T165" s="2063"/>
      <c r="U165" s="2063"/>
      <c r="V165" s="2063"/>
      <c r="W165" s="2063"/>
      <c r="X165" s="2063"/>
      <c r="Y165" s="2054"/>
      <c r="Z165" s="2080"/>
      <c r="AA165" s="276" t="s">
        <v>925</v>
      </c>
      <c r="AC165" s="2045"/>
      <c r="AD165" s="78"/>
      <c r="AE165" s="78"/>
    </row>
    <row r="166" spans="1:31" s="80" customFormat="1">
      <c r="A166" s="2084"/>
      <c r="B166" s="2052"/>
      <c r="C166" s="2052"/>
      <c r="D166" s="2052"/>
      <c r="E166" s="272" t="s">
        <v>939</v>
      </c>
      <c r="F166" s="271"/>
      <c r="G166" s="2078"/>
      <c r="H166" s="2081"/>
      <c r="I166" s="2087"/>
      <c r="J166" s="2058"/>
      <c r="K166" s="2061"/>
      <c r="L166" s="2081"/>
      <c r="M166" s="2087"/>
      <c r="N166" s="2058"/>
      <c r="O166" s="2061"/>
      <c r="P166" s="2024"/>
      <c r="Q166" s="2064"/>
      <c r="R166" s="2064"/>
      <c r="S166" s="2064"/>
      <c r="T166" s="2064"/>
      <c r="U166" s="2064"/>
      <c r="V166" s="2064"/>
      <c r="W166" s="2064"/>
      <c r="X166" s="2064"/>
      <c r="Y166" s="2055"/>
      <c r="Z166" s="2081"/>
      <c r="AA166" s="246" t="s">
        <v>940</v>
      </c>
      <c r="AC166" s="2046"/>
      <c r="AD166" s="78"/>
      <c r="AE166" s="78"/>
    </row>
    <row r="167" spans="1:31" s="80" customFormat="1">
      <c r="A167" s="2082">
        <v>55</v>
      </c>
      <c r="B167" s="2050"/>
      <c r="C167" s="2050"/>
      <c r="D167" s="2050"/>
      <c r="E167" s="241" t="s">
        <v>682</v>
      </c>
      <c r="F167" s="242"/>
      <c r="G167" s="2076"/>
      <c r="H167" s="2079"/>
      <c r="I167" s="2085"/>
      <c r="J167" s="2056"/>
      <c r="K167" s="2059" t="s">
        <v>331</v>
      </c>
      <c r="L167" s="2079"/>
      <c r="M167" s="2085"/>
      <c r="N167" s="2056"/>
      <c r="O167" s="2059" t="s">
        <v>331</v>
      </c>
      <c r="P167" s="2022"/>
      <c r="Q167" s="2062"/>
      <c r="R167" s="2062"/>
      <c r="S167" s="2062"/>
      <c r="T167" s="2062"/>
      <c r="U167" s="2062"/>
      <c r="V167" s="2062"/>
      <c r="W167" s="2062"/>
      <c r="X167" s="2062"/>
      <c r="Y167" s="2053"/>
      <c r="Z167" s="2079" t="s">
        <v>960</v>
      </c>
      <c r="AA167" s="243" t="s">
        <v>683</v>
      </c>
      <c r="AC167" s="2044" t="str">
        <f t="shared" ref="AC167" si="52">IF(ISERROR(VLOOKUP(C167,$AD$6:$AE$27,2,0))=TRUE,"",VLOOKUP(C167,$AD$6:$AE$27,2,0))</f>
        <v/>
      </c>
      <c r="AD167" s="78"/>
      <c r="AE167" s="78"/>
    </row>
    <row r="168" spans="1:31" s="80" customFormat="1">
      <c r="A168" s="2083"/>
      <c r="B168" s="2051"/>
      <c r="C168" s="2051"/>
      <c r="D168" s="2051"/>
      <c r="E168" s="244" t="s">
        <v>923</v>
      </c>
      <c r="F168" s="245"/>
      <c r="G168" s="2077"/>
      <c r="H168" s="2080"/>
      <c r="I168" s="2086"/>
      <c r="J168" s="2057"/>
      <c r="K168" s="2060"/>
      <c r="L168" s="2080"/>
      <c r="M168" s="2086"/>
      <c r="N168" s="2057"/>
      <c r="O168" s="2060"/>
      <c r="P168" s="2023"/>
      <c r="Q168" s="2063"/>
      <c r="R168" s="2063"/>
      <c r="S168" s="2063"/>
      <c r="T168" s="2063"/>
      <c r="U168" s="2063"/>
      <c r="V168" s="2063"/>
      <c r="W168" s="2063"/>
      <c r="X168" s="2063"/>
      <c r="Y168" s="2054"/>
      <c r="Z168" s="2080"/>
      <c r="AA168" s="276" t="s">
        <v>925</v>
      </c>
      <c r="AC168" s="2045"/>
      <c r="AD168" s="78"/>
      <c r="AE168" s="78"/>
    </row>
    <row r="169" spans="1:31" s="80" customFormat="1">
      <c r="A169" s="2084"/>
      <c r="B169" s="2052"/>
      <c r="C169" s="2052"/>
      <c r="D169" s="2052"/>
      <c r="E169" s="272" t="s">
        <v>939</v>
      </c>
      <c r="F169" s="271"/>
      <c r="G169" s="2078"/>
      <c r="H169" s="2081"/>
      <c r="I169" s="2087"/>
      <c r="J169" s="2058"/>
      <c r="K169" s="2061"/>
      <c r="L169" s="2081"/>
      <c r="M169" s="2087"/>
      <c r="N169" s="2058"/>
      <c r="O169" s="2061"/>
      <c r="P169" s="2024"/>
      <c r="Q169" s="2064"/>
      <c r="R169" s="2064"/>
      <c r="S169" s="2064"/>
      <c r="T169" s="2064"/>
      <c r="U169" s="2064"/>
      <c r="V169" s="2064"/>
      <c r="W169" s="2064"/>
      <c r="X169" s="2064"/>
      <c r="Y169" s="2055"/>
      <c r="Z169" s="2081"/>
      <c r="AA169" s="246" t="s">
        <v>940</v>
      </c>
      <c r="AC169" s="2046"/>
      <c r="AD169" s="78"/>
      <c r="AE169" s="78"/>
    </row>
    <row r="170" spans="1:31" s="80" customFormat="1">
      <c r="A170" s="2082">
        <v>56</v>
      </c>
      <c r="B170" s="2050"/>
      <c r="C170" s="2050"/>
      <c r="D170" s="2050"/>
      <c r="E170" s="241" t="s">
        <v>682</v>
      </c>
      <c r="F170" s="242"/>
      <c r="G170" s="2076"/>
      <c r="H170" s="2079"/>
      <c r="I170" s="2085"/>
      <c r="J170" s="2056"/>
      <c r="K170" s="2059" t="s">
        <v>331</v>
      </c>
      <c r="L170" s="2079"/>
      <c r="M170" s="2085"/>
      <c r="N170" s="2056"/>
      <c r="O170" s="2059" t="s">
        <v>331</v>
      </c>
      <c r="P170" s="2022"/>
      <c r="Q170" s="2062"/>
      <c r="R170" s="2062"/>
      <c r="S170" s="2062"/>
      <c r="T170" s="2062"/>
      <c r="U170" s="2062"/>
      <c r="V170" s="2062"/>
      <c r="W170" s="2062"/>
      <c r="X170" s="2062"/>
      <c r="Y170" s="2053"/>
      <c r="Z170" s="2079" t="s">
        <v>960</v>
      </c>
      <c r="AA170" s="243" t="s">
        <v>683</v>
      </c>
      <c r="AC170" s="2044" t="str">
        <f t="shared" ref="AC170" si="53">IF(ISERROR(VLOOKUP(C170,$AD$6:$AE$27,2,0))=TRUE,"",VLOOKUP(C170,$AD$6:$AE$27,2,0))</f>
        <v/>
      </c>
      <c r="AD170" s="78"/>
      <c r="AE170" s="78"/>
    </row>
    <row r="171" spans="1:31" s="80" customFormat="1">
      <c r="A171" s="2083"/>
      <c r="B171" s="2051"/>
      <c r="C171" s="2051"/>
      <c r="D171" s="2051"/>
      <c r="E171" s="244" t="s">
        <v>923</v>
      </c>
      <c r="F171" s="245"/>
      <c r="G171" s="2077"/>
      <c r="H171" s="2080"/>
      <c r="I171" s="2086"/>
      <c r="J171" s="2057"/>
      <c r="K171" s="2060"/>
      <c r="L171" s="2080"/>
      <c r="M171" s="2086"/>
      <c r="N171" s="2057"/>
      <c r="O171" s="2060"/>
      <c r="P171" s="2023"/>
      <c r="Q171" s="2063"/>
      <c r="R171" s="2063"/>
      <c r="S171" s="2063"/>
      <c r="T171" s="2063"/>
      <c r="U171" s="2063"/>
      <c r="V171" s="2063"/>
      <c r="W171" s="2063"/>
      <c r="X171" s="2063"/>
      <c r="Y171" s="2054"/>
      <c r="Z171" s="2080"/>
      <c r="AA171" s="276" t="s">
        <v>925</v>
      </c>
      <c r="AC171" s="2045"/>
      <c r="AD171" s="78"/>
      <c r="AE171" s="78"/>
    </row>
    <row r="172" spans="1:31" s="80" customFormat="1">
      <c r="A172" s="2084"/>
      <c r="B172" s="2052"/>
      <c r="C172" s="2052"/>
      <c r="D172" s="2052"/>
      <c r="E172" s="272" t="s">
        <v>939</v>
      </c>
      <c r="F172" s="271"/>
      <c r="G172" s="2078"/>
      <c r="H172" s="2081"/>
      <c r="I172" s="2087"/>
      <c r="J172" s="2058"/>
      <c r="K172" s="2061"/>
      <c r="L172" s="2081"/>
      <c r="M172" s="2087"/>
      <c r="N172" s="2058"/>
      <c r="O172" s="2061"/>
      <c r="P172" s="2024"/>
      <c r="Q172" s="2064"/>
      <c r="R172" s="2064"/>
      <c r="S172" s="2064"/>
      <c r="T172" s="2064"/>
      <c r="U172" s="2064"/>
      <c r="V172" s="2064"/>
      <c r="W172" s="2064"/>
      <c r="X172" s="2064"/>
      <c r="Y172" s="2055"/>
      <c r="Z172" s="2081"/>
      <c r="AA172" s="246" t="s">
        <v>940</v>
      </c>
      <c r="AC172" s="2046"/>
      <c r="AD172" s="78"/>
      <c r="AE172" s="78"/>
    </row>
    <row r="173" spans="1:31" s="80" customFormat="1">
      <c r="A173" s="2082">
        <v>57</v>
      </c>
      <c r="B173" s="2050"/>
      <c r="C173" s="2050"/>
      <c r="D173" s="2050"/>
      <c r="E173" s="241" t="s">
        <v>682</v>
      </c>
      <c r="F173" s="242"/>
      <c r="G173" s="2076"/>
      <c r="H173" s="2079"/>
      <c r="I173" s="2085"/>
      <c r="J173" s="2056"/>
      <c r="K173" s="2059" t="s">
        <v>331</v>
      </c>
      <c r="L173" s="2079"/>
      <c r="M173" s="2085"/>
      <c r="N173" s="2056"/>
      <c r="O173" s="2059" t="s">
        <v>331</v>
      </c>
      <c r="P173" s="2022"/>
      <c r="Q173" s="2062"/>
      <c r="R173" s="2062"/>
      <c r="S173" s="2062"/>
      <c r="T173" s="2062"/>
      <c r="U173" s="2062"/>
      <c r="V173" s="2062"/>
      <c r="W173" s="2062"/>
      <c r="X173" s="2062"/>
      <c r="Y173" s="2053"/>
      <c r="Z173" s="2079" t="s">
        <v>960</v>
      </c>
      <c r="AA173" s="243" t="s">
        <v>683</v>
      </c>
      <c r="AC173" s="2044" t="str">
        <f t="shared" ref="AC173" si="54">IF(ISERROR(VLOOKUP(C173,$AD$6:$AE$27,2,0))=TRUE,"",VLOOKUP(C173,$AD$6:$AE$27,2,0))</f>
        <v/>
      </c>
      <c r="AD173" s="78"/>
      <c r="AE173" s="78"/>
    </row>
    <row r="174" spans="1:31" s="80" customFormat="1">
      <c r="A174" s="2083"/>
      <c r="B174" s="2051"/>
      <c r="C174" s="2051"/>
      <c r="D174" s="2051"/>
      <c r="E174" s="244" t="s">
        <v>923</v>
      </c>
      <c r="F174" s="245"/>
      <c r="G174" s="2077"/>
      <c r="H174" s="2080"/>
      <c r="I174" s="2086"/>
      <c r="J174" s="2057"/>
      <c r="K174" s="2060"/>
      <c r="L174" s="2080"/>
      <c r="M174" s="2086"/>
      <c r="N174" s="2057"/>
      <c r="O174" s="2060"/>
      <c r="P174" s="2023"/>
      <c r="Q174" s="2063"/>
      <c r="R174" s="2063"/>
      <c r="S174" s="2063"/>
      <c r="T174" s="2063"/>
      <c r="U174" s="2063"/>
      <c r="V174" s="2063"/>
      <c r="W174" s="2063"/>
      <c r="X174" s="2063"/>
      <c r="Y174" s="2054"/>
      <c r="Z174" s="2080"/>
      <c r="AA174" s="276" t="s">
        <v>925</v>
      </c>
      <c r="AC174" s="2045"/>
      <c r="AD174" s="78"/>
      <c r="AE174" s="78"/>
    </row>
    <row r="175" spans="1:31" s="80" customFormat="1">
      <c r="A175" s="2084"/>
      <c r="B175" s="2052"/>
      <c r="C175" s="2052"/>
      <c r="D175" s="2052"/>
      <c r="E175" s="272" t="s">
        <v>939</v>
      </c>
      <c r="F175" s="271"/>
      <c r="G175" s="2078"/>
      <c r="H175" s="2081"/>
      <c r="I175" s="2087"/>
      <c r="J175" s="2058"/>
      <c r="K175" s="2061"/>
      <c r="L175" s="2081"/>
      <c r="M175" s="2087"/>
      <c r="N175" s="2058"/>
      <c r="O175" s="2061"/>
      <c r="P175" s="2024"/>
      <c r="Q175" s="2064"/>
      <c r="R175" s="2064"/>
      <c r="S175" s="2064"/>
      <c r="T175" s="2064"/>
      <c r="U175" s="2064"/>
      <c r="V175" s="2064"/>
      <c r="W175" s="2064"/>
      <c r="X175" s="2064"/>
      <c r="Y175" s="2055"/>
      <c r="Z175" s="2081"/>
      <c r="AA175" s="246" t="s">
        <v>940</v>
      </c>
      <c r="AC175" s="2046"/>
      <c r="AD175" s="78"/>
      <c r="AE175" s="78"/>
    </row>
    <row r="176" spans="1:31" s="80" customFormat="1">
      <c r="A176" s="2082">
        <v>58</v>
      </c>
      <c r="B176" s="2050"/>
      <c r="C176" s="2050"/>
      <c r="D176" s="2050"/>
      <c r="E176" s="241" t="s">
        <v>682</v>
      </c>
      <c r="F176" s="242"/>
      <c r="G176" s="2076"/>
      <c r="H176" s="2079"/>
      <c r="I176" s="2085"/>
      <c r="J176" s="2056"/>
      <c r="K176" s="2059" t="s">
        <v>331</v>
      </c>
      <c r="L176" s="2079"/>
      <c r="M176" s="2085"/>
      <c r="N176" s="2056"/>
      <c r="O176" s="2059" t="s">
        <v>331</v>
      </c>
      <c r="P176" s="2022"/>
      <c r="Q176" s="2062"/>
      <c r="R176" s="2062"/>
      <c r="S176" s="2062"/>
      <c r="T176" s="2062"/>
      <c r="U176" s="2062"/>
      <c r="V176" s="2062"/>
      <c r="W176" s="2062"/>
      <c r="X176" s="2062"/>
      <c r="Y176" s="2053"/>
      <c r="Z176" s="2079" t="s">
        <v>960</v>
      </c>
      <c r="AA176" s="243" t="s">
        <v>683</v>
      </c>
      <c r="AC176" s="2044" t="str">
        <f t="shared" ref="AC176" si="55">IF(ISERROR(VLOOKUP(C176,$AD$6:$AE$27,2,0))=TRUE,"",VLOOKUP(C176,$AD$6:$AE$27,2,0))</f>
        <v/>
      </c>
      <c r="AD176" s="78"/>
      <c r="AE176" s="78"/>
    </row>
    <row r="177" spans="1:31" s="80" customFormat="1">
      <c r="A177" s="2083"/>
      <c r="B177" s="2051"/>
      <c r="C177" s="2051"/>
      <c r="D177" s="2051"/>
      <c r="E177" s="244" t="s">
        <v>923</v>
      </c>
      <c r="F177" s="245"/>
      <c r="G177" s="2077"/>
      <c r="H177" s="2080"/>
      <c r="I177" s="2086"/>
      <c r="J177" s="2057"/>
      <c r="K177" s="2060"/>
      <c r="L177" s="2080"/>
      <c r="M177" s="2086"/>
      <c r="N177" s="2057"/>
      <c r="O177" s="2060"/>
      <c r="P177" s="2023"/>
      <c r="Q177" s="2063"/>
      <c r="R177" s="2063"/>
      <c r="S177" s="2063"/>
      <c r="T177" s="2063"/>
      <c r="U177" s="2063"/>
      <c r="V177" s="2063"/>
      <c r="W177" s="2063"/>
      <c r="X177" s="2063"/>
      <c r="Y177" s="2054"/>
      <c r="Z177" s="2080"/>
      <c r="AA177" s="276" t="s">
        <v>925</v>
      </c>
      <c r="AC177" s="2045"/>
      <c r="AD177" s="78"/>
      <c r="AE177" s="78"/>
    </row>
    <row r="178" spans="1:31" s="80" customFormat="1">
      <c r="A178" s="2084"/>
      <c r="B178" s="2052"/>
      <c r="C178" s="2052"/>
      <c r="D178" s="2052"/>
      <c r="E178" s="272" t="s">
        <v>939</v>
      </c>
      <c r="F178" s="271"/>
      <c r="G178" s="2078"/>
      <c r="H178" s="2081"/>
      <c r="I178" s="2087"/>
      <c r="J178" s="2058"/>
      <c r="K178" s="2061"/>
      <c r="L178" s="2081"/>
      <c r="M178" s="2087"/>
      <c r="N178" s="2058"/>
      <c r="O178" s="2061"/>
      <c r="P178" s="2024"/>
      <c r="Q178" s="2064"/>
      <c r="R178" s="2064"/>
      <c r="S178" s="2064"/>
      <c r="T178" s="2064"/>
      <c r="U178" s="2064"/>
      <c r="V178" s="2064"/>
      <c r="W178" s="2064"/>
      <c r="X178" s="2064"/>
      <c r="Y178" s="2055"/>
      <c r="Z178" s="2081"/>
      <c r="AA178" s="246" t="s">
        <v>940</v>
      </c>
      <c r="AC178" s="2046"/>
      <c r="AD178" s="78"/>
      <c r="AE178" s="78"/>
    </row>
    <row r="179" spans="1:31" s="80" customFormat="1">
      <c r="A179" s="2082">
        <v>59</v>
      </c>
      <c r="B179" s="2050"/>
      <c r="C179" s="2050"/>
      <c r="D179" s="2050"/>
      <c r="E179" s="241" t="s">
        <v>682</v>
      </c>
      <c r="F179" s="242"/>
      <c r="G179" s="2076"/>
      <c r="H179" s="2079"/>
      <c r="I179" s="2085"/>
      <c r="J179" s="2056"/>
      <c r="K179" s="2059" t="s">
        <v>331</v>
      </c>
      <c r="L179" s="2079"/>
      <c r="M179" s="2085"/>
      <c r="N179" s="2056"/>
      <c r="O179" s="2059" t="s">
        <v>331</v>
      </c>
      <c r="P179" s="2022"/>
      <c r="Q179" s="2062"/>
      <c r="R179" s="2062"/>
      <c r="S179" s="2062"/>
      <c r="T179" s="2062"/>
      <c r="U179" s="2062"/>
      <c r="V179" s="2062"/>
      <c r="W179" s="2062"/>
      <c r="X179" s="2062"/>
      <c r="Y179" s="2053"/>
      <c r="Z179" s="2079" t="s">
        <v>960</v>
      </c>
      <c r="AA179" s="243" t="s">
        <v>683</v>
      </c>
      <c r="AC179" s="2044" t="str">
        <f t="shared" ref="AC179" si="56">IF(ISERROR(VLOOKUP(C179,$AD$6:$AE$27,2,0))=TRUE,"",VLOOKUP(C179,$AD$6:$AE$27,2,0))</f>
        <v/>
      </c>
      <c r="AD179" s="78"/>
      <c r="AE179" s="78"/>
    </row>
    <row r="180" spans="1:31" s="80" customFormat="1">
      <c r="A180" s="2083"/>
      <c r="B180" s="2051"/>
      <c r="C180" s="2051"/>
      <c r="D180" s="2051"/>
      <c r="E180" s="244" t="s">
        <v>923</v>
      </c>
      <c r="F180" s="245"/>
      <c r="G180" s="2077"/>
      <c r="H180" s="2080"/>
      <c r="I180" s="2086"/>
      <c r="J180" s="2057"/>
      <c r="K180" s="2060"/>
      <c r="L180" s="2080"/>
      <c r="M180" s="2086"/>
      <c r="N180" s="2057"/>
      <c r="O180" s="2060"/>
      <c r="P180" s="2023"/>
      <c r="Q180" s="2063"/>
      <c r="R180" s="2063"/>
      <c r="S180" s="2063"/>
      <c r="T180" s="2063"/>
      <c r="U180" s="2063"/>
      <c r="V180" s="2063"/>
      <c r="W180" s="2063"/>
      <c r="X180" s="2063"/>
      <c r="Y180" s="2054"/>
      <c r="Z180" s="2080"/>
      <c r="AA180" s="276" t="s">
        <v>925</v>
      </c>
      <c r="AC180" s="2045"/>
      <c r="AD180" s="78"/>
      <c r="AE180" s="78"/>
    </row>
    <row r="181" spans="1:31" s="80" customFormat="1">
      <c r="A181" s="2084"/>
      <c r="B181" s="2052"/>
      <c r="C181" s="2052"/>
      <c r="D181" s="2052"/>
      <c r="E181" s="272" t="s">
        <v>939</v>
      </c>
      <c r="F181" s="271"/>
      <c r="G181" s="2078"/>
      <c r="H181" s="2081"/>
      <c r="I181" s="2087"/>
      <c r="J181" s="2058"/>
      <c r="K181" s="2061"/>
      <c r="L181" s="2081"/>
      <c r="M181" s="2087"/>
      <c r="N181" s="2058"/>
      <c r="O181" s="2061"/>
      <c r="P181" s="2024"/>
      <c r="Q181" s="2064"/>
      <c r="R181" s="2064"/>
      <c r="S181" s="2064"/>
      <c r="T181" s="2064"/>
      <c r="U181" s="2064"/>
      <c r="V181" s="2064"/>
      <c r="W181" s="2064"/>
      <c r="X181" s="2064"/>
      <c r="Y181" s="2055"/>
      <c r="Z181" s="2081"/>
      <c r="AA181" s="246" t="s">
        <v>940</v>
      </c>
      <c r="AC181" s="2046"/>
      <c r="AD181" s="78"/>
      <c r="AE181" s="78"/>
    </row>
    <row r="182" spans="1:31" s="80" customFormat="1">
      <c r="A182" s="2082">
        <v>60</v>
      </c>
      <c r="B182" s="2050"/>
      <c r="C182" s="2050"/>
      <c r="D182" s="2050"/>
      <c r="E182" s="241" t="s">
        <v>682</v>
      </c>
      <c r="F182" s="242"/>
      <c r="G182" s="2076"/>
      <c r="H182" s="2079"/>
      <c r="I182" s="2085"/>
      <c r="J182" s="2056"/>
      <c r="K182" s="2059" t="s">
        <v>331</v>
      </c>
      <c r="L182" s="2079"/>
      <c r="M182" s="2085"/>
      <c r="N182" s="2056"/>
      <c r="O182" s="2059" t="s">
        <v>331</v>
      </c>
      <c r="P182" s="2022"/>
      <c r="Q182" s="2062"/>
      <c r="R182" s="2062"/>
      <c r="S182" s="2062"/>
      <c r="T182" s="2062"/>
      <c r="U182" s="2062"/>
      <c r="V182" s="2062"/>
      <c r="W182" s="2062"/>
      <c r="X182" s="2062"/>
      <c r="Y182" s="2053"/>
      <c r="Z182" s="2079" t="s">
        <v>960</v>
      </c>
      <c r="AA182" s="243" t="s">
        <v>683</v>
      </c>
      <c r="AC182" s="2044" t="str">
        <f t="shared" ref="AC182" si="57">IF(ISERROR(VLOOKUP(C182,$AD$6:$AE$27,2,0))=TRUE,"",VLOOKUP(C182,$AD$6:$AE$27,2,0))</f>
        <v/>
      </c>
      <c r="AD182" s="78"/>
      <c r="AE182" s="78"/>
    </row>
    <row r="183" spans="1:31" s="80" customFormat="1">
      <c r="A183" s="2083"/>
      <c r="B183" s="2051"/>
      <c r="C183" s="2051"/>
      <c r="D183" s="2051"/>
      <c r="E183" s="244" t="s">
        <v>923</v>
      </c>
      <c r="F183" s="245"/>
      <c r="G183" s="2077"/>
      <c r="H183" s="2080"/>
      <c r="I183" s="2086"/>
      <c r="J183" s="2057"/>
      <c r="K183" s="2060"/>
      <c r="L183" s="2080"/>
      <c r="M183" s="2086"/>
      <c r="N183" s="2057"/>
      <c r="O183" s="2060"/>
      <c r="P183" s="2023"/>
      <c r="Q183" s="2063"/>
      <c r="R183" s="2063"/>
      <c r="S183" s="2063"/>
      <c r="T183" s="2063"/>
      <c r="U183" s="2063"/>
      <c r="V183" s="2063"/>
      <c r="W183" s="2063"/>
      <c r="X183" s="2063"/>
      <c r="Y183" s="2054"/>
      <c r="Z183" s="2080"/>
      <c r="AA183" s="276" t="s">
        <v>925</v>
      </c>
      <c r="AC183" s="2045"/>
      <c r="AD183" s="78"/>
      <c r="AE183" s="78"/>
    </row>
    <row r="184" spans="1:31" s="80" customFormat="1">
      <c r="A184" s="2084"/>
      <c r="B184" s="2052"/>
      <c r="C184" s="2052"/>
      <c r="D184" s="2052"/>
      <c r="E184" s="272" t="s">
        <v>939</v>
      </c>
      <c r="F184" s="271"/>
      <c r="G184" s="2078"/>
      <c r="H184" s="2081"/>
      <c r="I184" s="2087"/>
      <c r="J184" s="2058"/>
      <c r="K184" s="2061"/>
      <c r="L184" s="2081"/>
      <c r="M184" s="2087"/>
      <c r="N184" s="2058"/>
      <c r="O184" s="2061"/>
      <c r="P184" s="2024"/>
      <c r="Q184" s="2064"/>
      <c r="R184" s="2064"/>
      <c r="S184" s="2064"/>
      <c r="T184" s="2064"/>
      <c r="U184" s="2064"/>
      <c r="V184" s="2064"/>
      <c r="W184" s="2064"/>
      <c r="X184" s="2064"/>
      <c r="Y184" s="2055"/>
      <c r="Z184" s="2081"/>
      <c r="AA184" s="246" t="s">
        <v>940</v>
      </c>
      <c r="AC184" s="2046"/>
      <c r="AD184" s="78"/>
      <c r="AE184" s="78"/>
    </row>
  </sheetData>
  <sheetProtection sheet="1" objects="1" scenarios="1"/>
  <mergeCells count="1519">
    <mergeCell ref="AC182:AC184"/>
    <mergeCell ref="R182:R184"/>
    <mergeCell ref="S182:S184"/>
    <mergeCell ref="T182:T184"/>
    <mergeCell ref="U182:U184"/>
    <mergeCell ref="V182:V184"/>
    <mergeCell ref="W182:W184"/>
    <mergeCell ref="L182:L184"/>
    <mergeCell ref="M182:M184"/>
    <mergeCell ref="N182:N184"/>
    <mergeCell ref="O182:O184"/>
    <mergeCell ref="P182:P184"/>
    <mergeCell ref="Q182:Q184"/>
    <mergeCell ref="AC179:AC181"/>
    <mergeCell ref="A182:A184"/>
    <mergeCell ref="B182:B184"/>
    <mergeCell ref="C182:C184"/>
    <mergeCell ref="D182:D184"/>
    <mergeCell ref="G182:G184"/>
    <mergeCell ref="H182:H184"/>
    <mergeCell ref="I182:I184"/>
    <mergeCell ref="J182:J184"/>
    <mergeCell ref="K182:K184"/>
    <mergeCell ref="U179:U181"/>
    <mergeCell ref="V179:V181"/>
    <mergeCell ref="W179:W181"/>
    <mergeCell ref="X179:X181"/>
    <mergeCell ref="Y179:Y181"/>
    <mergeCell ref="Z179:Z181"/>
    <mergeCell ref="O179:O181"/>
    <mergeCell ref="P179:P181"/>
    <mergeCell ref="Q179:Q181"/>
    <mergeCell ref="R179:R181"/>
    <mergeCell ref="S179:S181"/>
    <mergeCell ref="T179:T181"/>
    <mergeCell ref="I179:I181"/>
    <mergeCell ref="J179:J181"/>
    <mergeCell ref="K179:K181"/>
    <mergeCell ref="L179:L181"/>
    <mergeCell ref="M179:M181"/>
    <mergeCell ref="N179:N181"/>
    <mergeCell ref="X182:X184"/>
    <mergeCell ref="Y182:Y184"/>
    <mergeCell ref="Z182:Z184"/>
    <mergeCell ref="AC176:AC178"/>
    <mergeCell ref="A179:A181"/>
    <mergeCell ref="B179:B181"/>
    <mergeCell ref="C179:C181"/>
    <mergeCell ref="D179:D181"/>
    <mergeCell ref="G179:G181"/>
    <mergeCell ref="H179:H181"/>
    <mergeCell ref="R176:R178"/>
    <mergeCell ref="S176:S178"/>
    <mergeCell ref="T176:T178"/>
    <mergeCell ref="U176:U178"/>
    <mergeCell ref="V176:V178"/>
    <mergeCell ref="W176:W178"/>
    <mergeCell ref="L176:L178"/>
    <mergeCell ref="M176:M178"/>
    <mergeCell ref="N176:N178"/>
    <mergeCell ref="O176:O178"/>
    <mergeCell ref="P176:P178"/>
    <mergeCell ref="Q176:Q178"/>
    <mergeCell ref="A176:A178"/>
    <mergeCell ref="B176:B178"/>
    <mergeCell ref="C176:C178"/>
    <mergeCell ref="D176:D178"/>
    <mergeCell ref="G176:G178"/>
    <mergeCell ref="H176:H178"/>
    <mergeCell ref="I176:I178"/>
    <mergeCell ref="J176:J178"/>
    <mergeCell ref="K176:K178"/>
    <mergeCell ref="U173:U175"/>
    <mergeCell ref="V173:V175"/>
    <mergeCell ref="W173:W175"/>
    <mergeCell ref="X173:X175"/>
    <mergeCell ref="Y173:Y175"/>
    <mergeCell ref="Z173:Z175"/>
    <mergeCell ref="O173:O175"/>
    <mergeCell ref="P173:P175"/>
    <mergeCell ref="Q173:Q175"/>
    <mergeCell ref="R173:R175"/>
    <mergeCell ref="S173:S175"/>
    <mergeCell ref="T173:T175"/>
    <mergeCell ref="I173:I175"/>
    <mergeCell ref="J173:J175"/>
    <mergeCell ref="K173:K175"/>
    <mergeCell ref="L173:L175"/>
    <mergeCell ref="M173:M175"/>
    <mergeCell ref="N173:N175"/>
    <mergeCell ref="X176:X178"/>
    <mergeCell ref="Y176:Y178"/>
    <mergeCell ref="Z176:Z178"/>
    <mergeCell ref="AC170:AC172"/>
    <mergeCell ref="A173:A175"/>
    <mergeCell ref="B173:B175"/>
    <mergeCell ref="C173:C175"/>
    <mergeCell ref="D173:D175"/>
    <mergeCell ref="G173:G175"/>
    <mergeCell ref="H173:H175"/>
    <mergeCell ref="R170:R172"/>
    <mergeCell ref="S170:S172"/>
    <mergeCell ref="T170:T172"/>
    <mergeCell ref="U170:U172"/>
    <mergeCell ref="V170:V172"/>
    <mergeCell ref="W170:W172"/>
    <mergeCell ref="L170:L172"/>
    <mergeCell ref="M170:M172"/>
    <mergeCell ref="N170:N172"/>
    <mergeCell ref="O170:O172"/>
    <mergeCell ref="P170:P172"/>
    <mergeCell ref="Q170:Q172"/>
    <mergeCell ref="AC173:AC175"/>
    <mergeCell ref="A170:A172"/>
    <mergeCell ref="B170:B172"/>
    <mergeCell ref="C170:C172"/>
    <mergeCell ref="D170:D172"/>
    <mergeCell ref="G170:G172"/>
    <mergeCell ref="H170:H172"/>
    <mergeCell ref="I170:I172"/>
    <mergeCell ref="J170:J172"/>
    <mergeCell ref="K170:K172"/>
    <mergeCell ref="X170:X172"/>
    <mergeCell ref="Y170:Y172"/>
    <mergeCell ref="Z170:Z172"/>
    <mergeCell ref="U167:U169"/>
    <mergeCell ref="V167:V169"/>
    <mergeCell ref="W167:W169"/>
    <mergeCell ref="X167:X169"/>
    <mergeCell ref="Y167:Y169"/>
    <mergeCell ref="Z167:Z169"/>
    <mergeCell ref="O167:O169"/>
    <mergeCell ref="P167:P169"/>
    <mergeCell ref="Q167:Q169"/>
    <mergeCell ref="R167:R169"/>
    <mergeCell ref="S167:S169"/>
    <mergeCell ref="T167:T169"/>
    <mergeCell ref="I167:I169"/>
    <mergeCell ref="J167:J169"/>
    <mergeCell ref="K167:K169"/>
    <mergeCell ref="L167:L169"/>
    <mergeCell ref="M167:M169"/>
    <mergeCell ref="N167:N169"/>
    <mergeCell ref="AC164:AC166"/>
    <mergeCell ref="A167:A169"/>
    <mergeCell ref="B167:B169"/>
    <mergeCell ref="C167:C169"/>
    <mergeCell ref="D167:D169"/>
    <mergeCell ref="G167:G169"/>
    <mergeCell ref="H167:H169"/>
    <mergeCell ref="R164:R166"/>
    <mergeCell ref="S164:S166"/>
    <mergeCell ref="T164:T166"/>
    <mergeCell ref="U164:U166"/>
    <mergeCell ref="V164:V166"/>
    <mergeCell ref="W164:W166"/>
    <mergeCell ref="L164:L166"/>
    <mergeCell ref="M164:M166"/>
    <mergeCell ref="N164:N166"/>
    <mergeCell ref="O164:O166"/>
    <mergeCell ref="P164:P166"/>
    <mergeCell ref="Q164:Q166"/>
    <mergeCell ref="AC167:AC169"/>
    <mergeCell ref="A164:A166"/>
    <mergeCell ref="B164:B166"/>
    <mergeCell ref="C164:C166"/>
    <mergeCell ref="D164:D166"/>
    <mergeCell ref="G164:G166"/>
    <mergeCell ref="H164:H166"/>
    <mergeCell ref="I164:I166"/>
    <mergeCell ref="J164:J166"/>
    <mergeCell ref="K164:K166"/>
    <mergeCell ref="X164:X166"/>
    <mergeCell ref="Y164:Y166"/>
    <mergeCell ref="Z164:Z166"/>
    <mergeCell ref="U161:U163"/>
    <mergeCell ref="V161:V163"/>
    <mergeCell ref="W161:W163"/>
    <mergeCell ref="X161:X163"/>
    <mergeCell ref="Y161:Y163"/>
    <mergeCell ref="Z161:Z163"/>
    <mergeCell ref="O161:O163"/>
    <mergeCell ref="P161:P163"/>
    <mergeCell ref="Q161:Q163"/>
    <mergeCell ref="R161:R163"/>
    <mergeCell ref="S161:S163"/>
    <mergeCell ref="T161:T163"/>
    <mergeCell ref="I161:I163"/>
    <mergeCell ref="J161:J163"/>
    <mergeCell ref="K161:K163"/>
    <mergeCell ref="L161:L163"/>
    <mergeCell ref="M161:M163"/>
    <mergeCell ref="N161:N163"/>
    <mergeCell ref="AC158:AC160"/>
    <mergeCell ref="A161:A163"/>
    <mergeCell ref="B161:B163"/>
    <mergeCell ref="C161:C163"/>
    <mergeCell ref="D161:D163"/>
    <mergeCell ref="G161:G163"/>
    <mergeCell ref="H161:H163"/>
    <mergeCell ref="R158:R160"/>
    <mergeCell ref="S158:S160"/>
    <mergeCell ref="T158:T160"/>
    <mergeCell ref="U158:U160"/>
    <mergeCell ref="V158:V160"/>
    <mergeCell ref="W158:W160"/>
    <mergeCell ref="L158:L160"/>
    <mergeCell ref="M158:M160"/>
    <mergeCell ref="N158:N160"/>
    <mergeCell ref="O158:O160"/>
    <mergeCell ref="P158:P160"/>
    <mergeCell ref="Q158:Q160"/>
    <mergeCell ref="AC161:AC163"/>
    <mergeCell ref="A158:A160"/>
    <mergeCell ref="B158:B160"/>
    <mergeCell ref="C158:C160"/>
    <mergeCell ref="D158:D160"/>
    <mergeCell ref="G158:G160"/>
    <mergeCell ref="H158:H160"/>
    <mergeCell ref="I158:I160"/>
    <mergeCell ref="J158:J160"/>
    <mergeCell ref="K158:K160"/>
    <mergeCell ref="X158:X160"/>
    <mergeCell ref="Y158:Y160"/>
    <mergeCell ref="Z158:Z160"/>
    <mergeCell ref="U155:U157"/>
    <mergeCell ref="V155:V157"/>
    <mergeCell ref="W155:W157"/>
    <mergeCell ref="X155:X157"/>
    <mergeCell ref="Y155:Y157"/>
    <mergeCell ref="Z155:Z157"/>
    <mergeCell ref="O155:O157"/>
    <mergeCell ref="P155:P157"/>
    <mergeCell ref="Q155:Q157"/>
    <mergeCell ref="R155:R157"/>
    <mergeCell ref="S155:S157"/>
    <mergeCell ref="T155:T157"/>
    <mergeCell ref="I155:I157"/>
    <mergeCell ref="J155:J157"/>
    <mergeCell ref="K155:K157"/>
    <mergeCell ref="L155:L157"/>
    <mergeCell ref="M155:M157"/>
    <mergeCell ref="N155:N157"/>
    <mergeCell ref="AC152:AC154"/>
    <mergeCell ref="A155:A157"/>
    <mergeCell ref="B155:B157"/>
    <mergeCell ref="C155:C157"/>
    <mergeCell ref="D155:D157"/>
    <mergeCell ref="G155:G157"/>
    <mergeCell ref="H155:H157"/>
    <mergeCell ref="R152:R154"/>
    <mergeCell ref="S152:S154"/>
    <mergeCell ref="T152:T154"/>
    <mergeCell ref="U152:U154"/>
    <mergeCell ref="V152:V154"/>
    <mergeCell ref="W152:W154"/>
    <mergeCell ref="L152:L154"/>
    <mergeCell ref="M152:M154"/>
    <mergeCell ref="N152:N154"/>
    <mergeCell ref="O152:O154"/>
    <mergeCell ref="P152:P154"/>
    <mergeCell ref="Q152:Q154"/>
    <mergeCell ref="AC155:AC157"/>
    <mergeCell ref="A152:A154"/>
    <mergeCell ref="B152:B154"/>
    <mergeCell ref="C152:C154"/>
    <mergeCell ref="D152:D154"/>
    <mergeCell ref="G152:G154"/>
    <mergeCell ref="H152:H154"/>
    <mergeCell ref="I152:I154"/>
    <mergeCell ref="J152:J154"/>
    <mergeCell ref="K152:K154"/>
    <mergeCell ref="X152:X154"/>
    <mergeCell ref="Y152:Y154"/>
    <mergeCell ref="Z152:Z154"/>
    <mergeCell ref="U149:U151"/>
    <mergeCell ref="V149:V151"/>
    <mergeCell ref="W149:W151"/>
    <mergeCell ref="X149:X151"/>
    <mergeCell ref="Y149:Y151"/>
    <mergeCell ref="Z149:Z151"/>
    <mergeCell ref="O149:O151"/>
    <mergeCell ref="P149:P151"/>
    <mergeCell ref="Q149:Q151"/>
    <mergeCell ref="R149:R151"/>
    <mergeCell ref="S149:S151"/>
    <mergeCell ref="T149:T151"/>
    <mergeCell ref="I149:I151"/>
    <mergeCell ref="J149:J151"/>
    <mergeCell ref="K149:K151"/>
    <mergeCell ref="L149:L151"/>
    <mergeCell ref="M149:M151"/>
    <mergeCell ref="N149:N151"/>
    <mergeCell ref="AC146:AC148"/>
    <mergeCell ref="A149:A151"/>
    <mergeCell ref="B149:B151"/>
    <mergeCell ref="C149:C151"/>
    <mergeCell ref="D149:D151"/>
    <mergeCell ref="G149:G151"/>
    <mergeCell ref="H149:H151"/>
    <mergeCell ref="R146:R148"/>
    <mergeCell ref="S146:S148"/>
    <mergeCell ref="T146:T148"/>
    <mergeCell ref="U146:U148"/>
    <mergeCell ref="V146:V148"/>
    <mergeCell ref="W146:W148"/>
    <mergeCell ref="L146:L148"/>
    <mergeCell ref="M146:M148"/>
    <mergeCell ref="N146:N148"/>
    <mergeCell ref="O146:O148"/>
    <mergeCell ref="P146:P148"/>
    <mergeCell ref="Q146:Q148"/>
    <mergeCell ref="AC149:AC151"/>
    <mergeCell ref="A146:A148"/>
    <mergeCell ref="B146:B148"/>
    <mergeCell ref="C146:C148"/>
    <mergeCell ref="D146:D148"/>
    <mergeCell ref="G146:G148"/>
    <mergeCell ref="H146:H148"/>
    <mergeCell ref="I146:I148"/>
    <mergeCell ref="J146:J148"/>
    <mergeCell ref="K146:K148"/>
    <mergeCell ref="X146:X148"/>
    <mergeCell ref="Y146:Y148"/>
    <mergeCell ref="Z146:Z148"/>
    <mergeCell ref="U143:U145"/>
    <mergeCell ref="V143:V145"/>
    <mergeCell ref="W143:W145"/>
    <mergeCell ref="X143:X145"/>
    <mergeCell ref="Y143:Y145"/>
    <mergeCell ref="Z143:Z145"/>
    <mergeCell ref="O143:O145"/>
    <mergeCell ref="P143:P145"/>
    <mergeCell ref="Q143:Q145"/>
    <mergeCell ref="R143:R145"/>
    <mergeCell ref="S143:S145"/>
    <mergeCell ref="T143:T145"/>
    <mergeCell ref="I143:I145"/>
    <mergeCell ref="J143:J145"/>
    <mergeCell ref="K143:K145"/>
    <mergeCell ref="L143:L145"/>
    <mergeCell ref="M143:M145"/>
    <mergeCell ref="N143:N145"/>
    <mergeCell ref="AC140:AC142"/>
    <mergeCell ref="A143:A145"/>
    <mergeCell ref="B143:B145"/>
    <mergeCell ref="C143:C145"/>
    <mergeCell ref="D143:D145"/>
    <mergeCell ref="G143:G145"/>
    <mergeCell ref="H143:H145"/>
    <mergeCell ref="R140:R142"/>
    <mergeCell ref="S140:S142"/>
    <mergeCell ref="T140:T142"/>
    <mergeCell ref="U140:U142"/>
    <mergeCell ref="V140:V142"/>
    <mergeCell ref="W140:W142"/>
    <mergeCell ref="L140:L142"/>
    <mergeCell ref="M140:M142"/>
    <mergeCell ref="N140:N142"/>
    <mergeCell ref="O140:O142"/>
    <mergeCell ref="P140:P142"/>
    <mergeCell ref="Q140:Q142"/>
    <mergeCell ref="AC143:AC145"/>
    <mergeCell ref="A140:A142"/>
    <mergeCell ref="B140:B142"/>
    <mergeCell ref="C140:C142"/>
    <mergeCell ref="D140:D142"/>
    <mergeCell ref="G140:G142"/>
    <mergeCell ref="H140:H142"/>
    <mergeCell ref="I140:I142"/>
    <mergeCell ref="J140:J142"/>
    <mergeCell ref="K140:K142"/>
    <mergeCell ref="X140:X142"/>
    <mergeCell ref="Y140:Y142"/>
    <mergeCell ref="Z140:Z142"/>
    <mergeCell ref="U137:U139"/>
    <mergeCell ref="V137:V139"/>
    <mergeCell ref="W137:W139"/>
    <mergeCell ref="X137:X139"/>
    <mergeCell ref="Y137:Y139"/>
    <mergeCell ref="Z137:Z139"/>
    <mergeCell ref="O137:O139"/>
    <mergeCell ref="P137:P139"/>
    <mergeCell ref="Q137:Q139"/>
    <mergeCell ref="R137:R139"/>
    <mergeCell ref="S137:S139"/>
    <mergeCell ref="T137:T139"/>
    <mergeCell ref="I137:I139"/>
    <mergeCell ref="J137:J139"/>
    <mergeCell ref="K137:K139"/>
    <mergeCell ref="L137:L139"/>
    <mergeCell ref="M137:M139"/>
    <mergeCell ref="N137:N139"/>
    <mergeCell ref="AC134:AC136"/>
    <mergeCell ref="A137:A139"/>
    <mergeCell ref="B137:B139"/>
    <mergeCell ref="C137:C139"/>
    <mergeCell ref="D137:D139"/>
    <mergeCell ref="G137:G139"/>
    <mergeCell ref="H137:H139"/>
    <mergeCell ref="R134:R136"/>
    <mergeCell ref="S134:S136"/>
    <mergeCell ref="T134:T136"/>
    <mergeCell ref="U134:U136"/>
    <mergeCell ref="V134:V136"/>
    <mergeCell ref="W134:W136"/>
    <mergeCell ref="L134:L136"/>
    <mergeCell ref="M134:M136"/>
    <mergeCell ref="N134:N136"/>
    <mergeCell ref="O134:O136"/>
    <mergeCell ref="P134:P136"/>
    <mergeCell ref="Q134:Q136"/>
    <mergeCell ref="AC137:AC139"/>
    <mergeCell ref="A134:A136"/>
    <mergeCell ref="B134:B136"/>
    <mergeCell ref="C134:C136"/>
    <mergeCell ref="D134:D136"/>
    <mergeCell ref="G134:G136"/>
    <mergeCell ref="H134:H136"/>
    <mergeCell ref="I134:I136"/>
    <mergeCell ref="J134:J136"/>
    <mergeCell ref="K134:K136"/>
    <mergeCell ref="X134:X136"/>
    <mergeCell ref="Y134:Y136"/>
    <mergeCell ref="Z134:Z136"/>
    <mergeCell ref="U131:U133"/>
    <mergeCell ref="V131:V133"/>
    <mergeCell ref="W131:W133"/>
    <mergeCell ref="X131:X133"/>
    <mergeCell ref="Y131:Y133"/>
    <mergeCell ref="Z131:Z133"/>
    <mergeCell ref="O131:O133"/>
    <mergeCell ref="P131:P133"/>
    <mergeCell ref="Q131:Q133"/>
    <mergeCell ref="R131:R133"/>
    <mergeCell ref="S131:S133"/>
    <mergeCell ref="T131:T133"/>
    <mergeCell ref="I131:I133"/>
    <mergeCell ref="J131:J133"/>
    <mergeCell ref="K131:K133"/>
    <mergeCell ref="L131:L133"/>
    <mergeCell ref="M131:M133"/>
    <mergeCell ref="N131:N133"/>
    <mergeCell ref="AC128:AC130"/>
    <mergeCell ref="A131:A133"/>
    <mergeCell ref="B131:B133"/>
    <mergeCell ref="C131:C133"/>
    <mergeCell ref="D131:D133"/>
    <mergeCell ref="G131:G133"/>
    <mergeCell ref="H131:H133"/>
    <mergeCell ref="R128:R130"/>
    <mergeCell ref="S128:S130"/>
    <mergeCell ref="T128:T130"/>
    <mergeCell ref="U128:U130"/>
    <mergeCell ref="V128:V130"/>
    <mergeCell ref="W128:W130"/>
    <mergeCell ref="L128:L130"/>
    <mergeCell ref="M128:M130"/>
    <mergeCell ref="N128:N130"/>
    <mergeCell ref="O128:O130"/>
    <mergeCell ref="P128:P130"/>
    <mergeCell ref="Q128:Q130"/>
    <mergeCell ref="AC131:AC133"/>
    <mergeCell ref="A128:A130"/>
    <mergeCell ref="B128:B130"/>
    <mergeCell ref="C128:C130"/>
    <mergeCell ref="D128:D130"/>
    <mergeCell ref="G128:G130"/>
    <mergeCell ref="H128:H130"/>
    <mergeCell ref="I128:I130"/>
    <mergeCell ref="J128:J130"/>
    <mergeCell ref="K128:K130"/>
    <mergeCell ref="X128:X130"/>
    <mergeCell ref="Y128:Y130"/>
    <mergeCell ref="Z128:Z130"/>
    <mergeCell ref="U125:U127"/>
    <mergeCell ref="V125:V127"/>
    <mergeCell ref="W125:W127"/>
    <mergeCell ref="X125:X127"/>
    <mergeCell ref="Y125:Y127"/>
    <mergeCell ref="Z125:Z127"/>
    <mergeCell ref="O125:O127"/>
    <mergeCell ref="P125:P127"/>
    <mergeCell ref="Q125:Q127"/>
    <mergeCell ref="R125:R127"/>
    <mergeCell ref="S125:S127"/>
    <mergeCell ref="T125:T127"/>
    <mergeCell ref="I125:I127"/>
    <mergeCell ref="J125:J127"/>
    <mergeCell ref="K125:K127"/>
    <mergeCell ref="L125:L127"/>
    <mergeCell ref="M125:M127"/>
    <mergeCell ref="N125:N127"/>
    <mergeCell ref="AC122:AC124"/>
    <mergeCell ref="A125:A127"/>
    <mergeCell ref="B125:B127"/>
    <mergeCell ref="C125:C127"/>
    <mergeCell ref="D125:D127"/>
    <mergeCell ref="G125:G127"/>
    <mergeCell ref="H125:H127"/>
    <mergeCell ref="R122:R124"/>
    <mergeCell ref="S122:S124"/>
    <mergeCell ref="T122:T124"/>
    <mergeCell ref="U122:U124"/>
    <mergeCell ref="V122:V124"/>
    <mergeCell ref="W122:W124"/>
    <mergeCell ref="L122:L124"/>
    <mergeCell ref="M122:M124"/>
    <mergeCell ref="N122:N124"/>
    <mergeCell ref="O122:O124"/>
    <mergeCell ref="P122:P124"/>
    <mergeCell ref="Q122:Q124"/>
    <mergeCell ref="AC125:AC127"/>
    <mergeCell ref="A122:A124"/>
    <mergeCell ref="B122:B124"/>
    <mergeCell ref="C122:C124"/>
    <mergeCell ref="D122:D124"/>
    <mergeCell ref="G122:G124"/>
    <mergeCell ref="H122:H124"/>
    <mergeCell ref="I122:I124"/>
    <mergeCell ref="J122:J124"/>
    <mergeCell ref="K122:K124"/>
    <mergeCell ref="X122:X124"/>
    <mergeCell ref="Y122:Y124"/>
    <mergeCell ref="Z122:Z124"/>
    <mergeCell ref="U119:U121"/>
    <mergeCell ref="V119:V121"/>
    <mergeCell ref="W119:W121"/>
    <mergeCell ref="X119:X121"/>
    <mergeCell ref="Y119:Y121"/>
    <mergeCell ref="Z119:Z121"/>
    <mergeCell ref="O119:O121"/>
    <mergeCell ref="P119:P121"/>
    <mergeCell ref="Q119:Q121"/>
    <mergeCell ref="R119:R121"/>
    <mergeCell ref="S119:S121"/>
    <mergeCell ref="T119:T121"/>
    <mergeCell ref="I119:I121"/>
    <mergeCell ref="J119:J121"/>
    <mergeCell ref="K119:K121"/>
    <mergeCell ref="L119:L121"/>
    <mergeCell ref="M119:M121"/>
    <mergeCell ref="N119:N121"/>
    <mergeCell ref="AC116:AC118"/>
    <mergeCell ref="A119:A121"/>
    <mergeCell ref="B119:B121"/>
    <mergeCell ref="C119:C121"/>
    <mergeCell ref="D119:D121"/>
    <mergeCell ref="G119:G121"/>
    <mergeCell ref="H119:H121"/>
    <mergeCell ref="R116:R118"/>
    <mergeCell ref="S116:S118"/>
    <mergeCell ref="T116:T118"/>
    <mergeCell ref="U116:U118"/>
    <mergeCell ref="V116:V118"/>
    <mergeCell ref="W116:W118"/>
    <mergeCell ref="L116:L118"/>
    <mergeCell ref="M116:M118"/>
    <mergeCell ref="N116:N118"/>
    <mergeCell ref="O116:O118"/>
    <mergeCell ref="P116:P118"/>
    <mergeCell ref="Q116:Q118"/>
    <mergeCell ref="AC119:AC121"/>
    <mergeCell ref="A116:A118"/>
    <mergeCell ref="B116:B118"/>
    <mergeCell ref="C116:C118"/>
    <mergeCell ref="D116:D118"/>
    <mergeCell ref="G116:G118"/>
    <mergeCell ref="H116:H118"/>
    <mergeCell ref="I116:I118"/>
    <mergeCell ref="J116:J118"/>
    <mergeCell ref="K116:K118"/>
    <mergeCell ref="X116:X118"/>
    <mergeCell ref="Y116:Y118"/>
    <mergeCell ref="Z116:Z118"/>
    <mergeCell ref="U113:U115"/>
    <mergeCell ref="V113:V115"/>
    <mergeCell ref="W113:W115"/>
    <mergeCell ref="X113:X115"/>
    <mergeCell ref="Y113:Y115"/>
    <mergeCell ref="Z113:Z115"/>
    <mergeCell ref="O113:O115"/>
    <mergeCell ref="P113:P115"/>
    <mergeCell ref="Q113:Q115"/>
    <mergeCell ref="R113:R115"/>
    <mergeCell ref="S113:S115"/>
    <mergeCell ref="T113:T115"/>
    <mergeCell ref="I113:I115"/>
    <mergeCell ref="J113:J115"/>
    <mergeCell ref="K113:K115"/>
    <mergeCell ref="L113:L115"/>
    <mergeCell ref="M113:M115"/>
    <mergeCell ref="N113:N115"/>
    <mergeCell ref="AC110:AC112"/>
    <mergeCell ref="A113:A115"/>
    <mergeCell ref="B113:B115"/>
    <mergeCell ref="C113:C115"/>
    <mergeCell ref="D113:D115"/>
    <mergeCell ref="G113:G115"/>
    <mergeCell ref="H113:H115"/>
    <mergeCell ref="R110:R112"/>
    <mergeCell ref="S110:S112"/>
    <mergeCell ref="T110:T112"/>
    <mergeCell ref="U110:U112"/>
    <mergeCell ref="V110:V112"/>
    <mergeCell ref="W110:W112"/>
    <mergeCell ref="L110:L112"/>
    <mergeCell ref="M110:M112"/>
    <mergeCell ref="N110:N112"/>
    <mergeCell ref="O110:O112"/>
    <mergeCell ref="P110:P112"/>
    <mergeCell ref="Q110:Q112"/>
    <mergeCell ref="AC113:AC115"/>
    <mergeCell ref="A110:A112"/>
    <mergeCell ref="B110:B112"/>
    <mergeCell ref="C110:C112"/>
    <mergeCell ref="D110:D112"/>
    <mergeCell ref="G110:G112"/>
    <mergeCell ref="H110:H112"/>
    <mergeCell ref="I110:I112"/>
    <mergeCell ref="J110:J112"/>
    <mergeCell ref="K110:K112"/>
    <mergeCell ref="X110:X112"/>
    <mergeCell ref="Y110:Y112"/>
    <mergeCell ref="Z110:Z112"/>
    <mergeCell ref="U107:U109"/>
    <mergeCell ref="V107:V109"/>
    <mergeCell ref="W107:W109"/>
    <mergeCell ref="X107:X109"/>
    <mergeCell ref="Y107:Y109"/>
    <mergeCell ref="Z107:Z109"/>
    <mergeCell ref="O107:O109"/>
    <mergeCell ref="P107:P109"/>
    <mergeCell ref="Q107:Q109"/>
    <mergeCell ref="R107:R109"/>
    <mergeCell ref="S107:S109"/>
    <mergeCell ref="T107:T109"/>
    <mergeCell ref="I107:I109"/>
    <mergeCell ref="J107:J109"/>
    <mergeCell ref="K107:K109"/>
    <mergeCell ref="L107:L109"/>
    <mergeCell ref="M107:M109"/>
    <mergeCell ref="N107:N109"/>
    <mergeCell ref="AC104:AC106"/>
    <mergeCell ref="A107:A109"/>
    <mergeCell ref="B107:B109"/>
    <mergeCell ref="C107:C109"/>
    <mergeCell ref="D107:D109"/>
    <mergeCell ref="G107:G109"/>
    <mergeCell ref="H107:H109"/>
    <mergeCell ref="R104:R106"/>
    <mergeCell ref="S104:S106"/>
    <mergeCell ref="T104:T106"/>
    <mergeCell ref="U104:U106"/>
    <mergeCell ref="V104:V106"/>
    <mergeCell ref="W104:W106"/>
    <mergeCell ref="L104:L106"/>
    <mergeCell ref="M104:M106"/>
    <mergeCell ref="N104:N106"/>
    <mergeCell ref="O104:O106"/>
    <mergeCell ref="P104:P106"/>
    <mergeCell ref="Q104:Q106"/>
    <mergeCell ref="AC107:AC109"/>
    <mergeCell ref="A104:A106"/>
    <mergeCell ref="B104:B106"/>
    <mergeCell ref="C104:C106"/>
    <mergeCell ref="D104:D106"/>
    <mergeCell ref="G104:G106"/>
    <mergeCell ref="H104:H106"/>
    <mergeCell ref="I104:I106"/>
    <mergeCell ref="J104:J106"/>
    <mergeCell ref="K104:K106"/>
    <mergeCell ref="X104:X106"/>
    <mergeCell ref="Y104:Y106"/>
    <mergeCell ref="Z104:Z106"/>
    <mergeCell ref="U101:U103"/>
    <mergeCell ref="V101:V103"/>
    <mergeCell ref="W101:W103"/>
    <mergeCell ref="X101:X103"/>
    <mergeCell ref="Y101:Y103"/>
    <mergeCell ref="Z101:Z103"/>
    <mergeCell ref="O101:O103"/>
    <mergeCell ref="P101:P103"/>
    <mergeCell ref="Q101:Q103"/>
    <mergeCell ref="R101:R103"/>
    <mergeCell ref="S101:S103"/>
    <mergeCell ref="T101:T103"/>
    <mergeCell ref="I101:I103"/>
    <mergeCell ref="J101:J103"/>
    <mergeCell ref="K101:K103"/>
    <mergeCell ref="L101:L103"/>
    <mergeCell ref="M101:M103"/>
    <mergeCell ref="N101:N103"/>
    <mergeCell ref="AC98:AC100"/>
    <mergeCell ref="A101:A103"/>
    <mergeCell ref="B101:B103"/>
    <mergeCell ref="C101:C103"/>
    <mergeCell ref="D101:D103"/>
    <mergeCell ref="G101:G103"/>
    <mergeCell ref="H101:H103"/>
    <mergeCell ref="R98:R100"/>
    <mergeCell ref="S98:S100"/>
    <mergeCell ref="T98:T100"/>
    <mergeCell ref="U98:U100"/>
    <mergeCell ref="V98:V100"/>
    <mergeCell ref="W98:W100"/>
    <mergeCell ref="L98:L100"/>
    <mergeCell ref="M98:M100"/>
    <mergeCell ref="N98:N100"/>
    <mergeCell ref="O98:O100"/>
    <mergeCell ref="P98:P100"/>
    <mergeCell ref="Q98:Q100"/>
    <mergeCell ref="AC101:AC103"/>
    <mergeCell ref="A98:A100"/>
    <mergeCell ref="B98:B100"/>
    <mergeCell ref="C98:C100"/>
    <mergeCell ref="D98:D100"/>
    <mergeCell ref="G98:G100"/>
    <mergeCell ref="H98:H100"/>
    <mergeCell ref="I98:I100"/>
    <mergeCell ref="J98:J100"/>
    <mergeCell ref="K98:K100"/>
    <mergeCell ref="X98:X100"/>
    <mergeCell ref="Y98:Y100"/>
    <mergeCell ref="Z98:Z100"/>
    <mergeCell ref="U95:U97"/>
    <mergeCell ref="V95:V97"/>
    <mergeCell ref="W95:W97"/>
    <mergeCell ref="X95:X97"/>
    <mergeCell ref="Y95:Y97"/>
    <mergeCell ref="Z95:Z97"/>
    <mergeCell ref="O95:O97"/>
    <mergeCell ref="P95:P97"/>
    <mergeCell ref="Q95:Q97"/>
    <mergeCell ref="R95:R97"/>
    <mergeCell ref="S95:S97"/>
    <mergeCell ref="T95:T97"/>
    <mergeCell ref="I95:I97"/>
    <mergeCell ref="J95:J97"/>
    <mergeCell ref="K95:K97"/>
    <mergeCell ref="L95:L97"/>
    <mergeCell ref="M95:M97"/>
    <mergeCell ref="N95:N97"/>
    <mergeCell ref="AC92:AC94"/>
    <mergeCell ref="A95:A97"/>
    <mergeCell ref="B95:B97"/>
    <mergeCell ref="C95:C97"/>
    <mergeCell ref="D95:D97"/>
    <mergeCell ref="G95:G97"/>
    <mergeCell ref="H95:H97"/>
    <mergeCell ref="R92:R94"/>
    <mergeCell ref="S92:S94"/>
    <mergeCell ref="T92:T94"/>
    <mergeCell ref="U92:U94"/>
    <mergeCell ref="V92:V94"/>
    <mergeCell ref="W92:W94"/>
    <mergeCell ref="L92:L94"/>
    <mergeCell ref="M92:M94"/>
    <mergeCell ref="N92:N94"/>
    <mergeCell ref="O92:O94"/>
    <mergeCell ref="P92:P94"/>
    <mergeCell ref="Q92:Q94"/>
    <mergeCell ref="AC95:AC97"/>
    <mergeCell ref="A92:A94"/>
    <mergeCell ref="B92:B94"/>
    <mergeCell ref="C92:C94"/>
    <mergeCell ref="D92:D94"/>
    <mergeCell ref="G92:G94"/>
    <mergeCell ref="H92:H94"/>
    <mergeCell ref="I92:I94"/>
    <mergeCell ref="J92:J94"/>
    <mergeCell ref="K92:K94"/>
    <mergeCell ref="X92:X94"/>
    <mergeCell ref="Y92:Y94"/>
    <mergeCell ref="Z92:Z94"/>
    <mergeCell ref="U89:U91"/>
    <mergeCell ref="V89:V91"/>
    <mergeCell ref="W89:W91"/>
    <mergeCell ref="X89:X91"/>
    <mergeCell ref="Y89:Y91"/>
    <mergeCell ref="Z89:Z91"/>
    <mergeCell ref="O89:O91"/>
    <mergeCell ref="P89:P91"/>
    <mergeCell ref="Q89:Q91"/>
    <mergeCell ref="R89:R91"/>
    <mergeCell ref="S89:S91"/>
    <mergeCell ref="T89:T91"/>
    <mergeCell ref="I89:I91"/>
    <mergeCell ref="J89:J91"/>
    <mergeCell ref="K89:K91"/>
    <mergeCell ref="L89:L91"/>
    <mergeCell ref="M89:M91"/>
    <mergeCell ref="N89:N91"/>
    <mergeCell ref="AC86:AC88"/>
    <mergeCell ref="A89:A91"/>
    <mergeCell ref="B89:B91"/>
    <mergeCell ref="C89:C91"/>
    <mergeCell ref="D89:D91"/>
    <mergeCell ref="G89:G91"/>
    <mergeCell ref="H89:H91"/>
    <mergeCell ref="R86:R88"/>
    <mergeCell ref="S86:S88"/>
    <mergeCell ref="T86:T88"/>
    <mergeCell ref="U86:U88"/>
    <mergeCell ref="V86:V88"/>
    <mergeCell ref="W86:W88"/>
    <mergeCell ref="L86:L88"/>
    <mergeCell ref="M86:M88"/>
    <mergeCell ref="N86:N88"/>
    <mergeCell ref="O86:O88"/>
    <mergeCell ref="P86:P88"/>
    <mergeCell ref="Q86:Q88"/>
    <mergeCell ref="AC89:AC91"/>
    <mergeCell ref="A86:A88"/>
    <mergeCell ref="B86:B88"/>
    <mergeCell ref="C86:C88"/>
    <mergeCell ref="D86:D88"/>
    <mergeCell ref="G86:G88"/>
    <mergeCell ref="H86:H88"/>
    <mergeCell ref="I86:I88"/>
    <mergeCell ref="J86:J88"/>
    <mergeCell ref="K86:K88"/>
    <mergeCell ref="X86:X88"/>
    <mergeCell ref="Y86:Y88"/>
    <mergeCell ref="Z86:Z88"/>
    <mergeCell ref="U83:U85"/>
    <mergeCell ref="V83:V85"/>
    <mergeCell ref="W83:W85"/>
    <mergeCell ref="X83:X85"/>
    <mergeCell ref="Y83:Y85"/>
    <mergeCell ref="Z83:Z85"/>
    <mergeCell ref="O83:O85"/>
    <mergeCell ref="P83:P85"/>
    <mergeCell ref="Q83:Q85"/>
    <mergeCell ref="R83:R85"/>
    <mergeCell ref="S83:S85"/>
    <mergeCell ref="T83:T85"/>
    <mergeCell ref="I83:I85"/>
    <mergeCell ref="J83:J85"/>
    <mergeCell ref="K83:K85"/>
    <mergeCell ref="L83:L85"/>
    <mergeCell ref="M83:M85"/>
    <mergeCell ref="N83:N85"/>
    <mergeCell ref="AC80:AC82"/>
    <mergeCell ref="A83:A85"/>
    <mergeCell ref="B83:B85"/>
    <mergeCell ref="C83:C85"/>
    <mergeCell ref="D83:D85"/>
    <mergeCell ref="G83:G85"/>
    <mergeCell ref="H83:H85"/>
    <mergeCell ref="R80:R82"/>
    <mergeCell ref="S80:S82"/>
    <mergeCell ref="T80:T82"/>
    <mergeCell ref="U80:U82"/>
    <mergeCell ref="V80:V82"/>
    <mergeCell ref="W80:W82"/>
    <mergeCell ref="L80:L82"/>
    <mergeCell ref="M80:M82"/>
    <mergeCell ref="N80:N82"/>
    <mergeCell ref="O80:O82"/>
    <mergeCell ref="P80:P82"/>
    <mergeCell ref="Q80:Q82"/>
    <mergeCell ref="AC83:AC85"/>
    <mergeCell ref="A80:A82"/>
    <mergeCell ref="B80:B82"/>
    <mergeCell ref="C80:C82"/>
    <mergeCell ref="D80:D82"/>
    <mergeCell ref="G80:G82"/>
    <mergeCell ref="H80:H82"/>
    <mergeCell ref="I80:I82"/>
    <mergeCell ref="J80:J82"/>
    <mergeCell ref="K80:K82"/>
    <mergeCell ref="X80:X82"/>
    <mergeCell ref="Y80:Y82"/>
    <mergeCell ref="Z80:Z82"/>
    <mergeCell ref="U77:U79"/>
    <mergeCell ref="V77:V79"/>
    <mergeCell ref="W77:W79"/>
    <mergeCell ref="X77:X79"/>
    <mergeCell ref="Y77:Y79"/>
    <mergeCell ref="Z77:Z79"/>
    <mergeCell ref="O77:O79"/>
    <mergeCell ref="P77:P79"/>
    <mergeCell ref="Q77:Q79"/>
    <mergeCell ref="R77:R79"/>
    <mergeCell ref="S77:S79"/>
    <mergeCell ref="T77:T79"/>
    <mergeCell ref="I77:I79"/>
    <mergeCell ref="J77:J79"/>
    <mergeCell ref="K77:K79"/>
    <mergeCell ref="L77:L79"/>
    <mergeCell ref="M77:M79"/>
    <mergeCell ref="N77:N79"/>
    <mergeCell ref="AC74:AC76"/>
    <mergeCell ref="A77:A79"/>
    <mergeCell ref="B77:B79"/>
    <mergeCell ref="C77:C79"/>
    <mergeCell ref="D77:D79"/>
    <mergeCell ref="G77:G79"/>
    <mergeCell ref="H77:H79"/>
    <mergeCell ref="R74:R76"/>
    <mergeCell ref="S74:S76"/>
    <mergeCell ref="T74:T76"/>
    <mergeCell ref="U74:U76"/>
    <mergeCell ref="V74:V76"/>
    <mergeCell ref="W74:W76"/>
    <mergeCell ref="L74:L76"/>
    <mergeCell ref="M74:M76"/>
    <mergeCell ref="N74:N76"/>
    <mergeCell ref="O74:O76"/>
    <mergeCell ref="P74:P76"/>
    <mergeCell ref="Q74:Q76"/>
    <mergeCell ref="AC77:AC79"/>
    <mergeCell ref="A74:A76"/>
    <mergeCell ref="B74:B76"/>
    <mergeCell ref="C74:C76"/>
    <mergeCell ref="D74:D76"/>
    <mergeCell ref="G74:G76"/>
    <mergeCell ref="H74:H76"/>
    <mergeCell ref="I74:I76"/>
    <mergeCell ref="J74:J76"/>
    <mergeCell ref="K74:K76"/>
    <mergeCell ref="X74:X76"/>
    <mergeCell ref="Y74:Y76"/>
    <mergeCell ref="Z74:Z76"/>
    <mergeCell ref="U71:U73"/>
    <mergeCell ref="V71:V73"/>
    <mergeCell ref="W71:W73"/>
    <mergeCell ref="X71:X73"/>
    <mergeCell ref="Y71:Y73"/>
    <mergeCell ref="Z71:Z73"/>
    <mergeCell ref="O71:O73"/>
    <mergeCell ref="P71:P73"/>
    <mergeCell ref="Q71:Q73"/>
    <mergeCell ref="R71:R73"/>
    <mergeCell ref="S71:S73"/>
    <mergeCell ref="T71:T73"/>
    <mergeCell ref="I71:I73"/>
    <mergeCell ref="J71:J73"/>
    <mergeCell ref="K71:K73"/>
    <mergeCell ref="L71:L73"/>
    <mergeCell ref="M71:M73"/>
    <mergeCell ref="N71:N73"/>
    <mergeCell ref="AC68:AC70"/>
    <mergeCell ref="A71:A73"/>
    <mergeCell ref="B71:B73"/>
    <mergeCell ref="C71:C73"/>
    <mergeCell ref="D71:D73"/>
    <mergeCell ref="G71:G73"/>
    <mergeCell ref="H71:H73"/>
    <mergeCell ref="R68:R70"/>
    <mergeCell ref="S68:S70"/>
    <mergeCell ref="T68:T70"/>
    <mergeCell ref="U68:U70"/>
    <mergeCell ref="V68:V70"/>
    <mergeCell ref="W68:W70"/>
    <mergeCell ref="L68:L70"/>
    <mergeCell ref="M68:M70"/>
    <mergeCell ref="N68:N70"/>
    <mergeCell ref="O68:O70"/>
    <mergeCell ref="P68:P70"/>
    <mergeCell ref="Q68:Q70"/>
    <mergeCell ref="AC71:AC73"/>
    <mergeCell ref="A68:A70"/>
    <mergeCell ref="B68:B70"/>
    <mergeCell ref="C68:C70"/>
    <mergeCell ref="D68:D70"/>
    <mergeCell ref="G68:G70"/>
    <mergeCell ref="H68:H70"/>
    <mergeCell ref="I68:I70"/>
    <mergeCell ref="J68:J70"/>
    <mergeCell ref="K68:K70"/>
    <mergeCell ref="X68:X70"/>
    <mergeCell ref="Y68:Y70"/>
    <mergeCell ref="Z68:Z70"/>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M65:M67"/>
    <mergeCell ref="N65:N67"/>
    <mergeCell ref="AC62:AC64"/>
    <mergeCell ref="A65:A67"/>
    <mergeCell ref="B65:B67"/>
    <mergeCell ref="C65:C67"/>
    <mergeCell ref="D65:D67"/>
    <mergeCell ref="G65:G67"/>
    <mergeCell ref="H65:H67"/>
    <mergeCell ref="R62:R64"/>
    <mergeCell ref="S62:S64"/>
    <mergeCell ref="T62:T64"/>
    <mergeCell ref="U62:U64"/>
    <mergeCell ref="V62:V64"/>
    <mergeCell ref="W62:W64"/>
    <mergeCell ref="L62:L64"/>
    <mergeCell ref="M62:M64"/>
    <mergeCell ref="N62:N64"/>
    <mergeCell ref="O62:O64"/>
    <mergeCell ref="P62:P64"/>
    <mergeCell ref="Q62:Q64"/>
    <mergeCell ref="AC65:AC67"/>
    <mergeCell ref="A62:A64"/>
    <mergeCell ref="B62:B64"/>
    <mergeCell ref="C62:C64"/>
    <mergeCell ref="D62:D64"/>
    <mergeCell ref="G62:G64"/>
    <mergeCell ref="H62:H64"/>
    <mergeCell ref="I62:I64"/>
    <mergeCell ref="J62:J64"/>
    <mergeCell ref="K62:K64"/>
    <mergeCell ref="X62:X64"/>
    <mergeCell ref="Y62:Y64"/>
    <mergeCell ref="Z62:Z64"/>
    <mergeCell ref="U59:U61"/>
    <mergeCell ref="V59:V61"/>
    <mergeCell ref="W59:W61"/>
    <mergeCell ref="X59:X61"/>
    <mergeCell ref="Y59:Y61"/>
    <mergeCell ref="Z59:Z61"/>
    <mergeCell ref="O59:O61"/>
    <mergeCell ref="P59:P61"/>
    <mergeCell ref="Q59:Q61"/>
    <mergeCell ref="R59:R61"/>
    <mergeCell ref="S59:S61"/>
    <mergeCell ref="T59:T61"/>
    <mergeCell ref="I59:I61"/>
    <mergeCell ref="J59:J61"/>
    <mergeCell ref="K59:K61"/>
    <mergeCell ref="L59:L61"/>
    <mergeCell ref="M59:M61"/>
    <mergeCell ref="N59:N61"/>
    <mergeCell ref="AC56:AC58"/>
    <mergeCell ref="A59:A61"/>
    <mergeCell ref="B59:B61"/>
    <mergeCell ref="C59:C61"/>
    <mergeCell ref="D59:D61"/>
    <mergeCell ref="G59:G61"/>
    <mergeCell ref="H59:H61"/>
    <mergeCell ref="R56:R58"/>
    <mergeCell ref="S56:S58"/>
    <mergeCell ref="T56:T58"/>
    <mergeCell ref="U56:U58"/>
    <mergeCell ref="V56:V58"/>
    <mergeCell ref="W56:W58"/>
    <mergeCell ref="L56:L58"/>
    <mergeCell ref="M56:M58"/>
    <mergeCell ref="N56:N58"/>
    <mergeCell ref="O56:O58"/>
    <mergeCell ref="P56:P58"/>
    <mergeCell ref="Q56:Q58"/>
    <mergeCell ref="AC59:AC61"/>
    <mergeCell ref="A56:A58"/>
    <mergeCell ref="B56:B58"/>
    <mergeCell ref="C56:C58"/>
    <mergeCell ref="D56:D58"/>
    <mergeCell ref="G56:G58"/>
    <mergeCell ref="H56:H58"/>
    <mergeCell ref="I56:I58"/>
    <mergeCell ref="J56:J58"/>
    <mergeCell ref="K56:K58"/>
    <mergeCell ref="X56:X58"/>
    <mergeCell ref="Y56:Y58"/>
    <mergeCell ref="Z56:Z58"/>
    <mergeCell ref="U53:U55"/>
    <mergeCell ref="V53:V55"/>
    <mergeCell ref="W53:W55"/>
    <mergeCell ref="X53:X55"/>
    <mergeCell ref="Y53:Y55"/>
    <mergeCell ref="Z53:Z55"/>
    <mergeCell ref="O53:O55"/>
    <mergeCell ref="P53:P55"/>
    <mergeCell ref="Q53:Q55"/>
    <mergeCell ref="R53:R55"/>
    <mergeCell ref="S53:S55"/>
    <mergeCell ref="T53:T55"/>
    <mergeCell ref="I53:I55"/>
    <mergeCell ref="J53:J55"/>
    <mergeCell ref="K53:K55"/>
    <mergeCell ref="L53:L55"/>
    <mergeCell ref="M53:M55"/>
    <mergeCell ref="N53:N55"/>
    <mergeCell ref="AC50:AC52"/>
    <mergeCell ref="A53:A55"/>
    <mergeCell ref="B53:B55"/>
    <mergeCell ref="C53:C55"/>
    <mergeCell ref="D53:D55"/>
    <mergeCell ref="G53:G55"/>
    <mergeCell ref="H53:H55"/>
    <mergeCell ref="R50:R52"/>
    <mergeCell ref="S50:S52"/>
    <mergeCell ref="T50:T52"/>
    <mergeCell ref="U50:U52"/>
    <mergeCell ref="V50:V52"/>
    <mergeCell ref="W50:W52"/>
    <mergeCell ref="L50:L52"/>
    <mergeCell ref="M50:M52"/>
    <mergeCell ref="N50:N52"/>
    <mergeCell ref="O50:O52"/>
    <mergeCell ref="P50:P52"/>
    <mergeCell ref="Q50:Q52"/>
    <mergeCell ref="AC53:AC55"/>
    <mergeCell ref="A50:A52"/>
    <mergeCell ref="B50:B52"/>
    <mergeCell ref="C50:C52"/>
    <mergeCell ref="D50:D52"/>
    <mergeCell ref="G50:G52"/>
    <mergeCell ref="H50:H52"/>
    <mergeCell ref="I50:I52"/>
    <mergeCell ref="J50:J52"/>
    <mergeCell ref="K50:K52"/>
    <mergeCell ref="X50:X52"/>
    <mergeCell ref="Y50:Y52"/>
    <mergeCell ref="Z50:Z52"/>
    <mergeCell ref="U47:U49"/>
    <mergeCell ref="V47:V49"/>
    <mergeCell ref="W47:W49"/>
    <mergeCell ref="X47:X49"/>
    <mergeCell ref="Y47:Y49"/>
    <mergeCell ref="Z47:Z49"/>
    <mergeCell ref="O47:O49"/>
    <mergeCell ref="P47:P49"/>
    <mergeCell ref="Q47:Q49"/>
    <mergeCell ref="R47:R49"/>
    <mergeCell ref="S47:S49"/>
    <mergeCell ref="T47:T49"/>
    <mergeCell ref="I47:I49"/>
    <mergeCell ref="J47:J49"/>
    <mergeCell ref="K47:K49"/>
    <mergeCell ref="L47:L49"/>
    <mergeCell ref="M47:M49"/>
    <mergeCell ref="N47:N49"/>
    <mergeCell ref="AC44:AC46"/>
    <mergeCell ref="A47:A49"/>
    <mergeCell ref="B47:B49"/>
    <mergeCell ref="C47:C49"/>
    <mergeCell ref="D47:D49"/>
    <mergeCell ref="G47:G49"/>
    <mergeCell ref="H47:H49"/>
    <mergeCell ref="R44:R46"/>
    <mergeCell ref="S44:S46"/>
    <mergeCell ref="T44:T46"/>
    <mergeCell ref="U44:U46"/>
    <mergeCell ref="V44:V46"/>
    <mergeCell ref="W44:W46"/>
    <mergeCell ref="L44:L46"/>
    <mergeCell ref="M44:M46"/>
    <mergeCell ref="N44:N46"/>
    <mergeCell ref="O44:O46"/>
    <mergeCell ref="P44:P46"/>
    <mergeCell ref="Q44:Q46"/>
    <mergeCell ref="AC47:AC49"/>
    <mergeCell ref="A44:A46"/>
    <mergeCell ref="B44:B46"/>
    <mergeCell ref="C44:C46"/>
    <mergeCell ref="D44:D46"/>
    <mergeCell ref="G44:G46"/>
    <mergeCell ref="H44:H46"/>
    <mergeCell ref="I44:I46"/>
    <mergeCell ref="J44:J46"/>
    <mergeCell ref="K44:K46"/>
    <mergeCell ref="X44:X46"/>
    <mergeCell ref="Y44:Y46"/>
    <mergeCell ref="Z44:Z46"/>
    <mergeCell ref="U41:U43"/>
    <mergeCell ref="V41:V43"/>
    <mergeCell ref="W41:W43"/>
    <mergeCell ref="X41:X43"/>
    <mergeCell ref="Y41:Y43"/>
    <mergeCell ref="Z41:Z43"/>
    <mergeCell ref="O41:O43"/>
    <mergeCell ref="P41:P43"/>
    <mergeCell ref="Q41:Q43"/>
    <mergeCell ref="R41:R43"/>
    <mergeCell ref="S41:S43"/>
    <mergeCell ref="T41:T43"/>
    <mergeCell ref="I41:I43"/>
    <mergeCell ref="J41:J43"/>
    <mergeCell ref="K41:K43"/>
    <mergeCell ref="L41:L43"/>
    <mergeCell ref="M41:M43"/>
    <mergeCell ref="N41:N43"/>
    <mergeCell ref="AC38:AC40"/>
    <mergeCell ref="A41:A43"/>
    <mergeCell ref="B41:B43"/>
    <mergeCell ref="C41:C43"/>
    <mergeCell ref="D41:D43"/>
    <mergeCell ref="G41:G43"/>
    <mergeCell ref="H41:H43"/>
    <mergeCell ref="R38:R40"/>
    <mergeCell ref="S38:S40"/>
    <mergeCell ref="T38:T40"/>
    <mergeCell ref="U38:U40"/>
    <mergeCell ref="V38:V40"/>
    <mergeCell ref="W38:W40"/>
    <mergeCell ref="L38:L40"/>
    <mergeCell ref="M38:M40"/>
    <mergeCell ref="N38:N40"/>
    <mergeCell ref="O38:O40"/>
    <mergeCell ref="P38:P40"/>
    <mergeCell ref="Q38:Q40"/>
    <mergeCell ref="AC41:AC43"/>
    <mergeCell ref="A38:A40"/>
    <mergeCell ref="B38:B40"/>
    <mergeCell ref="C38:C40"/>
    <mergeCell ref="D38:D40"/>
    <mergeCell ref="G38:G40"/>
    <mergeCell ref="H38:H40"/>
    <mergeCell ref="I38:I40"/>
    <mergeCell ref="J38:J40"/>
    <mergeCell ref="K38:K40"/>
    <mergeCell ref="X38:X40"/>
    <mergeCell ref="Y38:Y40"/>
    <mergeCell ref="Z38:Z40"/>
    <mergeCell ref="U35:U37"/>
    <mergeCell ref="V35:V37"/>
    <mergeCell ref="W35:W37"/>
    <mergeCell ref="X35:X37"/>
    <mergeCell ref="Y35:Y37"/>
    <mergeCell ref="Z35:Z37"/>
    <mergeCell ref="O35:O37"/>
    <mergeCell ref="P35:P37"/>
    <mergeCell ref="Q35:Q37"/>
    <mergeCell ref="R35:R37"/>
    <mergeCell ref="S35:S37"/>
    <mergeCell ref="T35:T37"/>
    <mergeCell ref="I35:I37"/>
    <mergeCell ref="J35:J37"/>
    <mergeCell ref="K35:K37"/>
    <mergeCell ref="L35:L37"/>
    <mergeCell ref="M35:M37"/>
    <mergeCell ref="N35:N37"/>
    <mergeCell ref="AC32:AC34"/>
    <mergeCell ref="A35:A37"/>
    <mergeCell ref="B35:B37"/>
    <mergeCell ref="C35:C37"/>
    <mergeCell ref="D35:D37"/>
    <mergeCell ref="G35:G37"/>
    <mergeCell ref="H35:H37"/>
    <mergeCell ref="R32:R34"/>
    <mergeCell ref="S32:S34"/>
    <mergeCell ref="T32:T34"/>
    <mergeCell ref="U32:U34"/>
    <mergeCell ref="V32:V34"/>
    <mergeCell ref="W32:W34"/>
    <mergeCell ref="L32:L34"/>
    <mergeCell ref="M32:M34"/>
    <mergeCell ref="N32:N34"/>
    <mergeCell ref="O32:O34"/>
    <mergeCell ref="P32:P34"/>
    <mergeCell ref="Q32:Q34"/>
    <mergeCell ref="AC35:AC37"/>
    <mergeCell ref="A32:A34"/>
    <mergeCell ref="B32:B34"/>
    <mergeCell ref="C32:C34"/>
    <mergeCell ref="D32:D34"/>
    <mergeCell ref="G32:G34"/>
    <mergeCell ref="H32:H34"/>
    <mergeCell ref="I32:I34"/>
    <mergeCell ref="J32:J34"/>
    <mergeCell ref="K32:K34"/>
    <mergeCell ref="X32:X34"/>
    <mergeCell ref="Y32:Y34"/>
    <mergeCell ref="Z32:Z34"/>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C26:AC28"/>
    <mergeCell ref="A29:A31"/>
    <mergeCell ref="B29:B31"/>
    <mergeCell ref="C29:C31"/>
    <mergeCell ref="D29:D31"/>
    <mergeCell ref="G29:G31"/>
    <mergeCell ref="H29:H31"/>
    <mergeCell ref="R26:R28"/>
    <mergeCell ref="S26:S28"/>
    <mergeCell ref="T26:T28"/>
    <mergeCell ref="U26:U28"/>
    <mergeCell ref="V26:V28"/>
    <mergeCell ref="W26:W28"/>
    <mergeCell ref="L26:L28"/>
    <mergeCell ref="M26:M28"/>
    <mergeCell ref="N26:N28"/>
    <mergeCell ref="O26:O28"/>
    <mergeCell ref="P26:P28"/>
    <mergeCell ref="Q26:Q28"/>
    <mergeCell ref="AC29:AC31"/>
    <mergeCell ref="A26:A28"/>
    <mergeCell ref="B26:B28"/>
    <mergeCell ref="C26:C28"/>
    <mergeCell ref="D26:D28"/>
    <mergeCell ref="G26:G28"/>
    <mergeCell ref="H26:H28"/>
    <mergeCell ref="I26:I28"/>
    <mergeCell ref="J26:J28"/>
    <mergeCell ref="K26:K28"/>
    <mergeCell ref="X26:X28"/>
    <mergeCell ref="Y26:Y28"/>
    <mergeCell ref="Z26:Z28"/>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C20:AC22"/>
    <mergeCell ref="A23:A25"/>
    <mergeCell ref="B23:B25"/>
    <mergeCell ref="C23:C25"/>
    <mergeCell ref="D23:D25"/>
    <mergeCell ref="G23:G25"/>
    <mergeCell ref="H23:H25"/>
    <mergeCell ref="R20:R22"/>
    <mergeCell ref="S20:S22"/>
    <mergeCell ref="T20:T22"/>
    <mergeCell ref="U20:U22"/>
    <mergeCell ref="V20:V22"/>
    <mergeCell ref="W20:W22"/>
    <mergeCell ref="L20:L22"/>
    <mergeCell ref="M20:M22"/>
    <mergeCell ref="N20:N22"/>
    <mergeCell ref="O20:O22"/>
    <mergeCell ref="P20:P22"/>
    <mergeCell ref="Q20:Q22"/>
    <mergeCell ref="AC23:AC25"/>
    <mergeCell ref="A20:A22"/>
    <mergeCell ref="B20:B22"/>
    <mergeCell ref="C20:C22"/>
    <mergeCell ref="D20:D22"/>
    <mergeCell ref="G20:G22"/>
    <mergeCell ref="H20:H22"/>
    <mergeCell ref="I20:I22"/>
    <mergeCell ref="J20:J22"/>
    <mergeCell ref="K20:K22"/>
    <mergeCell ref="X20:X22"/>
    <mergeCell ref="Y20:Y22"/>
    <mergeCell ref="Z20:Z22"/>
    <mergeCell ref="D14:D16"/>
    <mergeCell ref="G14:G16"/>
    <mergeCell ref="H14:H16"/>
    <mergeCell ref="I14:I16"/>
    <mergeCell ref="J14:J16"/>
    <mergeCell ref="K14:K16"/>
    <mergeCell ref="X14:X16"/>
    <mergeCell ref="Y14:Y16"/>
    <mergeCell ref="Z14:Z16"/>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R11:R13"/>
    <mergeCell ref="S11:S13"/>
    <mergeCell ref="T11:T13"/>
    <mergeCell ref="I11:I13"/>
    <mergeCell ref="J11:J13"/>
    <mergeCell ref="K11:K13"/>
    <mergeCell ref="L11:L13"/>
    <mergeCell ref="M11:M13"/>
    <mergeCell ref="N11:N13"/>
    <mergeCell ref="AC14:AC16"/>
    <mergeCell ref="A17:A19"/>
    <mergeCell ref="B17:B19"/>
    <mergeCell ref="C17:C19"/>
    <mergeCell ref="D17:D19"/>
    <mergeCell ref="G17:G19"/>
    <mergeCell ref="H17:H19"/>
    <mergeCell ref="R14:R16"/>
    <mergeCell ref="S14:S16"/>
    <mergeCell ref="T14:T16"/>
    <mergeCell ref="U14:U16"/>
    <mergeCell ref="V14:V16"/>
    <mergeCell ref="W14:W16"/>
    <mergeCell ref="L14:L16"/>
    <mergeCell ref="M14:M16"/>
    <mergeCell ref="N14:N16"/>
    <mergeCell ref="O14:O16"/>
    <mergeCell ref="P14:P16"/>
    <mergeCell ref="Q14:Q16"/>
    <mergeCell ref="AC17:AC19"/>
    <mergeCell ref="A14:A16"/>
    <mergeCell ref="B14:B16"/>
    <mergeCell ref="C14:C16"/>
    <mergeCell ref="X8:X10"/>
    <mergeCell ref="Y8:Y10"/>
    <mergeCell ref="Z8:Z10"/>
    <mergeCell ref="AC8:AC10"/>
    <mergeCell ref="A11:A13"/>
    <mergeCell ref="B11:B13"/>
    <mergeCell ref="C11:C13"/>
    <mergeCell ref="D11:D13"/>
    <mergeCell ref="G11:G13"/>
    <mergeCell ref="H11:H13"/>
    <mergeCell ref="R8:R10"/>
    <mergeCell ref="S8:S10"/>
    <mergeCell ref="T8:T10"/>
    <mergeCell ref="U8:U10"/>
    <mergeCell ref="V8:V10"/>
    <mergeCell ref="W8:W10"/>
    <mergeCell ref="L8:L10"/>
    <mergeCell ref="M8:M10"/>
    <mergeCell ref="N8:N10"/>
    <mergeCell ref="O8:O10"/>
    <mergeCell ref="P8:P10"/>
    <mergeCell ref="Q8:Q10"/>
    <mergeCell ref="AC11:AC13"/>
    <mergeCell ref="U11:U13"/>
    <mergeCell ref="V11:V13"/>
    <mergeCell ref="W11:W13"/>
    <mergeCell ref="X11:X13"/>
    <mergeCell ref="Y11:Y13"/>
    <mergeCell ref="Z11:Z13"/>
    <mergeCell ref="O11:O13"/>
    <mergeCell ref="P11:P13"/>
    <mergeCell ref="Q11:Q13"/>
    <mergeCell ref="AC5:AC7"/>
    <mergeCell ref="A8:A10"/>
    <mergeCell ref="B8:B10"/>
    <mergeCell ref="C8:C10"/>
    <mergeCell ref="D8:D10"/>
    <mergeCell ref="G8:G10"/>
    <mergeCell ref="H8:H10"/>
    <mergeCell ref="I8:I10"/>
    <mergeCell ref="J8:J10"/>
    <mergeCell ref="K8:K10"/>
    <mergeCell ref="U5:U7"/>
    <mergeCell ref="V5:V7"/>
    <mergeCell ref="W5:W7"/>
    <mergeCell ref="X5:X7"/>
    <mergeCell ref="Y5:Y7"/>
    <mergeCell ref="Z5:Z7"/>
    <mergeCell ref="O5:O7"/>
    <mergeCell ref="P5:P7"/>
    <mergeCell ref="Q5:Q7"/>
    <mergeCell ref="R5:R7"/>
    <mergeCell ref="S5:S7"/>
    <mergeCell ref="T5:T7"/>
    <mergeCell ref="I5:I7"/>
    <mergeCell ref="J5:J7"/>
    <mergeCell ref="K5:K7"/>
    <mergeCell ref="L5:L7"/>
    <mergeCell ref="M5:M7"/>
    <mergeCell ref="N5:N7"/>
    <mergeCell ref="A5:A7"/>
    <mergeCell ref="B5:B7"/>
    <mergeCell ref="C5:C7"/>
    <mergeCell ref="D5:D7"/>
    <mergeCell ref="G5:G7"/>
    <mergeCell ref="H5:H7"/>
    <mergeCell ref="H3:K3"/>
    <mergeCell ref="L3:O3"/>
    <mergeCell ref="P3:Y3"/>
    <mergeCell ref="Z3:AA3"/>
    <mergeCell ref="J4:K4"/>
    <mergeCell ref="N4:O4"/>
    <mergeCell ref="A3:A4"/>
    <mergeCell ref="B3:B4"/>
    <mergeCell ref="C3:C4"/>
    <mergeCell ref="D3:D4"/>
    <mergeCell ref="E3:F3"/>
    <mergeCell ref="G3:G4"/>
    <mergeCell ref="A1:F1"/>
    <mergeCell ref="G1:I1"/>
    <mergeCell ref="P1:X1"/>
    <mergeCell ref="Z1:AA1"/>
    <mergeCell ref="A2:N2"/>
    <mergeCell ref="P2:Q2"/>
    <mergeCell ref="U2:V2"/>
  </mergeCells>
  <phoneticPr fontId="3"/>
  <conditionalFormatting sqref="P2:Q2">
    <cfRule type="expression" dxfId="1" priority="2">
      <formula>$P$2=""</formula>
    </cfRule>
  </conditionalFormatting>
  <conditionalFormatting sqref="U2:V2">
    <cfRule type="expression" dxfId="0" priority="1">
      <formula>$U$2=""</formula>
    </cfRule>
  </conditionalFormatting>
  <dataValidations count="4">
    <dataValidation type="list" allowBlank="1" showInputMessage="1" showErrorMessage="1" sqref="P5:Y184" xr:uid="{00000000-0002-0000-0600-000000000000}">
      <formula1>"有"</formula1>
    </dataValidation>
    <dataValidation type="list" errorStyle="warning" allowBlank="1" showInputMessage="1" showErrorMessage="1" error="選択項目以外の入力がされています。" sqref="C5:C184" xr:uid="{00000000-0002-0000-0600-000002000000}">
      <formula1>$AD$6:$AD$26</formula1>
    </dataValidation>
    <dataValidation type="list" errorStyle="warning" allowBlank="1" showInputMessage="1" showErrorMessage="1" error="選択項目以外の入力がされています。" sqref="Z5:Z184" xr:uid="{00000000-0002-0000-0600-000003000000}">
      <formula1>$AF$6:$AF$18</formula1>
    </dataValidation>
    <dataValidation type="list" allowBlank="1" showInputMessage="1" showErrorMessage="1" sqref="D5:D184" xr:uid="{C2E012DA-0FE8-4847-817B-689C8D975850}">
      <formula1>"0歳児担任,1歳児担任,2歳児担任,3歳児担任,4歳児担任,5歳児担任,一時保育担当,子育て広場専任職員,幼稚園型一時預り専任,フリー,その他"</formula1>
    </dataValidation>
  </dataValidations>
  <printOptions horizontalCentered="1"/>
  <pageMargins left="0.31496062992125984" right="0.31496062992125984" top="0.55118110236220474" bottom="0.35433070866141736" header="0.31496062992125984" footer="0.31496062992125984"/>
  <pageSetup paperSize="9" scale="77" fitToHeight="0" orientation="landscape" r:id="rId1"/>
  <rowBreaks count="1" manualBreakCount="1">
    <brk id="49" max="26"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J184"/>
  <sheetViews>
    <sheetView view="pageBreakPreview" zoomScale="85" zoomScaleNormal="100" zoomScaleSheetLayoutView="85" workbookViewId="0">
      <selection sqref="A1:G1"/>
    </sheetView>
  </sheetViews>
  <sheetFormatPr defaultColWidth="9" defaultRowHeight="13.2"/>
  <cols>
    <col min="1" max="1" width="3.21875" style="78" bestFit="1" customWidth="1"/>
    <col min="2" max="2" width="14.44140625" style="78" customWidth="1"/>
    <col min="3" max="5" width="11" style="78" customWidth="1"/>
    <col min="6" max="6" width="9.33203125" style="78" customWidth="1"/>
    <col min="7" max="7" width="15" style="78" customWidth="1"/>
    <col min="8" max="8" width="10.33203125" style="78" customWidth="1"/>
    <col min="9" max="9" width="8.33203125" style="78" customWidth="1"/>
    <col min="10" max="10" width="4.44140625" style="78" customWidth="1"/>
    <col min="11" max="11" width="4.77734375" style="78" customWidth="1"/>
    <col min="12" max="12" width="4.33203125" style="78" customWidth="1"/>
    <col min="13" max="13" width="4.77734375" style="78" customWidth="1"/>
    <col min="14" max="14" width="4.33203125" style="78" customWidth="1"/>
    <col min="15" max="15" width="4.77734375" style="78" customWidth="1"/>
    <col min="16" max="17" width="3.6640625" style="78" customWidth="1"/>
    <col min="18" max="18" width="12" style="78" customWidth="1"/>
    <col min="19" max="19" width="2.88671875" style="78" bestFit="1" customWidth="1"/>
    <col min="20" max="27" width="4.44140625" style="79" customWidth="1"/>
    <col min="28" max="29" width="4.44140625" style="78" customWidth="1"/>
    <col min="30" max="30" width="9.109375" style="78" customWidth="1"/>
    <col min="31" max="31" width="10.44140625" style="78" customWidth="1"/>
    <col min="32" max="33" width="0" style="78" hidden="1" customWidth="1"/>
    <col min="34" max="35" width="9" style="78" hidden="1" customWidth="1"/>
    <col min="36" max="36" width="0" style="78" hidden="1" customWidth="1"/>
    <col min="37" max="16384" width="9" style="78"/>
  </cols>
  <sheetData>
    <row r="1" spans="1:36" ht="18" customHeight="1">
      <c r="A1" s="2036" t="s">
        <v>332</v>
      </c>
      <c r="B1" s="2036"/>
      <c r="C1" s="2036"/>
      <c r="D1" s="2036"/>
      <c r="E1" s="2036"/>
      <c r="F1" s="2036"/>
      <c r="G1" s="2036"/>
      <c r="H1" s="2037"/>
      <c r="I1" s="2037"/>
      <c r="T1" s="78"/>
      <c r="U1" s="78"/>
      <c r="V1" s="78"/>
      <c r="W1" s="78"/>
      <c r="X1" s="78"/>
      <c r="Y1" s="78"/>
      <c r="Z1" s="78"/>
      <c r="AA1" s="78"/>
      <c r="AC1" s="2039" t="s">
        <v>333</v>
      </c>
      <c r="AD1" s="2040"/>
    </row>
    <row r="2" spans="1:36" ht="18" customHeight="1">
      <c r="A2" s="78" t="s">
        <v>1262</v>
      </c>
      <c r="T2" s="78"/>
      <c r="U2" s="78"/>
      <c r="V2" s="78"/>
      <c r="W2" s="78"/>
      <c r="X2" s="78"/>
      <c r="Y2" s="78"/>
      <c r="Z2" s="78"/>
      <c r="AA2" s="78"/>
    </row>
    <row r="3" spans="1:36" s="80" customFormat="1" ht="23.25" customHeight="1">
      <c r="A3" s="2032" t="s">
        <v>323</v>
      </c>
      <c r="B3" s="2032" t="s">
        <v>12</v>
      </c>
      <c r="C3" s="2032" t="s">
        <v>324</v>
      </c>
      <c r="D3" s="2028" t="s">
        <v>675</v>
      </c>
      <c r="E3" s="2035" t="s">
        <v>684</v>
      </c>
      <c r="F3" s="2035" t="s">
        <v>676</v>
      </c>
      <c r="G3" s="2035"/>
      <c r="H3" s="2035" t="s">
        <v>325</v>
      </c>
      <c r="I3" s="2033" t="s">
        <v>334</v>
      </c>
      <c r="J3" s="2032" t="s">
        <v>979</v>
      </c>
      <c r="K3" s="2032"/>
      <c r="L3" s="2032"/>
      <c r="M3" s="2032"/>
      <c r="N3" s="2032"/>
      <c r="O3" s="2032"/>
      <c r="P3" s="2032"/>
      <c r="Q3" s="2032"/>
      <c r="R3" s="2032"/>
      <c r="S3" s="2032"/>
      <c r="T3" s="2028" t="s">
        <v>677</v>
      </c>
      <c r="U3" s="2028"/>
      <c r="V3" s="2028"/>
      <c r="W3" s="2028"/>
      <c r="X3" s="2028"/>
      <c r="Y3" s="2028"/>
      <c r="Z3" s="2028"/>
      <c r="AA3" s="2028"/>
      <c r="AB3" s="2028"/>
      <c r="AC3" s="2028"/>
      <c r="AD3" s="2028" t="s">
        <v>678</v>
      </c>
      <c r="AE3" s="2028"/>
    </row>
    <row r="4" spans="1:36" s="80" customFormat="1" ht="48.75" customHeight="1" thickBot="1">
      <c r="A4" s="2032"/>
      <c r="B4" s="2032"/>
      <c r="C4" s="2032"/>
      <c r="D4" s="2028"/>
      <c r="E4" s="2035"/>
      <c r="F4" s="191" t="s">
        <v>679</v>
      </c>
      <c r="G4" s="192" t="s">
        <v>680</v>
      </c>
      <c r="H4" s="2035"/>
      <c r="I4" s="2099"/>
      <c r="J4" s="2094" t="s">
        <v>685</v>
      </c>
      <c r="K4" s="2094"/>
      <c r="L4" s="2095" t="s">
        <v>686</v>
      </c>
      <c r="M4" s="2095"/>
      <c r="N4" s="2095" t="s">
        <v>1511</v>
      </c>
      <c r="O4" s="2095"/>
      <c r="P4" s="2096" t="s">
        <v>687</v>
      </c>
      <c r="Q4" s="2097"/>
      <c r="R4" s="2097"/>
      <c r="S4" s="2098"/>
      <c r="T4" s="247" t="s">
        <v>788</v>
      </c>
      <c r="U4" s="248" t="s">
        <v>980</v>
      </c>
      <c r="V4" s="248"/>
      <c r="W4" s="248"/>
      <c r="X4" s="248"/>
      <c r="Y4" s="248"/>
      <c r="Z4" s="248"/>
      <c r="AA4" s="249"/>
      <c r="AB4" s="290"/>
      <c r="AC4" s="291"/>
      <c r="AD4" s="195" t="s">
        <v>726</v>
      </c>
      <c r="AE4" s="196" t="s">
        <v>681</v>
      </c>
    </row>
    <row r="5" spans="1:36" s="80" customFormat="1" ht="12">
      <c r="A5" s="2044">
        <v>1</v>
      </c>
      <c r="B5" s="2050" t="s">
        <v>981</v>
      </c>
      <c r="C5" s="2050" t="s">
        <v>937</v>
      </c>
      <c r="D5" s="2050"/>
      <c r="E5" s="2019" t="s">
        <v>982</v>
      </c>
      <c r="F5" s="241" t="s">
        <v>682</v>
      </c>
      <c r="G5" s="242"/>
      <c r="H5" s="2088">
        <v>43922</v>
      </c>
      <c r="I5" s="2091" t="s">
        <v>786</v>
      </c>
      <c r="J5" s="2116">
        <v>20</v>
      </c>
      <c r="K5" s="2117" t="s">
        <v>309</v>
      </c>
      <c r="L5" s="2116">
        <v>8</v>
      </c>
      <c r="M5" s="2117" t="s">
        <v>335</v>
      </c>
      <c r="N5" s="2116">
        <v>60</v>
      </c>
      <c r="O5" s="2117" t="s">
        <v>358</v>
      </c>
      <c r="P5" s="2118" t="s">
        <v>983</v>
      </c>
      <c r="Q5" s="2119"/>
      <c r="R5" s="2124">
        <v>2000000</v>
      </c>
      <c r="S5" s="2110" t="s">
        <v>331</v>
      </c>
      <c r="T5" s="2113"/>
      <c r="U5" s="2062"/>
      <c r="V5" s="2062"/>
      <c r="W5" s="2062"/>
      <c r="X5" s="2062"/>
      <c r="Y5" s="2062"/>
      <c r="Z5" s="2062"/>
      <c r="AA5" s="2062"/>
      <c r="AB5" s="2062"/>
      <c r="AC5" s="2053"/>
      <c r="AD5" s="2107"/>
      <c r="AE5" s="243" t="s">
        <v>683</v>
      </c>
      <c r="AG5" s="2044">
        <f>IF(ISERROR(VLOOKUP(C5,$AH$6:$AI$27,2,0))=TRUE,"",VLOOKUP(C5,$AH$6:$AI$27,2,0))</f>
        <v>0</v>
      </c>
      <c r="AH5" s="80" t="s">
        <v>922</v>
      </c>
    </row>
    <row r="6" spans="1:36" s="80" customFormat="1" ht="12">
      <c r="A6" s="2045"/>
      <c r="B6" s="2051"/>
      <c r="C6" s="2051"/>
      <c r="D6" s="2051"/>
      <c r="E6" s="2020"/>
      <c r="F6" s="244" t="s">
        <v>984</v>
      </c>
      <c r="G6" s="245"/>
      <c r="H6" s="2089"/>
      <c r="I6" s="2092"/>
      <c r="J6" s="2102"/>
      <c r="K6" s="2105"/>
      <c r="L6" s="2102"/>
      <c r="M6" s="2105"/>
      <c r="N6" s="2102"/>
      <c r="O6" s="2105"/>
      <c r="P6" s="2120"/>
      <c r="Q6" s="2121"/>
      <c r="R6" s="2057"/>
      <c r="S6" s="2111"/>
      <c r="T6" s="2114"/>
      <c r="U6" s="2063"/>
      <c r="V6" s="2063"/>
      <c r="W6" s="2063"/>
      <c r="X6" s="2063"/>
      <c r="Y6" s="2063"/>
      <c r="Z6" s="2063"/>
      <c r="AA6" s="2063"/>
      <c r="AB6" s="2063"/>
      <c r="AC6" s="2054"/>
      <c r="AD6" s="2108"/>
      <c r="AE6" s="276" t="s">
        <v>925</v>
      </c>
      <c r="AG6" s="2045"/>
      <c r="AH6" s="80" t="s">
        <v>919</v>
      </c>
      <c r="AI6" s="80">
        <v>0</v>
      </c>
      <c r="AJ6" s="80" t="s">
        <v>926</v>
      </c>
    </row>
    <row r="7" spans="1:36" s="80" customFormat="1" ht="12">
      <c r="A7" s="2046"/>
      <c r="B7" s="2052"/>
      <c r="C7" s="2052"/>
      <c r="D7" s="2052"/>
      <c r="E7" s="2021"/>
      <c r="F7" s="272" t="s">
        <v>985</v>
      </c>
      <c r="G7" s="271"/>
      <c r="H7" s="2090"/>
      <c r="I7" s="2093"/>
      <c r="J7" s="2103"/>
      <c r="K7" s="2106"/>
      <c r="L7" s="2103"/>
      <c r="M7" s="2106"/>
      <c r="N7" s="2103"/>
      <c r="O7" s="2106"/>
      <c r="P7" s="2122"/>
      <c r="Q7" s="2123"/>
      <c r="R7" s="2058"/>
      <c r="S7" s="2112"/>
      <c r="T7" s="2115"/>
      <c r="U7" s="2064"/>
      <c r="V7" s="2064"/>
      <c r="W7" s="2064"/>
      <c r="X7" s="2064"/>
      <c r="Y7" s="2064"/>
      <c r="Z7" s="2064"/>
      <c r="AA7" s="2064"/>
      <c r="AB7" s="2064"/>
      <c r="AC7" s="2055"/>
      <c r="AD7" s="2109"/>
      <c r="AE7" s="246" t="s">
        <v>986</v>
      </c>
      <c r="AG7" s="2046"/>
      <c r="AH7" s="80" t="s">
        <v>929</v>
      </c>
      <c r="AI7" s="80">
        <v>0</v>
      </c>
      <c r="AJ7" s="80" t="s">
        <v>930</v>
      </c>
    </row>
    <row r="8" spans="1:36" s="80" customFormat="1" ht="12">
      <c r="A8" s="2044">
        <v>2</v>
      </c>
      <c r="B8" s="2050" t="s">
        <v>987</v>
      </c>
      <c r="C8" s="2050" t="s">
        <v>942</v>
      </c>
      <c r="D8" s="2050" t="s">
        <v>956</v>
      </c>
      <c r="E8" s="2019" t="s">
        <v>988</v>
      </c>
      <c r="F8" s="241" t="s">
        <v>682</v>
      </c>
      <c r="G8" s="242" t="s">
        <v>785</v>
      </c>
      <c r="H8" s="2088">
        <v>44287</v>
      </c>
      <c r="I8" s="2100" t="s">
        <v>786</v>
      </c>
      <c r="J8" s="2101">
        <v>20</v>
      </c>
      <c r="K8" s="2104" t="s">
        <v>309</v>
      </c>
      <c r="L8" s="2101">
        <v>8</v>
      </c>
      <c r="M8" s="2104" t="s">
        <v>335</v>
      </c>
      <c r="N8" s="2101">
        <v>60</v>
      </c>
      <c r="O8" s="2104" t="s">
        <v>358</v>
      </c>
      <c r="P8" s="2125" t="s">
        <v>787</v>
      </c>
      <c r="Q8" s="2126"/>
      <c r="R8" s="2056">
        <v>1200</v>
      </c>
      <c r="S8" s="2127" t="s">
        <v>331</v>
      </c>
      <c r="T8" s="2113" t="s">
        <v>783</v>
      </c>
      <c r="U8" s="2062" t="s">
        <v>783</v>
      </c>
      <c r="V8" s="2062"/>
      <c r="W8" s="2062"/>
      <c r="X8" s="2062"/>
      <c r="Y8" s="2062"/>
      <c r="Z8" s="2062"/>
      <c r="AA8" s="2062"/>
      <c r="AB8" s="2062"/>
      <c r="AC8" s="2053"/>
      <c r="AD8" s="2107"/>
      <c r="AE8" s="243" t="s">
        <v>683</v>
      </c>
      <c r="AG8" s="2044">
        <f t="shared" ref="AG8" si="0">IF(ISERROR(VLOOKUP(C8,$AH$6:$AI$27,2,0))=TRUE,"",VLOOKUP(C8,$AH$6:$AI$27,2,0))</f>
        <v>1</v>
      </c>
      <c r="AH8" s="80" t="s">
        <v>934</v>
      </c>
      <c r="AI8" s="80">
        <v>1</v>
      </c>
      <c r="AJ8" s="80" t="s">
        <v>935</v>
      </c>
    </row>
    <row r="9" spans="1:36" s="80" customFormat="1" ht="12">
      <c r="A9" s="2045"/>
      <c r="B9" s="2051"/>
      <c r="C9" s="2051"/>
      <c r="D9" s="2051"/>
      <c r="E9" s="2020"/>
      <c r="F9" s="244" t="s">
        <v>984</v>
      </c>
      <c r="G9" s="245" t="s">
        <v>989</v>
      </c>
      <c r="H9" s="2089"/>
      <c r="I9" s="2092"/>
      <c r="J9" s="2102"/>
      <c r="K9" s="2105"/>
      <c r="L9" s="2102"/>
      <c r="M9" s="2105"/>
      <c r="N9" s="2102"/>
      <c r="O9" s="2105"/>
      <c r="P9" s="2120"/>
      <c r="Q9" s="2121"/>
      <c r="R9" s="2057"/>
      <c r="S9" s="2111"/>
      <c r="T9" s="2114"/>
      <c r="U9" s="2063"/>
      <c r="V9" s="2063"/>
      <c r="W9" s="2063"/>
      <c r="X9" s="2063"/>
      <c r="Y9" s="2063"/>
      <c r="Z9" s="2063"/>
      <c r="AA9" s="2063"/>
      <c r="AB9" s="2063"/>
      <c r="AC9" s="2054"/>
      <c r="AD9" s="2108"/>
      <c r="AE9" s="276" t="s">
        <v>925</v>
      </c>
      <c r="AG9" s="2045"/>
      <c r="AH9" s="80" t="s">
        <v>937</v>
      </c>
      <c r="AI9" s="80">
        <v>0</v>
      </c>
      <c r="AJ9" s="80" t="s">
        <v>938</v>
      </c>
    </row>
    <row r="10" spans="1:36" s="80" customFormat="1" ht="12">
      <c r="A10" s="2046"/>
      <c r="B10" s="2052"/>
      <c r="C10" s="2052"/>
      <c r="D10" s="2052"/>
      <c r="E10" s="2021"/>
      <c r="F10" s="272" t="s">
        <v>939</v>
      </c>
      <c r="G10" s="271"/>
      <c r="H10" s="2090"/>
      <c r="I10" s="2093"/>
      <c r="J10" s="2103"/>
      <c r="K10" s="2106"/>
      <c r="L10" s="2103"/>
      <c r="M10" s="2106"/>
      <c r="N10" s="2103"/>
      <c r="O10" s="2106"/>
      <c r="P10" s="2122"/>
      <c r="Q10" s="2123"/>
      <c r="R10" s="2058"/>
      <c r="S10" s="2112"/>
      <c r="T10" s="2115"/>
      <c r="U10" s="2064"/>
      <c r="V10" s="2064"/>
      <c r="W10" s="2064"/>
      <c r="X10" s="2064"/>
      <c r="Y10" s="2064"/>
      <c r="Z10" s="2064"/>
      <c r="AA10" s="2064"/>
      <c r="AB10" s="2064"/>
      <c r="AC10" s="2055"/>
      <c r="AD10" s="2109"/>
      <c r="AE10" s="246" t="s">
        <v>986</v>
      </c>
      <c r="AG10" s="2046"/>
      <c r="AH10" s="80" t="s">
        <v>931</v>
      </c>
      <c r="AI10" s="80">
        <v>1</v>
      </c>
      <c r="AJ10" s="80" t="s">
        <v>941</v>
      </c>
    </row>
    <row r="11" spans="1:36" s="80" customFormat="1" ht="12">
      <c r="A11" s="2044">
        <v>3</v>
      </c>
      <c r="B11" s="2050" t="s">
        <v>990</v>
      </c>
      <c r="C11" s="2050" t="s">
        <v>942</v>
      </c>
      <c r="D11" s="2050" t="s">
        <v>1512</v>
      </c>
      <c r="E11" s="2019" t="s">
        <v>784</v>
      </c>
      <c r="F11" s="241" t="s">
        <v>682</v>
      </c>
      <c r="G11" s="242" t="s">
        <v>991</v>
      </c>
      <c r="H11" s="2088">
        <v>44652</v>
      </c>
      <c r="I11" s="2100" t="s">
        <v>786</v>
      </c>
      <c r="J11" s="2101">
        <v>10</v>
      </c>
      <c r="K11" s="2104" t="s">
        <v>309</v>
      </c>
      <c r="L11" s="2101">
        <v>5</v>
      </c>
      <c r="M11" s="2104" t="s">
        <v>335</v>
      </c>
      <c r="N11" s="2101">
        <v>0</v>
      </c>
      <c r="O11" s="2104" t="s">
        <v>358</v>
      </c>
      <c r="P11" s="2125" t="s">
        <v>787</v>
      </c>
      <c r="Q11" s="2126"/>
      <c r="R11" s="2056">
        <v>1200</v>
      </c>
      <c r="S11" s="2127" t="s">
        <v>331</v>
      </c>
      <c r="T11" s="2113" t="s">
        <v>783</v>
      </c>
      <c r="U11" s="2062" t="s">
        <v>783</v>
      </c>
      <c r="V11" s="2062"/>
      <c r="W11" s="2062"/>
      <c r="X11" s="2062"/>
      <c r="Y11" s="2062"/>
      <c r="Z11" s="2062"/>
      <c r="AA11" s="2062"/>
      <c r="AB11" s="2062"/>
      <c r="AC11" s="2053"/>
      <c r="AD11" s="2107"/>
      <c r="AE11" s="243" t="s">
        <v>683</v>
      </c>
      <c r="AG11" s="2044">
        <f t="shared" ref="AG11" si="1">IF(ISERROR(VLOOKUP(C11,$AH$6:$AI$27,2,0))=TRUE,"",VLOOKUP(C11,$AH$6:$AI$27,2,0))</f>
        <v>1</v>
      </c>
      <c r="AH11" s="80" t="s">
        <v>942</v>
      </c>
      <c r="AI11" s="80">
        <v>1</v>
      </c>
      <c r="AJ11" s="80" t="s">
        <v>943</v>
      </c>
    </row>
    <row r="12" spans="1:36" s="80" customFormat="1" ht="12">
      <c r="A12" s="2045"/>
      <c r="B12" s="2051"/>
      <c r="C12" s="2051"/>
      <c r="D12" s="2051"/>
      <c r="E12" s="2020"/>
      <c r="F12" s="244" t="s">
        <v>984</v>
      </c>
      <c r="G12" s="245" t="s">
        <v>944</v>
      </c>
      <c r="H12" s="2089"/>
      <c r="I12" s="2092"/>
      <c r="J12" s="2102"/>
      <c r="K12" s="2105"/>
      <c r="L12" s="2102"/>
      <c r="M12" s="2105"/>
      <c r="N12" s="2102"/>
      <c r="O12" s="2105"/>
      <c r="P12" s="2120"/>
      <c r="Q12" s="2121"/>
      <c r="R12" s="2057"/>
      <c r="S12" s="2111"/>
      <c r="T12" s="2114"/>
      <c r="U12" s="2063"/>
      <c r="V12" s="2063"/>
      <c r="W12" s="2063"/>
      <c r="X12" s="2063"/>
      <c r="Y12" s="2063"/>
      <c r="Z12" s="2063"/>
      <c r="AA12" s="2063"/>
      <c r="AB12" s="2063"/>
      <c r="AC12" s="2054"/>
      <c r="AD12" s="2108"/>
      <c r="AE12" s="276" t="s">
        <v>992</v>
      </c>
      <c r="AG12" s="2045"/>
      <c r="AH12" s="80" t="s">
        <v>945</v>
      </c>
      <c r="AI12" s="80">
        <v>0</v>
      </c>
      <c r="AJ12" s="80" t="s">
        <v>946</v>
      </c>
    </row>
    <row r="13" spans="1:36" s="80" customFormat="1" ht="12.6" thickBot="1">
      <c r="A13" s="2046"/>
      <c r="B13" s="2052"/>
      <c r="C13" s="2052"/>
      <c r="D13" s="2052"/>
      <c r="E13" s="2020"/>
      <c r="F13" s="272" t="s">
        <v>939</v>
      </c>
      <c r="G13" s="271"/>
      <c r="H13" s="2090"/>
      <c r="I13" s="2093"/>
      <c r="J13" s="2103"/>
      <c r="K13" s="2106"/>
      <c r="L13" s="2103"/>
      <c r="M13" s="2106"/>
      <c r="N13" s="2103"/>
      <c r="O13" s="2106"/>
      <c r="P13" s="2122"/>
      <c r="Q13" s="2123"/>
      <c r="R13" s="2058"/>
      <c r="S13" s="2112"/>
      <c r="T13" s="2115"/>
      <c r="U13" s="2064"/>
      <c r="V13" s="2064"/>
      <c r="W13" s="2064"/>
      <c r="X13" s="2064"/>
      <c r="Y13" s="2064"/>
      <c r="Z13" s="2064"/>
      <c r="AA13" s="2064"/>
      <c r="AB13" s="2064"/>
      <c r="AC13" s="2055"/>
      <c r="AD13" s="2109"/>
      <c r="AE13" s="246" t="s">
        <v>986</v>
      </c>
      <c r="AG13" s="2046"/>
      <c r="AH13" s="80" t="s">
        <v>947</v>
      </c>
      <c r="AI13" s="80">
        <v>0</v>
      </c>
      <c r="AJ13" s="80" t="s">
        <v>948</v>
      </c>
    </row>
    <row r="14" spans="1:36" s="80" customFormat="1" ht="12">
      <c r="A14" s="2044">
        <v>4</v>
      </c>
      <c r="B14" s="2050" t="s">
        <v>993</v>
      </c>
      <c r="C14" s="2135" t="s">
        <v>942</v>
      </c>
      <c r="D14" s="2050" t="s">
        <v>1512</v>
      </c>
      <c r="E14" s="2138" t="s">
        <v>994</v>
      </c>
      <c r="F14" s="292" t="s">
        <v>682</v>
      </c>
      <c r="G14" s="242" t="s">
        <v>932</v>
      </c>
      <c r="H14" s="2088">
        <v>45017</v>
      </c>
      <c r="I14" s="2100" t="s">
        <v>786</v>
      </c>
      <c r="J14" s="2101">
        <v>5</v>
      </c>
      <c r="K14" s="2104" t="s">
        <v>309</v>
      </c>
      <c r="L14" s="2101">
        <v>5</v>
      </c>
      <c r="M14" s="2104" t="s">
        <v>335</v>
      </c>
      <c r="N14" s="2101">
        <v>0</v>
      </c>
      <c r="O14" s="2104" t="s">
        <v>358</v>
      </c>
      <c r="P14" s="2125" t="s">
        <v>224</v>
      </c>
      <c r="Q14" s="2126"/>
      <c r="R14" s="2056"/>
      <c r="S14" s="2127" t="s">
        <v>331</v>
      </c>
      <c r="T14" s="2113"/>
      <c r="U14" s="2062"/>
      <c r="V14" s="2062"/>
      <c r="W14" s="2062"/>
      <c r="X14" s="2062"/>
      <c r="Y14" s="2062"/>
      <c r="Z14" s="2062"/>
      <c r="AA14" s="2062"/>
      <c r="AB14" s="2062"/>
      <c r="AC14" s="2053"/>
      <c r="AD14" s="2107"/>
      <c r="AE14" s="243" t="s">
        <v>683</v>
      </c>
      <c r="AG14" s="2044">
        <f t="shared" ref="AG14" si="2">IF(ISERROR(VLOOKUP(C14,$AH$6:$AI$27,2,0))=TRUE,"",VLOOKUP(C14,$AH$6:$AI$27,2,0))</f>
        <v>1</v>
      </c>
      <c r="AH14" s="80" t="s">
        <v>950</v>
      </c>
      <c r="AI14" s="80">
        <v>0</v>
      </c>
      <c r="AJ14" s="80" t="s">
        <v>951</v>
      </c>
    </row>
    <row r="15" spans="1:36" s="80" customFormat="1" ht="12">
      <c r="A15" s="2045"/>
      <c r="B15" s="2051"/>
      <c r="C15" s="2136"/>
      <c r="D15" s="2051"/>
      <c r="E15" s="2139"/>
      <c r="F15" s="293" t="s">
        <v>923</v>
      </c>
      <c r="G15" s="245" t="s">
        <v>944</v>
      </c>
      <c r="H15" s="2089"/>
      <c r="I15" s="2092"/>
      <c r="J15" s="2102"/>
      <c r="K15" s="2105"/>
      <c r="L15" s="2102"/>
      <c r="M15" s="2105"/>
      <c r="N15" s="2102"/>
      <c r="O15" s="2105"/>
      <c r="P15" s="2120"/>
      <c r="Q15" s="2121"/>
      <c r="R15" s="2057"/>
      <c r="S15" s="2111"/>
      <c r="T15" s="2114"/>
      <c r="U15" s="2063"/>
      <c r="V15" s="2063"/>
      <c r="W15" s="2063"/>
      <c r="X15" s="2063"/>
      <c r="Y15" s="2063"/>
      <c r="Z15" s="2063"/>
      <c r="AA15" s="2063"/>
      <c r="AB15" s="2063"/>
      <c r="AC15" s="2054"/>
      <c r="AD15" s="2108"/>
      <c r="AE15" s="276" t="s">
        <v>925</v>
      </c>
      <c r="AG15" s="2045"/>
      <c r="AH15" s="80" t="s">
        <v>952</v>
      </c>
      <c r="AI15" s="80">
        <v>0</v>
      </c>
      <c r="AJ15" s="80" t="s">
        <v>953</v>
      </c>
    </row>
    <row r="16" spans="1:36" s="80" customFormat="1" ht="12.6" thickBot="1">
      <c r="A16" s="2046"/>
      <c r="B16" s="2052"/>
      <c r="C16" s="2137"/>
      <c r="D16" s="2052"/>
      <c r="E16" s="2140"/>
      <c r="F16" s="294" t="s">
        <v>939</v>
      </c>
      <c r="G16" s="271"/>
      <c r="H16" s="2090"/>
      <c r="I16" s="2141"/>
      <c r="J16" s="2142"/>
      <c r="K16" s="2130"/>
      <c r="L16" s="2142"/>
      <c r="M16" s="2130"/>
      <c r="N16" s="2142"/>
      <c r="O16" s="2130"/>
      <c r="P16" s="2131"/>
      <c r="Q16" s="2132"/>
      <c r="R16" s="2133"/>
      <c r="S16" s="2134"/>
      <c r="T16" s="2115"/>
      <c r="U16" s="2064"/>
      <c r="V16" s="2064"/>
      <c r="W16" s="2064"/>
      <c r="X16" s="2064"/>
      <c r="Y16" s="2064"/>
      <c r="Z16" s="2064"/>
      <c r="AA16" s="2064"/>
      <c r="AB16" s="2064"/>
      <c r="AC16" s="2055"/>
      <c r="AD16" s="2109"/>
      <c r="AE16" s="246" t="s">
        <v>995</v>
      </c>
      <c r="AG16" s="2046"/>
      <c r="AH16" s="80" t="s">
        <v>954</v>
      </c>
      <c r="AI16" s="80">
        <v>0</v>
      </c>
      <c r="AJ16" s="80" t="s">
        <v>921</v>
      </c>
    </row>
    <row r="17" spans="1:36" s="80" customFormat="1" ht="12">
      <c r="A17" s="2044">
        <v>5</v>
      </c>
      <c r="B17" s="2050"/>
      <c r="C17" s="2050"/>
      <c r="D17" s="2050"/>
      <c r="E17" s="2020"/>
      <c r="F17" s="241" t="s">
        <v>682</v>
      </c>
      <c r="G17" s="242"/>
      <c r="H17" s="2019"/>
      <c r="I17" s="2128" t="s">
        <v>688</v>
      </c>
      <c r="J17" s="2102"/>
      <c r="K17" s="2105" t="s">
        <v>309</v>
      </c>
      <c r="L17" s="2102"/>
      <c r="M17" s="2105" t="s">
        <v>335</v>
      </c>
      <c r="N17" s="2102"/>
      <c r="O17" s="2105" t="s">
        <v>358</v>
      </c>
      <c r="P17" s="2120" t="s">
        <v>224</v>
      </c>
      <c r="Q17" s="2121"/>
      <c r="R17" s="2057"/>
      <c r="S17" s="2143" t="s">
        <v>331</v>
      </c>
      <c r="T17" s="2022"/>
      <c r="U17" s="2062"/>
      <c r="V17" s="2062"/>
      <c r="W17" s="2062"/>
      <c r="X17" s="2062"/>
      <c r="Y17" s="2062"/>
      <c r="Z17" s="2062"/>
      <c r="AA17" s="2062"/>
      <c r="AB17" s="2062"/>
      <c r="AC17" s="2053"/>
      <c r="AD17" s="2107"/>
      <c r="AE17" s="243" t="s">
        <v>683</v>
      </c>
      <c r="AG17" s="2044" t="str">
        <f t="shared" ref="AG17" si="3">IF(ISERROR(VLOOKUP(C17,$AH$6:$AI$27,2,0))=TRUE,"",VLOOKUP(C17,$AH$6:$AI$27,2,0))</f>
        <v/>
      </c>
      <c r="AH17" s="80" t="s">
        <v>949</v>
      </c>
      <c r="AI17" s="80">
        <v>0</v>
      </c>
      <c r="AJ17" s="80" t="s">
        <v>933</v>
      </c>
    </row>
    <row r="18" spans="1:36" s="80" customFormat="1" ht="12">
      <c r="A18" s="2045"/>
      <c r="B18" s="2051"/>
      <c r="C18" s="2051"/>
      <c r="D18" s="2051"/>
      <c r="E18" s="2020"/>
      <c r="F18" s="244" t="s">
        <v>923</v>
      </c>
      <c r="G18" s="245"/>
      <c r="H18" s="2020"/>
      <c r="I18" s="2128"/>
      <c r="J18" s="2102"/>
      <c r="K18" s="2105"/>
      <c r="L18" s="2102"/>
      <c r="M18" s="2105"/>
      <c r="N18" s="2102"/>
      <c r="O18" s="2105"/>
      <c r="P18" s="2120"/>
      <c r="Q18" s="2121"/>
      <c r="R18" s="2057"/>
      <c r="S18" s="2143"/>
      <c r="T18" s="2023"/>
      <c r="U18" s="2063"/>
      <c r="V18" s="2063"/>
      <c r="W18" s="2063"/>
      <c r="X18" s="2063"/>
      <c r="Y18" s="2063"/>
      <c r="Z18" s="2063"/>
      <c r="AA18" s="2063"/>
      <c r="AB18" s="2063"/>
      <c r="AC18" s="2054"/>
      <c r="AD18" s="2108"/>
      <c r="AE18" s="276" t="s">
        <v>996</v>
      </c>
      <c r="AG18" s="2045"/>
      <c r="AH18" s="80" t="s">
        <v>957</v>
      </c>
      <c r="AI18" s="80">
        <v>0</v>
      </c>
      <c r="AJ18" s="80" t="s">
        <v>958</v>
      </c>
    </row>
    <row r="19" spans="1:36" s="80" customFormat="1">
      <c r="A19" s="2046"/>
      <c r="B19" s="2052"/>
      <c r="C19" s="2052"/>
      <c r="D19" s="2052"/>
      <c r="E19" s="2021"/>
      <c r="F19" s="272" t="s">
        <v>997</v>
      </c>
      <c r="G19" s="271"/>
      <c r="H19" s="2021"/>
      <c r="I19" s="2129"/>
      <c r="J19" s="2103"/>
      <c r="K19" s="2106"/>
      <c r="L19" s="2103"/>
      <c r="M19" s="2106"/>
      <c r="N19" s="2103"/>
      <c r="O19" s="2106"/>
      <c r="P19" s="2122"/>
      <c r="Q19" s="2123"/>
      <c r="R19" s="2058"/>
      <c r="S19" s="2144"/>
      <c r="T19" s="2024"/>
      <c r="U19" s="2064"/>
      <c r="V19" s="2064"/>
      <c r="W19" s="2064"/>
      <c r="X19" s="2064"/>
      <c r="Y19" s="2064"/>
      <c r="Z19" s="2064"/>
      <c r="AA19" s="2064"/>
      <c r="AB19" s="2064"/>
      <c r="AC19" s="2055"/>
      <c r="AD19" s="2109"/>
      <c r="AE19" s="246" t="s">
        <v>940</v>
      </c>
      <c r="AG19" s="2046"/>
      <c r="AH19" s="78" t="s">
        <v>959</v>
      </c>
      <c r="AI19" s="78">
        <v>0</v>
      </c>
    </row>
    <row r="20" spans="1:36" s="80" customFormat="1">
      <c r="A20" s="2044">
        <v>6</v>
      </c>
      <c r="B20" s="2050"/>
      <c r="C20" s="2050"/>
      <c r="D20" s="2050"/>
      <c r="E20" s="2019"/>
      <c r="F20" s="241" t="s">
        <v>682</v>
      </c>
      <c r="G20" s="242"/>
      <c r="H20" s="2019"/>
      <c r="I20" s="2145" t="s">
        <v>688</v>
      </c>
      <c r="J20" s="2101"/>
      <c r="K20" s="2104" t="s">
        <v>309</v>
      </c>
      <c r="L20" s="2101"/>
      <c r="M20" s="2104" t="s">
        <v>335</v>
      </c>
      <c r="N20" s="2101"/>
      <c r="O20" s="2104" t="s">
        <v>358</v>
      </c>
      <c r="P20" s="2125" t="s">
        <v>224</v>
      </c>
      <c r="Q20" s="2126"/>
      <c r="R20" s="2056"/>
      <c r="S20" s="2146" t="s">
        <v>331</v>
      </c>
      <c r="T20" s="2022"/>
      <c r="U20" s="2062"/>
      <c r="V20" s="2062"/>
      <c r="W20" s="2062"/>
      <c r="X20" s="2062"/>
      <c r="Y20" s="2062"/>
      <c r="Z20" s="2062"/>
      <c r="AA20" s="2062"/>
      <c r="AB20" s="2062"/>
      <c r="AC20" s="2053"/>
      <c r="AD20" s="2107"/>
      <c r="AE20" s="243" t="s">
        <v>683</v>
      </c>
      <c r="AG20" s="2044" t="str">
        <f t="shared" ref="AG20" si="4">IF(ISERROR(VLOOKUP(C20,$AH$6:$AI$27,2,0))=TRUE,"",VLOOKUP(C20,$AH$6:$AI$27,2,0))</f>
        <v/>
      </c>
      <c r="AH20" s="78" t="s">
        <v>961</v>
      </c>
      <c r="AI20" s="78">
        <v>0</v>
      </c>
    </row>
    <row r="21" spans="1:36" s="80" customFormat="1">
      <c r="A21" s="2045"/>
      <c r="B21" s="2051"/>
      <c r="C21" s="2051"/>
      <c r="D21" s="2051"/>
      <c r="E21" s="2020"/>
      <c r="F21" s="244" t="s">
        <v>923</v>
      </c>
      <c r="G21" s="245"/>
      <c r="H21" s="2020"/>
      <c r="I21" s="2128"/>
      <c r="J21" s="2102"/>
      <c r="K21" s="2105"/>
      <c r="L21" s="2102"/>
      <c r="M21" s="2105"/>
      <c r="N21" s="2102"/>
      <c r="O21" s="2105"/>
      <c r="P21" s="2120"/>
      <c r="Q21" s="2121"/>
      <c r="R21" s="2057"/>
      <c r="S21" s="2143"/>
      <c r="T21" s="2023"/>
      <c r="U21" s="2063"/>
      <c r="V21" s="2063"/>
      <c r="W21" s="2063"/>
      <c r="X21" s="2063"/>
      <c r="Y21" s="2063"/>
      <c r="Z21" s="2063"/>
      <c r="AA21" s="2063"/>
      <c r="AB21" s="2063"/>
      <c r="AC21" s="2054"/>
      <c r="AD21" s="2108"/>
      <c r="AE21" s="276" t="s">
        <v>925</v>
      </c>
      <c r="AG21" s="2045"/>
      <c r="AH21" s="78" t="s">
        <v>962</v>
      </c>
      <c r="AI21" s="78">
        <v>0</v>
      </c>
    </row>
    <row r="22" spans="1:36" s="80" customFormat="1">
      <c r="A22" s="2046"/>
      <c r="B22" s="2052"/>
      <c r="C22" s="2052"/>
      <c r="D22" s="2052"/>
      <c r="E22" s="2021"/>
      <c r="F22" s="272" t="s">
        <v>939</v>
      </c>
      <c r="G22" s="271"/>
      <c r="H22" s="2021"/>
      <c r="I22" s="2129"/>
      <c r="J22" s="2103"/>
      <c r="K22" s="2106"/>
      <c r="L22" s="2103"/>
      <c r="M22" s="2106"/>
      <c r="N22" s="2103"/>
      <c r="O22" s="2106"/>
      <c r="P22" s="2122"/>
      <c r="Q22" s="2123"/>
      <c r="R22" s="2058"/>
      <c r="S22" s="2144"/>
      <c r="T22" s="2024"/>
      <c r="U22" s="2064"/>
      <c r="V22" s="2064"/>
      <c r="W22" s="2064"/>
      <c r="X22" s="2064"/>
      <c r="Y22" s="2064"/>
      <c r="Z22" s="2064"/>
      <c r="AA22" s="2064"/>
      <c r="AB22" s="2064"/>
      <c r="AC22" s="2055"/>
      <c r="AD22" s="2109"/>
      <c r="AE22" s="246" t="s">
        <v>940</v>
      </c>
      <c r="AG22" s="2046"/>
      <c r="AH22" s="78" t="s">
        <v>963</v>
      </c>
      <c r="AI22" s="78">
        <v>0</v>
      </c>
    </row>
    <row r="23" spans="1:36" s="80" customFormat="1">
      <c r="A23" s="2044">
        <v>7</v>
      </c>
      <c r="B23" s="2050"/>
      <c r="C23" s="2050"/>
      <c r="D23" s="2050"/>
      <c r="E23" s="2019"/>
      <c r="F23" s="241" t="s">
        <v>682</v>
      </c>
      <c r="G23" s="242"/>
      <c r="H23" s="2019"/>
      <c r="I23" s="2145" t="s">
        <v>688</v>
      </c>
      <c r="J23" s="2101"/>
      <c r="K23" s="2104" t="s">
        <v>309</v>
      </c>
      <c r="L23" s="2101"/>
      <c r="M23" s="2104" t="s">
        <v>335</v>
      </c>
      <c r="N23" s="2101"/>
      <c r="O23" s="2104" t="s">
        <v>358</v>
      </c>
      <c r="P23" s="2125" t="s">
        <v>224</v>
      </c>
      <c r="Q23" s="2126"/>
      <c r="R23" s="2056"/>
      <c r="S23" s="2146" t="s">
        <v>331</v>
      </c>
      <c r="T23" s="2022"/>
      <c r="U23" s="2062"/>
      <c r="V23" s="2062"/>
      <c r="W23" s="2062"/>
      <c r="X23" s="2062"/>
      <c r="Y23" s="2062"/>
      <c r="Z23" s="2062"/>
      <c r="AA23" s="2062"/>
      <c r="AB23" s="2062"/>
      <c r="AC23" s="2053"/>
      <c r="AD23" s="2107"/>
      <c r="AE23" s="243" t="s">
        <v>683</v>
      </c>
      <c r="AG23" s="2044" t="str">
        <f t="shared" ref="AG23" si="5">IF(ISERROR(VLOOKUP(C23,$AH$6:$AI$27,2,0))=TRUE,"",VLOOKUP(C23,$AH$6:$AI$27,2,0))</f>
        <v/>
      </c>
      <c r="AH23" s="78" t="s">
        <v>964</v>
      </c>
      <c r="AI23" s="78">
        <v>0</v>
      </c>
    </row>
    <row r="24" spans="1:36" s="80" customFormat="1">
      <c r="A24" s="2045"/>
      <c r="B24" s="2051"/>
      <c r="C24" s="2051"/>
      <c r="D24" s="2051"/>
      <c r="E24" s="2020"/>
      <c r="F24" s="244" t="s">
        <v>923</v>
      </c>
      <c r="G24" s="245"/>
      <c r="H24" s="2020"/>
      <c r="I24" s="2128"/>
      <c r="J24" s="2102"/>
      <c r="K24" s="2105"/>
      <c r="L24" s="2102"/>
      <c r="M24" s="2105"/>
      <c r="N24" s="2102"/>
      <c r="O24" s="2105"/>
      <c r="P24" s="2120"/>
      <c r="Q24" s="2121"/>
      <c r="R24" s="2057"/>
      <c r="S24" s="2143"/>
      <c r="T24" s="2023"/>
      <c r="U24" s="2063"/>
      <c r="V24" s="2063"/>
      <c r="W24" s="2063"/>
      <c r="X24" s="2063"/>
      <c r="Y24" s="2063"/>
      <c r="Z24" s="2063"/>
      <c r="AA24" s="2063"/>
      <c r="AB24" s="2063"/>
      <c r="AC24" s="2054"/>
      <c r="AD24" s="2108"/>
      <c r="AE24" s="276" t="s">
        <v>925</v>
      </c>
      <c r="AG24" s="2045"/>
      <c r="AH24" s="78" t="s">
        <v>965</v>
      </c>
      <c r="AI24" s="78">
        <v>0</v>
      </c>
    </row>
    <row r="25" spans="1:36" s="80" customFormat="1">
      <c r="A25" s="2046"/>
      <c r="B25" s="2052"/>
      <c r="C25" s="2052"/>
      <c r="D25" s="2052"/>
      <c r="E25" s="2021"/>
      <c r="F25" s="272" t="s">
        <v>939</v>
      </c>
      <c r="G25" s="271"/>
      <c r="H25" s="2021"/>
      <c r="I25" s="2129"/>
      <c r="J25" s="2103"/>
      <c r="K25" s="2106"/>
      <c r="L25" s="2103"/>
      <c r="M25" s="2106"/>
      <c r="N25" s="2103"/>
      <c r="O25" s="2106"/>
      <c r="P25" s="2122"/>
      <c r="Q25" s="2123"/>
      <c r="R25" s="2058"/>
      <c r="S25" s="2144"/>
      <c r="T25" s="2024"/>
      <c r="U25" s="2064"/>
      <c r="V25" s="2064"/>
      <c r="W25" s="2064"/>
      <c r="X25" s="2064"/>
      <c r="Y25" s="2064"/>
      <c r="Z25" s="2064"/>
      <c r="AA25" s="2064"/>
      <c r="AB25" s="2064"/>
      <c r="AC25" s="2055"/>
      <c r="AD25" s="2109"/>
      <c r="AE25" s="246" t="s">
        <v>940</v>
      </c>
      <c r="AG25" s="2046"/>
      <c r="AH25" s="78" t="s">
        <v>966</v>
      </c>
      <c r="AI25" s="78">
        <v>0</v>
      </c>
    </row>
    <row r="26" spans="1:36" s="80" customFormat="1">
      <c r="A26" s="2044">
        <v>8</v>
      </c>
      <c r="B26" s="2050"/>
      <c r="C26" s="2050"/>
      <c r="D26" s="2050"/>
      <c r="E26" s="2019"/>
      <c r="F26" s="241" t="s">
        <v>682</v>
      </c>
      <c r="G26" s="242"/>
      <c r="H26" s="2019"/>
      <c r="I26" s="2145" t="s">
        <v>688</v>
      </c>
      <c r="J26" s="2101"/>
      <c r="K26" s="2104" t="s">
        <v>309</v>
      </c>
      <c r="L26" s="2101"/>
      <c r="M26" s="2104" t="s">
        <v>335</v>
      </c>
      <c r="N26" s="2101"/>
      <c r="O26" s="2104" t="s">
        <v>358</v>
      </c>
      <c r="P26" s="2125" t="s">
        <v>224</v>
      </c>
      <c r="Q26" s="2126"/>
      <c r="R26" s="2056"/>
      <c r="S26" s="2146" t="s">
        <v>331</v>
      </c>
      <c r="T26" s="2022"/>
      <c r="U26" s="2062"/>
      <c r="V26" s="2062"/>
      <c r="W26" s="2062"/>
      <c r="X26" s="2062"/>
      <c r="Y26" s="2062"/>
      <c r="Z26" s="2062"/>
      <c r="AA26" s="2062"/>
      <c r="AB26" s="2062"/>
      <c r="AC26" s="2053"/>
      <c r="AD26" s="2107"/>
      <c r="AE26" s="243" t="s">
        <v>683</v>
      </c>
      <c r="AG26" s="2044" t="str">
        <f t="shared" ref="AG26" si="6">IF(ISERROR(VLOOKUP(C26,$AH$6:$AI$27,2,0))=TRUE,"",VLOOKUP(C26,$AH$6:$AI$27,2,0))</f>
        <v/>
      </c>
      <c r="AH26" s="78" t="s">
        <v>967</v>
      </c>
      <c r="AI26" s="78">
        <v>0</v>
      </c>
    </row>
    <row r="27" spans="1:36" s="80" customFormat="1">
      <c r="A27" s="2045"/>
      <c r="B27" s="2051"/>
      <c r="C27" s="2051"/>
      <c r="D27" s="2051"/>
      <c r="E27" s="2020"/>
      <c r="F27" s="244" t="s">
        <v>923</v>
      </c>
      <c r="G27" s="245"/>
      <c r="H27" s="2020"/>
      <c r="I27" s="2128"/>
      <c r="J27" s="2102"/>
      <c r="K27" s="2105"/>
      <c r="L27" s="2102"/>
      <c r="M27" s="2105"/>
      <c r="N27" s="2102"/>
      <c r="O27" s="2105"/>
      <c r="P27" s="2120"/>
      <c r="Q27" s="2121"/>
      <c r="R27" s="2057"/>
      <c r="S27" s="2143"/>
      <c r="T27" s="2023"/>
      <c r="U27" s="2063"/>
      <c r="V27" s="2063"/>
      <c r="W27" s="2063"/>
      <c r="X27" s="2063"/>
      <c r="Y27" s="2063"/>
      <c r="Z27" s="2063"/>
      <c r="AA27" s="2063"/>
      <c r="AB27" s="2063"/>
      <c r="AC27" s="2054"/>
      <c r="AD27" s="2108"/>
      <c r="AE27" s="276" t="s">
        <v>925</v>
      </c>
      <c r="AG27" s="2045"/>
      <c r="AH27" s="78"/>
      <c r="AI27" s="78">
        <v>0</v>
      </c>
    </row>
    <row r="28" spans="1:36" s="80" customFormat="1">
      <c r="A28" s="2046"/>
      <c r="B28" s="2052"/>
      <c r="C28" s="2052"/>
      <c r="D28" s="2052"/>
      <c r="E28" s="2021"/>
      <c r="F28" s="272" t="s">
        <v>939</v>
      </c>
      <c r="G28" s="271"/>
      <c r="H28" s="2021"/>
      <c r="I28" s="2129"/>
      <c r="J28" s="2103"/>
      <c r="K28" s="2106"/>
      <c r="L28" s="2103"/>
      <c r="M28" s="2106"/>
      <c r="N28" s="2103"/>
      <c r="O28" s="2106"/>
      <c r="P28" s="2122"/>
      <c r="Q28" s="2123"/>
      <c r="R28" s="2058"/>
      <c r="S28" s="2144"/>
      <c r="T28" s="2024"/>
      <c r="U28" s="2064"/>
      <c r="V28" s="2064"/>
      <c r="W28" s="2064"/>
      <c r="X28" s="2064"/>
      <c r="Y28" s="2064"/>
      <c r="Z28" s="2064"/>
      <c r="AA28" s="2064"/>
      <c r="AB28" s="2064"/>
      <c r="AC28" s="2055"/>
      <c r="AD28" s="2109"/>
      <c r="AE28" s="246" t="s">
        <v>940</v>
      </c>
      <c r="AG28" s="2046"/>
      <c r="AH28" s="78"/>
      <c r="AI28" s="78"/>
    </row>
    <row r="29" spans="1:36" s="80" customFormat="1">
      <c r="A29" s="2044">
        <v>9</v>
      </c>
      <c r="B29" s="2050"/>
      <c r="C29" s="2050"/>
      <c r="D29" s="2050"/>
      <c r="E29" s="2019"/>
      <c r="F29" s="241" t="s">
        <v>682</v>
      </c>
      <c r="G29" s="242"/>
      <c r="H29" s="2019"/>
      <c r="I29" s="2145" t="s">
        <v>688</v>
      </c>
      <c r="J29" s="2101"/>
      <c r="K29" s="2104" t="s">
        <v>309</v>
      </c>
      <c r="L29" s="2101"/>
      <c r="M29" s="2104" t="s">
        <v>335</v>
      </c>
      <c r="N29" s="2101"/>
      <c r="O29" s="2104" t="s">
        <v>358</v>
      </c>
      <c r="P29" s="2125" t="s">
        <v>224</v>
      </c>
      <c r="Q29" s="2126"/>
      <c r="R29" s="2056"/>
      <c r="S29" s="2146" t="s">
        <v>331</v>
      </c>
      <c r="T29" s="2022"/>
      <c r="U29" s="2062"/>
      <c r="V29" s="2062"/>
      <c r="W29" s="2062"/>
      <c r="X29" s="2062"/>
      <c r="Y29" s="2062"/>
      <c r="Z29" s="2062"/>
      <c r="AA29" s="2062"/>
      <c r="AB29" s="2062"/>
      <c r="AC29" s="2053"/>
      <c r="AD29" s="2107"/>
      <c r="AE29" s="243" t="s">
        <v>683</v>
      </c>
      <c r="AG29" s="2044" t="str">
        <f t="shared" ref="AG29" si="7">IF(ISERROR(VLOOKUP(C29,$AH$6:$AI$27,2,0))=TRUE,"",VLOOKUP(C29,$AH$6:$AI$27,2,0))</f>
        <v/>
      </c>
      <c r="AH29" s="78"/>
      <c r="AI29" s="78"/>
    </row>
    <row r="30" spans="1:36" s="80" customFormat="1">
      <c r="A30" s="2045"/>
      <c r="B30" s="2051"/>
      <c r="C30" s="2051"/>
      <c r="D30" s="2051"/>
      <c r="E30" s="2020"/>
      <c r="F30" s="244" t="s">
        <v>923</v>
      </c>
      <c r="G30" s="245"/>
      <c r="H30" s="2020"/>
      <c r="I30" s="2128"/>
      <c r="J30" s="2102"/>
      <c r="K30" s="2105"/>
      <c r="L30" s="2102"/>
      <c r="M30" s="2105"/>
      <c r="N30" s="2102"/>
      <c r="O30" s="2105"/>
      <c r="P30" s="2120"/>
      <c r="Q30" s="2121"/>
      <c r="R30" s="2057"/>
      <c r="S30" s="2143"/>
      <c r="T30" s="2023"/>
      <c r="U30" s="2063"/>
      <c r="V30" s="2063"/>
      <c r="W30" s="2063"/>
      <c r="X30" s="2063"/>
      <c r="Y30" s="2063"/>
      <c r="Z30" s="2063"/>
      <c r="AA30" s="2063"/>
      <c r="AB30" s="2063"/>
      <c r="AC30" s="2054"/>
      <c r="AD30" s="2108"/>
      <c r="AE30" s="276" t="s">
        <v>925</v>
      </c>
      <c r="AG30" s="2045"/>
      <c r="AH30" s="78"/>
      <c r="AI30" s="78"/>
    </row>
    <row r="31" spans="1:36" s="80" customFormat="1">
      <c r="A31" s="2046"/>
      <c r="B31" s="2052"/>
      <c r="C31" s="2052"/>
      <c r="D31" s="2052"/>
      <c r="E31" s="2021"/>
      <c r="F31" s="272" t="s">
        <v>939</v>
      </c>
      <c r="G31" s="271"/>
      <c r="H31" s="2021"/>
      <c r="I31" s="2129"/>
      <c r="J31" s="2103"/>
      <c r="K31" s="2106"/>
      <c r="L31" s="2103"/>
      <c r="M31" s="2106"/>
      <c r="N31" s="2103"/>
      <c r="O31" s="2106"/>
      <c r="P31" s="2122"/>
      <c r="Q31" s="2123"/>
      <c r="R31" s="2058"/>
      <c r="S31" s="2144"/>
      <c r="T31" s="2024"/>
      <c r="U31" s="2064"/>
      <c r="V31" s="2064"/>
      <c r="W31" s="2064"/>
      <c r="X31" s="2064"/>
      <c r="Y31" s="2064"/>
      <c r="Z31" s="2064"/>
      <c r="AA31" s="2064"/>
      <c r="AB31" s="2064"/>
      <c r="AC31" s="2055"/>
      <c r="AD31" s="2109"/>
      <c r="AE31" s="246" t="s">
        <v>940</v>
      </c>
      <c r="AG31" s="2046"/>
      <c r="AH31" s="78"/>
      <c r="AI31" s="78"/>
    </row>
    <row r="32" spans="1:36" s="80" customFormat="1">
      <c r="A32" s="2044">
        <v>10</v>
      </c>
      <c r="B32" s="2050"/>
      <c r="C32" s="2050"/>
      <c r="D32" s="2050"/>
      <c r="E32" s="2019"/>
      <c r="F32" s="241" t="s">
        <v>682</v>
      </c>
      <c r="G32" s="242"/>
      <c r="H32" s="2019"/>
      <c r="I32" s="2145" t="s">
        <v>688</v>
      </c>
      <c r="J32" s="2101"/>
      <c r="K32" s="2104" t="s">
        <v>309</v>
      </c>
      <c r="L32" s="2101"/>
      <c r="M32" s="2104" t="s">
        <v>335</v>
      </c>
      <c r="N32" s="2101"/>
      <c r="O32" s="2104" t="s">
        <v>358</v>
      </c>
      <c r="P32" s="2125" t="s">
        <v>224</v>
      </c>
      <c r="Q32" s="2126"/>
      <c r="R32" s="2056"/>
      <c r="S32" s="2146" t="s">
        <v>331</v>
      </c>
      <c r="T32" s="2022"/>
      <c r="U32" s="2062"/>
      <c r="V32" s="2062"/>
      <c r="W32" s="2062"/>
      <c r="X32" s="2062"/>
      <c r="Y32" s="2062"/>
      <c r="Z32" s="2062"/>
      <c r="AA32" s="2062"/>
      <c r="AB32" s="2062"/>
      <c r="AC32" s="2053"/>
      <c r="AD32" s="2107"/>
      <c r="AE32" s="243" t="s">
        <v>683</v>
      </c>
      <c r="AG32" s="2044" t="str">
        <f t="shared" ref="AG32" si="8">IF(ISERROR(VLOOKUP(C32,$AH$6:$AI$27,2,0))=TRUE,"",VLOOKUP(C32,$AH$6:$AI$27,2,0))</f>
        <v/>
      </c>
      <c r="AH32" s="78"/>
      <c r="AI32" s="78"/>
    </row>
    <row r="33" spans="1:35" s="80" customFormat="1">
      <c r="A33" s="2045"/>
      <c r="B33" s="2051"/>
      <c r="C33" s="2051"/>
      <c r="D33" s="2051"/>
      <c r="E33" s="2020"/>
      <c r="F33" s="244" t="s">
        <v>923</v>
      </c>
      <c r="G33" s="245"/>
      <c r="H33" s="2020"/>
      <c r="I33" s="2128"/>
      <c r="J33" s="2102"/>
      <c r="K33" s="2105"/>
      <c r="L33" s="2102"/>
      <c r="M33" s="2105"/>
      <c r="N33" s="2102"/>
      <c r="O33" s="2105"/>
      <c r="P33" s="2120"/>
      <c r="Q33" s="2121"/>
      <c r="R33" s="2057"/>
      <c r="S33" s="2143"/>
      <c r="T33" s="2023"/>
      <c r="U33" s="2063"/>
      <c r="V33" s="2063"/>
      <c r="W33" s="2063"/>
      <c r="X33" s="2063"/>
      <c r="Y33" s="2063"/>
      <c r="Z33" s="2063"/>
      <c r="AA33" s="2063"/>
      <c r="AB33" s="2063"/>
      <c r="AC33" s="2054"/>
      <c r="AD33" s="2108"/>
      <c r="AE33" s="276" t="s">
        <v>925</v>
      </c>
      <c r="AG33" s="2045"/>
      <c r="AH33" s="78"/>
      <c r="AI33" s="78"/>
    </row>
    <row r="34" spans="1:35" s="80" customFormat="1">
      <c r="A34" s="2046"/>
      <c r="B34" s="2052"/>
      <c r="C34" s="2052"/>
      <c r="D34" s="2052"/>
      <c r="E34" s="2021"/>
      <c r="F34" s="272" t="s">
        <v>939</v>
      </c>
      <c r="G34" s="271"/>
      <c r="H34" s="2021"/>
      <c r="I34" s="2129"/>
      <c r="J34" s="2103"/>
      <c r="K34" s="2106"/>
      <c r="L34" s="2103"/>
      <c r="M34" s="2106"/>
      <c r="N34" s="2103"/>
      <c r="O34" s="2106"/>
      <c r="P34" s="2122"/>
      <c r="Q34" s="2123"/>
      <c r="R34" s="2058"/>
      <c r="S34" s="2144"/>
      <c r="T34" s="2024"/>
      <c r="U34" s="2064"/>
      <c r="V34" s="2064"/>
      <c r="W34" s="2064"/>
      <c r="X34" s="2064"/>
      <c r="Y34" s="2064"/>
      <c r="Z34" s="2064"/>
      <c r="AA34" s="2064"/>
      <c r="AB34" s="2064"/>
      <c r="AC34" s="2055"/>
      <c r="AD34" s="2109"/>
      <c r="AE34" s="246" t="s">
        <v>940</v>
      </c>
      <c r="AG34" s="2046"/>
      <c r="AH34" s="78"/>
      <c r="AI34" s="78"/>
    </row>
    <row r="35" spans="1:35" s="80" customFormat="1">
      <c r="A35" s="2044">
        <v>11</v>
      </c>
      <c r="B35" s="2050"/>
      <c r="C35" s="2050"/>
      <c r="D35" s="2050"/>
      <c r="E35" s="2019"/>
      <c r="F35" s="241" t="s">
        <v>682</v>
      </c>
      <c r="G35" s="242"/>
      <c r="H35" s="2019"/>
      <c r="I35" s="2145" t="s">
        <v>688</v>
      </c>
      <c r="J35" s="2101"/>
      <c r="K35" s="2104" t="s">
        <v>309</v>
      </c>
      <c r="L35" s="2101"/>
      <c r="M35" s="2104" t="s">
        <v>335</v>
      </c>
      <c r="N35" s="2101"/>
      <c r="O35" s="2104" t="s">
        <v>358</v>
      </c>
      <c r="P35" s="2125" t="s">
        <v>224</v>
      </c>
      <c r="Q35" s="2126"/>
      <c r="R35" s="2056"/>
      <c r="S35" s="2146" t="s">
        <v>331</v>
      </c>
      <c r="T35" s="2022"/>
      <c r="U35" s="2062"/>
      <c r="V35" s="2062"/>
      <c r="W35" s="2062"/>
      <c r="X35" s="2062"/>
      <c r="Y35" s="2062"/>
      <c r="Z35" s="2062"/>
      <c r="AA35" s="2062"/>
      <c r="AB35" s="2062"/>
      <c r="AC35" s="2053"/>
      <c r="AD35" s="2107"/>
      <c r="AE35" s="243" t="s">
        <v>683</v>
      </c>
      <c r="AG35" s="2044" t="str">
        <f t="shared" ref="AG35" si="9">IF(ISERROR(VLOOKUP(C35,$AH$6:$AI$27,2,0))=TRUE,"",VLOOKUP(C35,$AH$6:$AI$27,2,0))</f>
        <v/>
      </c>
      <c r="AH35" s="78"/>
      <c r="AI35" s="78"/>
    </row>
    <row r="36" spans="1:35" s="80" customFormat="1">
      <c r="A36" s="2045"/>
      <c r="B36" s="2051"/>
      <c r="C36" s="2051"/>
      <c r="D36" s="2051"/>
      <c r="E36" s="2020"/>
      <c r="F36" s="244" t="s">
        <v>923</v>
      </c>
      <c r="G36" s="245"/>
      <c r="H36" s="2020"/>
      <c r="I36" s="2128"/>
      <c r="J36" s="2102"/>
      <c r="K36" s="2105"/>
      <c r="L36" s="2102"/>
      <c r="M36" s="2105"/>
      <c r="N36" s="2102"/>
      <c r="O36" s="2105"/>
      <c r="P36" s="2120"/>
      <c r="Q36" s="2121"/>
      <c r="R36" s="2057"/>
      <c r="S36" s="2143"/>
      <c r="T36" s="2023"/>
      <c r="U36" s="2063"/>
      <c r="V36" s="2063"/>
      <c r="W36" s="2063"/>
      <c r="X36" s="2063"/>
      <c r="Y36" s="2063"/>
      <c r="Z36" s="2063"/>
      <c r="AA36" s="2063"/>
      <c r="AB36" s="2063"/>
      <c r="AC36" s="2054"/>
      <c r="AD36" s="2108"/>
      <c r="AE36" s="276" t="s">
        <v>925</v>
      </c>
      <c r="AG36" s="2045"/>
      <c r="AH36" s="78"/>
      <c r="AI36" s="78"/>
    </row>
    <row r="37" spans="1:35" s="80" customFormat="1">
      <c r="A37" s="2046"/>
      <c r="B37" s="2052"/>
      <c r="C37" s="2052"/>
      <c r="D37" s="2052"/>
      <c r="E37" s="2021"/>
      <c r="F37" s="272" t="s">
        <v>939</v>
      </c>
      <c r="G37" s="271"/>
      <c r="H37" s="2021"/>
      <c r="I37" s="2129"/>
      <c r="J37" s="2103"/>
      <c r="K37" s="2106"/>
      <c r="L37" s="2103"/>
      <c r="M37" s="2106"/>
      <c r="N37" s="2103"/>
      <c r="O37" s="2106"/>
      <c r="P37" s="2122"/>
      <c r="Q37" s="2123"/>
      <c r="R37" s="2058"/>
      <c r="S37" s="2144"/>
      <c r="T37" s="2024"/>
      <c r="U37" s="2064"/>
      <c r="V37" s="2064"/>
      <c r="W37" s="2064"/>
      <c r="X37" s="2064"/>
      <c r="Y37" s="2064"/>
      <c r="Z37" s="2064"/>
      <c r="AA37" s="2064"/>
      <c r="AB37" s="2064"/>
      <c r="AC37" s="2055"/>
      <c r="AD37" s="2109"/>
      <c r="AE37" s="246" t="s">
        <v>940</v>
      </c>
      <c r="AG37" s="2046"/>
      <c r="AH37" s="78"/>
      <c r="AI37" s="78"/>
    </row>
    <row r="38" spans="1:35" s="80" customFormat="1">
      <c r="A38" s="2044">
        <v>12</v>
      </c>
      <c r="B38" s="2050"/>
      <c r="C38" s="2050"/>
      <c r="D38" s="2050"/>
      <c r="E38" s="2019"/>
      <c r="F38" s="241" t="s">
        <v>682</v>
      </c>
      <c r="G38" s="242"/>
      <c r="H38" s="2019"/>
      <c r="I38" s="2145" t="s">
        <v>688</v>
      </c>
      <c r="J38" s="2101"/>
      <c r="K38" s="2104" t="s">
        <v>309</v>
      </c>
      <c r="L38" s="2101"/>
      <c r="M38" s="2104" t="s">
        <v>335</v>
      </c>
      <c r="N38" s="2101"/>
      <c r="O38" s="2104" t="s">
        <v>358</v>
      </c>
      <c r="P38" s="2125" t="s">
        <v>224</v>
      </c>
      <c r="Q38" s="2126"/>
      <c r="R38" s="2056"/>
      <c r="S38" s="2146" t="s">
        <v>331</v>
      </c>
      <c r="T38" s="2022"/>
      <c r="U38" s="2062"/>
      <c r="V38" s="2062"/>
      <c r="W38" s="2062"/>
      <c r="X38" s="2062"/>
      <c r="Y38" s="2062"/>
      <c r="Z38" s="2062"/>
      <c r="AA38" s="2062"/>
      <c r="AB38" s="2062"/>
      <c r="AC38" s="2053"/>
      <c r="AD38" s="2107"/>
      <c r="AE38" s="243" t="s">
        <v>683</v>
      </c>
      <c r="AG38" s="2044" t="str">
        <f t="shared" ref="AG38" si="10">IF(ISERROR(VLOOKUP(C38,$AH$6:$AI$27,2,0))=TRUE,"",VLOOKUP(C38,$AH$6:$AI$27,2,0))</f>
        <v/>
      </c>
      <c r="AH38" s="78"/>
      <c r="AI38" s="78"/>
    </row>
    <row r="39" spans="1:35" s="80" customFormat="1">
      <c r="A39" s="2045"/>
      <c r="B39" s="2051"/>
      <c r="C39" s="2051"/>
      <c r="D39" s="2051"/>
      <c r="E39" s="2020"/>
      <c r="F39" s="244" t="s">
        <v>923</v>
      </c>
      <c r="G39" s="245"/>
      <c r="H39" s="2020"/>
      <c r="I39" s="2128"/>
      <c r="J39" s="2102"/>
      <c r="K39" s="2105"/>
      <c r="L39" s="2102"/>
      <c r="M39" s="2105"/>
      <c r="N39" s="2102"/>
      <c r="O39" s="2105"/>
      <c r="P39" s="2120"/>
      <c r="Q39" s="2121"/>
      <c r="R39" s="2057"/>
      <c r="S39" s="2143"/>
      <c r="T39" s="2023"/>
      <c r="U39" s="2063"/>
      <c r="V39" s="2063"/>
      <c r="W39" s="2063"/>
      <c r="X39" s="2063"/>
      <c r="Y39" s="2063"/>
      <c r="Z39" s="2063"/>
      <c r="AA39" s="2063"/>
      <c r="AB39" s="2063"/>
      <c r="AC39" s="2054"/>
      <c r="AD39" s="2108"/>
      <c r="AE39" s="276" t="s">
        <v>925</v>
      </c>
      <c r="AG39" s="2045"/>
      <c r="AH39" s="78"/>
      <c r="AI39" s="78"/>
    </row>
    <row r="40" spans="1:35" s="80" customFormat="1">
      <c r="A40" s="2046"/>
      <c r="B40" s="2052"/>
      <c r="C40" s="2052"/>
      <c r="D40" s="2052"/>
      <c r="E40" s="2021"/>
      <c r="F40" s="272" t="s">
        <v>939</v>
      </c>
      <c r="G40" s="271"/>
      <c r="H40" s="2021"/>
      <c r="I40" s="2129"/>
      <c r="J40" s="2103"/>
      <c r="K40" s="2106"/>
      <c r="L40" s="2103"/>
      <c r="M40" s="2106"/>
      <c r="N40" s="2103"/>
      <c r="O40" s="2106"/>
      <c r="P40" s="2122"/>
      <c r="Q40" s="2123"/>
      <c r="R40" s="2058"/>
      <c r="S40" s="2144"/>
      <c r="T40" s="2024"/>
      <c r="U40" s="2064"/>
      <c r="V40" s="2064"/>
      <c r="W40" s="2064"/>
      <c r="X40" s="2064"/>
      <c r="Y40" s="2064"/>
      <c r="Z40" s="2064"/>
      <c r="AA40" s="2064"/>
      <c r="AB40" s="2064"/>
      <c r="AC40" s="2055"/>
      <c r="AD40" s="2109"/>
      <c r="AE40" s="246" t="s">
        <v>940</v>
      </c>
      <c r="AG40" s="2046"/>
      <c r="AH40" s="78"/>
      <c r="AI40" s="78"/>
    </row>
    <row r="41" spans="1:35" s="80" customFormat="1">
      <c r="A41" s="2044">
        <v>13</v>
      </c>
      <c r="B41" s="2050"/>
      <c r="C41" s="2050"/>
      <c r="D41" s="2050"/>
      <c r="E41" s="2019"/>
      <c r="F41" s="241" t="s">
        <v>682</v>
      </c>
      <c r="G41" s="242"/>
      <c r="H41" s="2019"/>
      <c r="I41" s="2145" t="s">
        <v>688</v>
      </c>
      <c r="J41" s="2101"/>
      <c r="K41" s="2104" t="s">
        <v>309</v>
      </c>
      <c r="L41" s="2101"/>
      <c r="M41" s="2104" t="s">
        <v>335</v>
      </c>
      <c r="N41" s="2101"/>
      <c r="O41" s="2104" t="s">
        <v>358</v>
      </c>
      <c r="P41" s="2125" t="s">
        <v>224</v>
      </c>
      <c r="Q41" s="2126"/>
      <c r="R41" s="2056"/>
      <c r="S41" s="2146" t="s">
        <v>331</v>
      </c>
      <c r="T41" s="2022"/>
      <c r="U41" s="2062"/>
      <c r="V41" s="2062"/>
      <c r="W41" s="2062"/>
      <c r="X41" s="2062"/>
      <c r="Y41" s="2062"/>
      <c r="Z41" s="2062"/>
      <c r="AA41" s="2062"/>
      <c r="AB41" s="2062"/>
      <c r="AC41" s="2053"/>
      <c r="AD41" s="2107"/>
      <c r="AE41" s="243" t="s">
        <v>683</v>
      </c>
      <c r="AG41" s="2044" t="str">
        <f t="shared" ref="AG41" si="11">IF(ISERROR(VLOOKUP(C41,$AH$6:$AI$27,2,0))=TRUE,"",VLOOKUP(C41,$AH$6:$AI$27,2,0))</f>
        <v/>
      </c>
      <c r="AH41" s="78"/>
      <c r="AI41" s="78"/>
    </row>
    <row r="42" spans="1:35" s="80" customFormat="1">
      <c r="A42" s="2045"/>
      <c r="B42" s="2051"/>
      <c r="C42" s="2051"/>
      <c r="D42" s="2051"/>
      <c r="E42" s="2020"/>
      <c r="F42" s="244" t="s">
        <v>923</v>
      </c>
      <c r="G42" s="245"/>
      <c r="H42" s="2020"/>
      <c r="I42" s="2128"/>
      <c r="J42" s="2102"/>
      <c r="K42" s="2105"/>
      <c r="L42" s="2102"/>
      <c r="M42" s="2105"/>
      <c r="N42" s="2102"/>
      <c r="O42" s="2105"/>
      <c r="P42" s="2120"/>
      <c r="Q42" s="2121"/>
      <c r="R42" s="2057"/>
      <c r="S42" s="2143"/>
      <c r="T42" s="2023"/>
      <c r="U42" s="2063"/>
      <c r="V42" s="2063"/>
      <c r="W42" s="2063"/>
      <c r="X42" s="2063"/>
      <c r="Y42" s="2063"/>
      <c r="Z42" s="2063"/>
      <c r="AA42" s="2063"/>
      <c r="AB42" s="2063"/>
      <c r="AC42" s="2054"/>
      <c r="AD42" s="2108"/>
      <c r="AE42" s="276" t="s">
        <v>925</v>
      </c>
      <c r="AG42" s="2045"/>
      <c r="AH42" s="78"/>
      <c r="AI42" s="78"/>
    </row>
    <row r="43" spans="1:35" s="80" customFormat="1">
      <c r="A43" s="2046"/>
      <c r="B43" s="2052"/>
      <c r="C43" s="2052"/>
      <c r="D43" s="2052"/>
      <c r="E43" s="2021"/>
      <c r="F43" s="272" t="s">
        <v>939</v>
      </c>
      <c r="G43" s="271"/>
      <c r="H43" s="2021"/>
      <c r="I43" s="2129"/>
      <c r="J43" s="2103"/>
      <c r="K43" s="2106"/>
      <c r="L43" s="2103"/>
      <c r="M43" s="2106"/>
      <c r="N43" s="2103"/>
      <c r="O43" s="2106"/>
      <c r="P43" s="2122"/>
      <c r="Q43" s="2123"/>
      <c r="R43" s="2058"/>
      <c r="S43" s="2144"/>
      <c r="T43" s="2024"/>
      <c r="U43" s="2064"/>
      <c r="V43" s="2064"/>
      <c r="W43" s="2064"/>
      <c r="X43" s="2064"/>
      <c r="Y43" s="2064"/>
      <c r="Z43" s="2064"/>
      <c r="AA43" s="2064"/>
      <c r="AB43" s="2064"/>
      <c r="AC43" s="2055"/>
      <c r="AD43" s="2109"/>
      <c r="AE43" s="246" t="s">
        <v>940</v>
      </c>
      <c r="AG43" s="2046"/>
      <c r="AH43" s="78"/>
      <c r="AI43" s="78"/>
    </row>
    <row r="44" spans="1:35" s="80" customFormat="1">
      <c r="A44" s="2044">
        <v>14</v>
      </c>
      <c r="B44" s="2050"/>
      <c r="C44" s="2050"/>
      <c r="D44" s="2050"/>
      <c r="E44" s="2019"/>
      <c r="F44" s="241" t="s">
        <v>682</v>
      </c>
      <c r="G44" s="242"/>
      <c r="H44" s="2019"/>
      <c r="I44" s="2145" t="s">
        <v>688</v>
      </c>
      <c r="J44" s="2101"/>
      <c r="K44" s="2104" t="s">
        <v>309</v>
      </c>
      <c r="L44" s="2101"/>
      <c r="M44" s="2104" t="s">
        <v>335</v>
      </c>
      <c r="N44" s="2101"/>
      <c r="O44" s="2104" t="s">
        <v>358</v>
      </c>
      <c r="P44" s="2125" t="s">
        <v>224</v>
      </c>
      <c r="Q44" s="2126"/>
      <c r="R44" s="2056"/>
      <c r="S44" s="2146" t="s">
        <v>331</v>
      </c>
      <c r="T44" s="2022"/>
      <c r="U44" s="2062"/>
      <c r="V44" s="2062"/>
      <c r="W44" s="2062"/>
      <c r="X44" s="2062"/>
      <c r="Y44" s="2062"/>
      <c r="Z44" s="2062"/>
      <c r="AA44" s="2062"/>
      <c r="AB44" s="2062"/>
      <c r="AC44" s="2053"/>
      <c r="AD44" s="2107"/>
      <c r="AE44" s="243" t="s">
        <v>683</v>
      </c>
      <c r="AG44" s="2044" t="str">
        <f t="shared" ref="AG44" si="12">IF(ISERROR(VLOOKUP(C44,$AH$6:$AI$27,2,0))=TRUE,"",VLOOKUP(C44,$AH$6:$AI$27,2,0))</f>
        <v/>
      </c>
      <c r="AH44" s="78"/>
      <c r="AI44" s="78"/>
    </row>
    <row r="45" spans="1:35" s="80" customFormat="1">
      <c r="A45" s="2045"/>
      <c r="B45" s="2051"/>
      <c r="C45" s="2051"/>
      <c r="D45" s="2051"/>
      <c r="E45" s="2020"/>
      <c r="F45" s="244" t="s">
        <v>923</v>
      </c>
      <c r="G45" s="245"/>
      <c r="H45" s="2020"/>
      <c r="I45" s="2128"/>
      <c r="J45" s="2102"/>
      <c r="K45" s="2105"/>
      <c r="L45" s="2102"/>
      <c r="M45" s="2105"/>
      <c r="N45" s="2102"/>
      <c r="O45" s="2105"/>
      <c r="P45" s="2120"/>
      <c r="Q45" s="2121"/>
      <c r="R45" s="2057"/>
      <c r="S45" s="2143"/>
      <c r="T45" s="2023"/>
      <c r="U45" s="2063"/>
      <c r="V45" s="2063"/>
      <c r="W45" s="2063"/>
      <c r="X45" s="2063"/>
      <c r="Y45" s="2063"/>
      <c r="Z45" s="2063"/>
      <c r="AA45" s="2063"/>
      <c r="AB45" s="2063"/>
      <c r="AC45" s="2054"/>
      <c r="AD45" s="2108"/>
      <c r="AE45" s="276" t="s">
        <v>925</v>
      </c>
      <c r="AG45" s="2045"/>
      <c r="AH45" s="78"/>
      <c r="AI45" s="78"/>
    </row>
    <row r="46" spans="1:35" s="80" customFormat="1">
      <c r="A46" s="2046"/>
      <c r="B46" s="2052"/>
      <c r="C46" s="2052"/>
      <c r="D46" s="2052"/>
      <c r="E46" s="2021"/>
      <c r="F46" s="272" t="s">
        <v>939</v>
      </c>
      <c r="G46" s="271"/>
      <c r="H46" s="2021"/>
      <c r="I46" s="2129"/>
      <c r="J46" s="2103"/>
      <c r="K46" s="2106"/>
      <c r="L46" s="2103"/>
      <c r="M46" s="2106"/>
      <c r="N46" s="2103"/>
      <c r="O46" s="2106"/>
      <c r="P46" s="2122"/>
      <c r="Q46" s="2123"/>
      <c r="R46" s="2058"/>
      <c r="S46" s="2144"/>
      <c r="T46" s="2024"/>
      <c r="U46" s="2064"/>
      <c r="V46" s="2064"/>
      <c r="W46" s="2064"/>
      <c r="X46" s="2064"/>
      <c r="Y46" s="2064"/>
      <c r="Z46" s="2064"/>
      <c r="AA46" s="2064"/>
      <c r="AB46" s="2064"/>
      <c r="AC46" s="2055"/>
      <c r="AD46" s="2109"/>
      <c r="AE46" s="246" t="s">
        <v>940</v>
      </c>
      <c r="AG46" s="2046"/>
      <c r="AH46" s="78"/>
      <c r="AI46" s="78"/>
    </row>
    <row r="47" spans="1:35" s="80" customFormat="1">
      <c r="A47" s="2044">
        <v>15</v>
      </c>
      <c r="B47" s="2050"/>
      <c r="C47" s="2050"/>
      <c r="D47" s="2050"/>
      <c r="E47" s="2019"/>
      <c r="F47" s="241" t="s">
        <v>682</v>
      </c>
      <c r="G47" s="242"/>
      <c r="H47" s="2019"/>
      <c r="I47" s="2145" t="s">
        <v>688</v>
      </c>
      <c r="J47" s="2101"/>
      <c r="K47" s="2104" t="s">
        <v>309</v>
      </c>
      <c r="L47" s="2101"/>
      <c r="M47" s="2104" t="s">
        <v>335</v>
      </c>
      <c r="N47" s="2101"/>
      <c r="O47" s="2104" t="s">
        <v>358</v>
      </c>
      <c r="P47" s="2125" t="s">
        <v>224</v>
      </c>
      <c r="Q47" s="2126"/>
      <c r="R47" s="2056"/>
      <c r="S47" s="2146" t="s">
        <v>331</v>
      </c>
      <c r="T47" s="2022"/>
      <c r="U47" s="2062"/>
      <c r="V47" s="2062"/>
      <c r="W47" s="2062"/>
      <c r="X47" s="2062"/>
      <c r="Y47" s="2062"/>
      <c r="Z47" s="2062"/>
      <c r="AA47" s="2062"/>
      <c r="AB47" s="2062"/>
      <c r="AC47" s="2053"/>
      <c r="AD47" s="2107"/>
      <c r="AE47" s="243" t="s">
        <v>683</v>
      </c>
      <c r="AG47" s="2044" t="str">
        <f t="shared" ref="AG47" si="13">IF(ISERROR(VLOOKUP(C47,$AH$6:$AI$27,2,0))=TRUE,"",VLOOKUP(C47,$AH$6:$AI$27,2,0))</f>
        <v/>
      </c>
      <c r="AH47" s="78"/>
      <c r="AI47" s="78"/>
    </row>
    <row r="48" spans="1:35" s="80" customFormat="1">
      <c r="A48" s="2045"/>
      <c r="B48" s="2051"/>
      <c r="C48" s="2051"/>
      <c r="D48" s="2051"/>
      <c r="E48" s="2020"/>
      <c r="F48" s="244" t="s">
        <v>923</v>
      </c>
      <c r="G48" s="245"/>
      <c r="H48" s="2020"/>
      <c r="I48" s="2128"/>
      <c r="J48" s="2102"/>
      <c r="K48" s="2105"/>
      <c r="L48" s="2102"/>
      <c r="M48" s="2105"/>
      <c r="N48" s="2102"/>
      <c r="O48" s="2105"/>
      <c r="P48" s="2120"/>
      <c r="Q48" s="2121"/>
      <c r="R48" s="2057"/>
      <c r="S48" s="2143"/>
      <c r="T48" s="2023"/>
      <c r="U48" s="2063"/>
      <c r="V48" s="2063"/>
      <c r="W48" s="2063"/>
      <c r="X48" s="2063"/>
      <c r="Y48" s="2063"/>
      <c r="Z48" s="2063"/>
      <c r="AA48" s="2063"/>
      <c r="AB48" s="2063"/>
      <c r="AC48" s="2054"/>
      <c r="AD48" s="2108"/>
      <c r="AE48" s="276" t="s">
        <v>925</v>
      </c>
      <c r="AG48" s="2045"/>
      <c r="AH48" s="78"/>
      <c r="AI48" s="78"/>
    </row>
    <row r="49" spans="1:35" s="80" customFormat="1">
      <c r="A49" s="2046"/>
      <c r="B49" s="2052"/>
      <c r="C49" s="2052"/>
      <c r="D49" s="2052"/>
      <c r="E49" s="2021"/>
      <c r="F49" s="272" t="s">
        <v>939</v>
      </c>
      <c r="G49" s="271"/>
      <c r="H49" s="2021"/>
      <c r="I49" s="2129"/>
      <c r="J49" s="2103"/>
      <c r="K49" s="2106"/>
      <c r="L49" s="2103"/>
      <c r="M49" s="2106"/>
      <c r="N49" s="2103"/>
      <c r="O49" s="2106"/>
      <c r="P49" s="2122"/>
      <c r="Q49" s="2123"/>
      <c r="R49" s="2058"/>
      <c r="S49" s="2144"/>
      <c r="T49" s="2024"/>
      <c r="U49" s="2064"/>
      <c r="V49" s="2064"/>
      <c r="W49" s="2064"/>
      <c r="X49" s="2064"/>
      <c r="Y49" s="2064"/>
      <c r="Z49" s="2064"/>
      <c r="AA49" s="2064"/>
      <c r="AB49" s="2064"/>
      <c r="AC49" s="2055"/>
      <c r="AD49" s="2109"/>
      <c r="AE49" s="246" t="s">
        <v>940</v>
      </c>
      <c r="AG49" s="2046"/>
      <c r="AH49" s="78"/>
      <c r="AI49" s="78"/>
    </row>
    <row r="50" spans="1:35" s="80" customFormat="1">
      <c r="A50" s="2044">
        <v>16</v>
      </c>
      <c r="B50" s="2050"/>
      <c r="C50" s="2050"/>
      <c r="D50" s="2050"/>
      <c r="E50" s="2019"/>
      <c r="F50" s="241" t="s">
        <v>682</v>
      </c>
      <c r="G50" s="242"/>
      <c r="H50" s="2019"/>
      <c r="I50" s="2145" t="s">
        <v>688</v>
      </c>
      <c r="J50" s="2101"/>
      <c r="K50" s="2104" t="s">
        <v>309</v>
      </c>
      <c r="L50" s="2101"/>
      <c r="M50" s="2104" t="s">
        <v>335</v>
      </c>
      <c r="N50" s="2101"/>
      <c r="O50" s="2104" t="s">
        <v>358</v>
      </c>
      <c r="P50" s="2125" t="s">
        <v>224</v>
      </c>
      <c r="Q50" s="2126"/>
      <c r="R50" s="2056"/>
      <c r="S50" s="2146" t="s">
        <v>331</v>
      </c>
      <c r="T50" s="2022"/>
      <c r="U50" s="2062"/>
      <c r="V50" s="2062"/>
      <c r="W50" s="2062"/>
      <c r="X50" s="2062"/>
      <c r="Y50" s="2062"/>
      <c r="Z50" s="2062"/>
      <c r="AA50" s="2062"/>
      <c r="AB50" s="2062"/>
      <c r="AC50" s="2053"/>
      <c r="AD50" s="2107"/>
      <c r="AE50" s="243" t="s">
        <v>683</v>
      </c>
      <c r="AG50" s="2044" t="str">
        <f t="shared" ref="AG50" si="14">IF(ISERROR(VLOOKUP(C50,$AH$6:$AI$27,2,0))=TRUE,"",VLOOKUP(C50,$AH$6:$AI$27,2,0))</f>
        <v/>
      </c>
      <c r="AH50" s="78"/>
      <c r="AI50" s="78"/>
    </row>
    <row r="51" spans="1:35" s="80" customFormat="1">
      <c r="A51" s="2045"/>
      <c r="B51" s="2051"/>
      <c r="C51" s="2051"/>
      <c r="D51" s="2051"/>
      <c r="E51" s="2020"/>
      <c r="F51" s="244" t="s">
        <v>923</v>
      </c>
      <c r="G51" s="245"/>
      <c r="H51" s="2020"/>
      <c r="I51" s="2128"/>
      <c r="J51" s="2102"/>
      <c r="K51" s="2105"/>
      <c r="L51" s="2102"/>
      <c r="M51" s="2105"/>
      <c r="N51" s="2102"/>
      <c r="O51" s="2105"/>
      <c r="P51" s="2120"/>
      <c r="Q51" s="2121"/>
      <c r="R51" s="2057"/>
      <c r="S51" s="2143"/>
      <c r="T51" s="2023"/>
      <c r="U51" s="2063"/>
      <c r="V51" s="2063"/>
      <c r="W51" s="2063"/>
      <c r="X51" s="2063"/>
      <c r="Y51" s="2063"/>
      <c r="Z51" s="2063"/>
      <c r="AA51" s="2063"/>
      <c r="AB51" s="2063"/>
      <c r="AC51" s="2054"/>
      <c r="AD51" s="2108"/>
      <c r="AE51" s="276" t="s">
        <v>925</v>
      </c>
      <c r="AG51" s="2045"/>
      <c r="AH51" s="78"/>
      <c r="AI51" s="78"/>
    </row>
    <row r="52" spans="1:35" s="80" customFormat="1">
      <c r="A52" s="2046"/>
      <c r="B52" s="2052"/>
      <c r="C52" s="2052"/>
      <c r="D52" s="2052"/>
      <c r="E52" s="2021"/>
      <c r="F52" s="272" t="s">
        <v>939</v>
      </c>
      <c r="G52" s="271"/>
      <c r="H52" s="2021"/>
      <c r="I52" s="2129"/>
      <c r="J52" s="2103"/>
      <c r="K52" s="2106"/>
      <c r="L52" s="2103"/>
      <c r="M52" s="2106"/>
      <c r="N52" s="2103"/>
      <c r="O52" s="2106"/>
      <c r="P52" s="2122"/>
      <c r="Q52" s="2123"/>
      <c r="R52" s="2058"/>
      <c r="S52" s="2144"/>
      <c r="T52" s="2024"/>
      <c r="U52" s="2064"/>
      <c r="V52" s="2064"/>
      <c r="W52" s="2064"/>
      <c r="X52" s="2064"/>
      <c r="Y52" s="2064"/>
      <c r="Z52" s="2064"/>
      <c r="AA52" s="2064"/>
      <c r="AB52" s="2064"/>
      <c r="AC52" s="2055"/>
      <c r="AD52" s="2109"/>
      <c r="AE52" s="246" t="s">
        <v>940</v>
      </c>
      <c r="AG52" s="2046"/>
      <c r="AH52" s="78"/>
      <c r="AI52" s="78"/>
    </row>
    <row r="53" spans="1:35" s="80" customFormat="1">
      <c r="A53" s="2044">
        <v>17</v>
      </c>
      <c r="B53" s="2050"/>
      <c r="C53" s="2050"/>
      <c r="D53" s="2050"/>
      <c r="E53" s="2019"/>
      <c r="F53" s="241" t="s">
        <v>682</v>
      </c>
      <c r="G53" s="242"/>
      <c r="H53" s="2019"/>
      <c r="I53" s="2145" t="s">
        <v>688</v>
      </c>
      <c r="J53" s="2101"/>
      <c r="K53" s="2104" t="s">
        <v>309</v>
      </c>
      <c r="L53" s="2101"/>
      <c r="M53" s="2104" t="s">
        <v>335</v>
      </c>
      <c r="N53" s="2101"/>
      <c r="O53" s="2104" t="s">
        <v>358</v>
      </c>
      <c r="P53" s="2125" t="s">
        <v>224</v>
      </c>
      <c r="Q53" s="2126"/>
      <c r="R53" s="2056"/>
      <c r="S53" s="2146" t="s">
        <v>331</v>
      </c>
      <c r="T53" s="2022"/>
      <c r="U53" s="2062"/>
      <c r="V53" s="2062"/>
      <c r="W53" s="2062"/>
      <c r="X53" s="2062"/>
      <c r="Y53" s="2062"/>
      <c r="Z53" s="2062"/>
      <c r="AA53" s="2062"/>
      <c r="AB53" s="2062"/>
      <c r="AC53" s="2053"/>
      <c r="AD53" s="2107"/>
      <c r="AE53" s="243" t="s">
        <v>683</v>
      </c>
      <c r="AG53" s="2044" t="str">
        <f t="shared" ref="AG53" si="15">IF(ISERROR(VLOOKUP(C53,$AH$6:$AI$27,2,0))=TRUE,"",VLOOKUP(C53,$AH$6:$AI$27,2,0))</f>
        <v/>
      </c>
      <c r="AH53" s="78"/>
      <c r="AI53" s="78"/>
    </row>
    <row r="54" spans="1:35" s="80" customFormat="1">
      <c r="A54" s="2045"/>
      <c r="B54" s="2051"/>
      <c r="C54" s="2051"/>
      <c r="D54" s="2051"/>
      <c r="E54" s="2020"/>
      <c r="F54" s="244" t="s">
        <v>923</v>
      </c>
      <c r="G54" s="245"/>
      <c r="H54" s="2020"/>
      <c r="I54" s="2128"/>
      <c r="J54" s="2102"/>
      <c r="K54" s="2105"/>
      <c r="L54" s="2102"/>
      <c r="M54" s="2105"/>
      <c r="N54" s="2102"/>
      <c r="O54" s="2105"/>
      <c r="P54" s="2120"/>
      <c r="Q54" s="2121"/>
      <c r="R54" s="2057"/>
      <c r="S54" s="2143"/>
      <c r="T54" s="2023"/>
      <c r="U54" s="2063"/>
      <c r="V54" s="2063"/>
      <c r="W54" s="2063"/>
      <c r="X54" s="2063"/>
      <c r="Y54" s="2063"/>
      <c r="Z54" s="2063"/>
      <c r="AA54" s="2063"/>
      <c r="AB54" s="2063"/>
      <c r="AC54" s="2054"/>
      <c r="AD54" s="2108"/>
      <c r="AE54" s="276" t="s">
        <v>925</v>
      </c>
      <c r="AG54" s="2045"/>
      <c r="AH54" s="78"/>
      <c r="AI54" s="78"/>
    </row>
    <row r="55" spans="1:35" s="80" customFormat="1">
      <c r="A55" s="2046"/>
      <c r="B55" s="2052"/>
      <c r="C55" s="2052"/>
      <c r="D55" s="2052"/>
      <c r="E55" s="2021"/>
      <c r="F55" s="272" t="s">
        <v>939</v>
      </c>
      <c r="G55" s="271"/>
      <c r="H55" s="2021"/>
      <c r="I55" s="2129"/>
      <c r="J55" s="2103"/>
      <c r="K55" s="2106"/>
      <c r="L55" s="2103"/>
      <c r="M55" s="2106"/>
      <c r="N55" s="2103"/>
      <c r="O55" s="2106"/>
      <c r="P55" s="2122"/>
      <c r="Q55" s="2123"/>
      <c r="R55" s="2058"/>
      <c r="S55" s="2144"/>
      <c r="T55" s="2024"/>
      <c r="U55" s="2064"/>
      <c r="V55" s="2064"/>
      <c r="W55" s="2064"/>
      <c r="X55" s="2064"/>
      <c r="Y55" s="2064"/>
      <c r="Z55" s="2064"/>
      <c r="AA55" s="2064"/>
      <c r="AB55" s="2064"/>
      <c r="AC55" s="2055"/>
      <c r="AD55" s="2109"/>
      <c r="AE55" s="246" t="s">
        <v>940</v>
      </c>
      <c r="AG55" s="2046"/>
      <c r="AH55" s="78"/>
      <c r="AI55" s="78"/>
    </row>
    <row r="56" spans="1:35" s="80" customFormat="1">
      <c r="A56" s="2044">
        <v>18</v>
      </c>
      <c r="B56" s="2050"/>
      <c r="C56" s="2050"/>
      <c r="D56" s="2050"/>
      <c r="E56" s="2019"/>
      <c r="F56" s="241" t="s">
        <v>682</v>
      </c>
      <c r="G56" s="242"/>
      <c r="H56" s="2019"/>
      <c r="I56" s="2145" t="s">
        <v>688</v>
      </c>
      <c r="J56" s="2101"/>
      <c r="K56" s="2104" t="s">
        <v>309</v>
      </c>
      <c r="L56" s="2101"/>
      <c r="M56" s="2104" t="s">
        <v>335</v>
      </c>
      <c r="N56" s="2101"/>
      <c r="O56" s="2104" t="s">
        <v>358</v>
      </c>
      <c r="P56" s="2125" t="s">
        <v>224</v>
      </c>
      <c r="Q56" s="2126"/>
      <c r="R56" s="2056"/>
      <c r="S56" s="2146" t="s">
        <v>331</v>
      </c>
      <c r="T56" s="2022"/>
      <c r="U56" s="2062"/>
      <c r="V56" s="2062"/>
      <c r="W56" s="2062"/>
      <c r="X56" s="2062"/>
      <c r="Y56" s="2062"/>
      <c r="Z56" s="2062"/>
      <c r="AA56" s="2062"/>
      <c r="AB56" s="2062"/>
      <c r="AC56" s="2053"/>
      <c r="AD56" s="2107"/>
      <c r="AE56" s="243" t="s">
        <v>683</v>
      </c>
      <c r="AG56" s="2044" t="str">
        <f t="shared" ref="AG56" si="16">IF(ISERROR(VLOOKUP(C56,$AH$6:$AI$27,2,0))=TRUE,"",VLOOKUP(C56,$AH$6:$AI$27,2,0))</f>
        <v/>
      </c>
      <c r="AH56" s="78"/>
      <c r="AI56" s="78"/>
    </row>
    <row r="57" spans="1:35" s="80" customFormat="1">
      <c r="A57" s="2045"/>
      <c r="B57" s="2051"/>
      <c r="C57" s="2051"/>
      <c r="D57" s="2051"/>
      <c r="E57" s="2020"/>
      <c r="F57" s="244" t="s">
        <v>923</v>
      </c>
      <c r="G57" s="245"/>
      <c r="H57" s="2020"/>
      <c r="I57" s="2128"/>
      <c r="J57" s="2102"/>
      <c r="K57" s="2105"/>
      <c r="L57" s="2102"/>
      <c r="M57" s="2105"/>
      <c r="N57" s="2102"/>
      <c r="O57" s="2105"/>
      <c r="P57" s="2120"/>
      <c r="Q57" s="2121"/>
      <c r="R57" s="2057"/>
      <c r="S57" s="2143"/>
      <c r="T57" s="2023"/>
      <c r="U57" s="2063"/>
      <c r="V57" s="2063"/>
      <c r="W57" s="2063"/>
      <c r="X57" s="2063"/>
      <c r="Y57" s="2063"/>
      <c r="Z57" s="2063"/>
      <c r="AA57" s="2063"/>
      <c r="AB57" s="2063"/>
      <c r="AC57" s="2054"/>
      <c r="AD57" s="2108"/>
      <c r="AE57" s="276" t="s">
        <v>925</v>
      </c>
      <c r="AG57" s="2045"/>
      <c r="AH57" s="78"/>
      <c r="AI57" s="78"/>
    </row>
    <row r="58" spans="1:35" s="80" customFormat="1">
      <c r="A58" s="2046"/>
      <c r="B58" s="2052"/>
      <c r="C58" s="2052"/>
      <c r="D58" s="2052"/>
      <c r="E58" s="2021"/>
      <c r="F58" s="272" t="s">
        <v>939</v>
      </c>
      <c r="G58" s="271"/>
      <c r="H58" s="2021"/>
      <c r="I58" s="2129"/>
      <c r="J58" s="2103"/>
      <c r="K58" s="2106"/>
      <c r="L58" s="2103"/>
      <c r="M58" s="2106"/>
      <c r="N58" s="2103"/>
      <c r="O58" s="2106"/>
      <c r="P58" s="2122"/>
      <c r="Q58" s="2123"/>
      <c r="R58" s="2058"/>
      <c r="S58" s="2144"/>
      <c r="T58" s="2024"/>
      <c r="U58" s="2064"/>
      <c r="V58" s="2064"/>
      <c r="W58" s="2064"/>
      <c r="X58" s="2064"/>
      <c r="Y58" s="2064"/>
      <c r="Z58" s="2064"/>
      <c r="AA58" s="2064"/>
      <c r="AB58" s="2064"/>
      <c r="AC58" s="2055"/>
      <c r="AD58" s="2109"/>
      <c r="AE58" s="246" t="s">
        <v>940</v>
      </c>
      <c r="AG58" s="2046"/>
      <c r="AH58" s="78"/>
      <c r="AI58" s="78"/>
    </row>
    <row r="59" spans="1:35" s="80" customFormat="1">
      <c r="A59" s="2044">
        <v>19</v>
      </c>
      <c r="B59" s="2050"/>
      <c r="C59" s="2050"/>
      <c r="D59" s="2050"/>
      <c r="E59" s="2019"/>
      <c r="F59" s="241" t="s">
        <v>682</v>
      </c>
      <c r="G59" s="242"/>
      <c r="H59" s="2019"/>
      <c r="I59" s="2145" t="s">
        <v>688</v>
      </c>
      <c r="J59" s="2101"/>
      <c r="K59" s="2104" t="s">
        <v>309</v>
      </c>
      <c r="L59" s="2101"/>
      <c r="M59" s="2104" t="s">
        <v>335</v>
      </c>
      <c r="N59" s="2101"/>
      <c r="O59" s="2104" t="s">
        <v>358</v>
      </c>
      <c r="P59" s="2125" t="s">
        <v>224</v>
      </c>
      <c r="Q59" s="2126"/>
      <c r="R59" s="2056"/>
      <c r="S59" s="2146" t="s">
        <v>331</v>
      </c>
      <c r="T59" s="2022"/>
      <c r="U59" s="2062"/>
      <c r="V59" s="2062"/>
      <c r="W59" s="2062"/>
      <c r="X59" s="2062"/>
      <c r="Y59" s="2062"/>
      <c r="Z59" s="2062"/>
      <c r="AA59" s="2062"/>
      <c r="AB59" s="2062"/>
      <c r="AC59" s="2053"/>
      <c r="AD59" s="2107"/>
      <c r="AE59" s="243" t="s">
        <v>683</v>
      </c>
      <c r="AG59" s="2044" t="str">
        <f t="shared" ref="AG59" si="17">IF(ISERROR(VLOOKUP(C59,$AH$6:$AI$27,2,0))=TRUE,"",VLOOKUP(C59,$AH$6:$AI$27,2,0))</f>
        <v/>
      </c>
      <c r="AH59" s="78"/>
      <c r="AI59" s="78"/>
    </row>
    <row r="60" spans="1:35" s="80" customFormat="1">
      <c r="A60" s="2045"/>
      <c r="B60" s="2051"/>
      <c r="C60" s="2051"/>
      <c r="D60" s="2051"/>
      <c r="E60" s="2020"/>
      <c r="F60" s="244" t="s">
        <v>923</v>
      </c>
      <c r="G60" s="245"/>
      <c r="H60" s="2020"/>
      <c r="I60" s="2128"/>
      <c r="J60" s="2102"/>
      <c r="K60" s="2105"/>
      <c r="L60" s="2102"/>
      <c r="M60" s="2105"/>
      <c r="N60" s="2102"/>
      <c r="O60" s="2105"/>
      <c r="P60" s="2120"/>
      <c r="Q60" s="2121"/>
      <c r="R60" s="2057"/>
      <c r="S60" s="2143"/>
      <c r="T60" s="2023"/>
      <c r="U60" s="2063"/>
      <c r="V60" s="2063"/>
      <c r="W60" s="2063"/>
      <c r="X60" s="2063"/>
      <c r="Y60" s="2063"/>
      <c r="Z60" s="2063"/>
      <c r="AA60" s="2063"/>
      <c r="AB60" s="2063"/>
      <c r="AC60" s="2054"/>
      <c r="AD60" s="2108"/>
      <c r="AE60" s="276" t="s">
        <v>925</v>
      </c>
      <c r="AG60" s="2045"/>
      <c r="AH60" s="78"/>
      <c r="AI60" s="78"/>
    </row>
    <row r="61" spans="1:35" s="80" customFormat="1">
      <c r="A61" s="2046"/>
      <c r="B61" s="2052"/>
      <c r="C61" s="2052"/>
      <c r="D61" s="2052"/>
      <c r="E61" s="2021"/>
      <c r="F61" s="272" t="s">
        <v>939</v>
      </c>
      <c r="G61" s="271"/>
      <c r="H61" s="2021"/>
      <c r="I61" s="2129"/>
      <c r="J61" s="2103"/>
      <c r="K61" s="2106"/>
      <c r="L61" s="2103"/>
      <c r="M61" s="2106"/>
      <c r="N61" s="2103"/>
      <c r="O61" s="2106"/>
      <c r="P61" s="2122"/>
      <c r="Q61" s="2123"/>
      <c r="R61" s="2058"/>
      <c r="S61" s="2144"/>
      <c r="T61" s="2024"/>
      <c r="U61" s="2064"/>
      <c r="V61" s="2064"/>
      <c r="W61" s="2064"/>
      <c r="X61" s="2064"/>
      <c r="Y61" s="2064"/>
      <c r="Z61" s="2064"/>
      <c r="AA61" s="2064"/>
      <c r="AB61" s="2064"/>
      <c r="AC61" s="2055"/>
      <c r="AD61" s="2109"/>
      <c r="AE61" s="246" t="s">
        <v>940</v>
      </c>
      <c r="AG61" s="2046"/>
      <c r="AH61" s="78"/>
      <c r="AI61" s="78"/>
    </row>
    <row r="62" spans="1:35" s="80" customFormat="1">
      <c r="A62" s="2044">
        <v>20</v>
      </c>
      <c r="B62" s="2050"/>
      <c r="C62" s="2050"/>
      <c r="D62" s="2050"/>
      <c r="E62" s="2019"/>
      <c r="F62" s="241" t="s">
        <v>682</v>
      </c>
      <c r="G62" s="242"/>
      <c r="H62" s="2019"/>
      <c r="I62" s="2145" t="s">
        <v>688</v>
      </c>
      <c r="J62" s="2101"/>
      <c r="K62" s="2104" t="s">
        <v>309</v>
      </c>
      <c r="L62" s="2101"/>
      <c r="M62" s="2104" t="s">
        <v>335</v>
      </c>
      <c r="N62" s="2101"/>
      <c r="O62" s="2104" t="s">
        <v>358</v>
      </c>
      <c r="P62" s="2125" t="s">
        <v>224</v>
      </c>
      <c r="Q62" s="2126"/>
      <c r="R62" s="2056"/>
      <c r="S62" s="2146" t="s">
        <v>331</v>
      </c>
      <c r="T62" s="2022"/>
      <c r="U62" s="2062"/>
      <c r="V62" s="2062"/>
      <c r="W62" s="2062"/>
      <c r="X62" s="2062"/>
      <c r="Y62" s="2062"/>
      <c r="Z62" s="2062"/>
      <c r="AA62" s="2062"/>
      <c r="AB62" s="2062"/>
      <c r="AC62" s="2053"/>
      <c r="AD62" s="2107"/>
      <c r="AE62" s="243" t="s">
        <v>683</v>
      </c>
      <c r="AG62" s="2044" t="str">
        <f t="shared" ref="AG62" si="18">IF(ISERROR(VLOOKUP(C62,$AH$6:$AI$27,2,0))=TRUE,"",VLOOKUP(C62,$AH$6:$AI$27,2,0))</f>
        <v/>
      </c>
      <c r="AH62" s="78"/>
      <c r="AI62" s="78"/>
    </row>
    <row r="63" spans="1:35" s="80" customFormat="1">
      <c r="A63" s="2045"/>
      <c r="B63" s="2051"/>
      <c r="C63" s="2051"/>
      <c r="D63" s="2051"/>
      <c r="E63" s="2020"/>
      <c r="F63" s="244" t="s">
        <v>923</v>
      </c>
      <c r="G63" s="245"/>
      <c r="H63" s="2020"/>
      <c r="I63" s="2128"/>
      <c r="J63" s="2102"/>
      <c r="K63" s="2105"/>
      <c r="L63" s="2102"/>
      <c r="M63" s="2105"/>
      <c r="N63" s="2102"/>
      <c r="O63" s="2105"/>
      <c r="P63" s="2120"/>
      <c r="Q63" s="2121"/>
      <c r="R63" s="2057"/>
      <c r="S63" s="2143"/>
      <c r="T63" s="2023"/>
      <c r="U63" s="2063"/>
      <c r="V63" s="2063"/>
      <c r="W63" s="2063"/>
      <c r="X63" s="2063"/>
      <c r="Y63" s="2063"/>
      <c r="Z63" s="2063"/>
      <c r="AA63" s="2063"/>
      <c r="AB63" s="2063"/>
      <c r="AC63" s="2054"/>
      <c r="AD63" s="2108"/>
      <c r="AE63" s="276" t="s">
        <v>925</v>
      </c>
      <c r="AG63" s="2045"/>
      <c r="AH63" s="78"/>
      <c r="AI63" s="78"/>
    </row>
    <row r="64" spans="1:35" s="80" customFormat="1">
      <c r="A64" s="2046"/>
      <c r="B64" s="2052"/>
      <c r="C64" s="2052"/>
      <c r="D64" s="2052"/>
      <c r="E64" s="2021"/>
      <c r="F64" s="272" t="s">
        <v>939</v>
      </c>
      <c r="G64" s="271"/>
      <c r="H64" s="2021"/>
      <c r="I64" s="2129"/>
      <c r="J64" s="2103"/>
      <c r="K64" s="2106"/>
      <c r="L64" s="2103"/>
      <c r="M64" s="2106"/>
      <c r="N64" s="2103"/>
      <c r="O64" s="2106"/>
      <c r="P64" s="2122"/>
      <c r="Q64" s="2123"/>
      <c r="R64" s="2058"/>
      <c r="S64" s="2144"/>
      <c r="T64" s="2024"/>
      <c r="U64" s="2064"/>
      <c r="V64" s="2064"/>
      <c r="W64" s="2064"/>
      <c r="X64" s="2064"/>
      <c r="Y64" s="2064"/>
      <c r="Z64" s="2064"/>
      <c r="AA64" s="2064"/>
      <c r="AB64" s="2064"/>
      <c r="AC64" s="2055"/>
      <c r="AD64" s="2109"/>
      <c r="AE64" s="246" t="s">
        <v>940</v>
      </c>
      <c r="AG64" s="2046"/>
      <c r="AH64" s="78"/>
      <c r="AI64" s="78"/>
    </row>
    <row r="65" spans="1:35" s="80" customFormat="1">
      <c r="A65" s="2044">
        <v>21</v>
      </c>
      <c r="B65" s="2050"/>
      <c r="C65" s="2050"/>
      <c r="D65" s="2050"/>
      <c r="E65" s="2019"/>
      <c r="F65" s="241" t="s">
        <v>682</v>
      </c>
      <c r="G65" s="242"/>
      <c r="H65" s="2019"/>
      <c r="I65" s="2145" t="s">
        <v>688</v>
      </c>
      <c r="J65" s="2101"/>
      <c r="K65" s="2104" t="s">
        <v>309</v>
      </c>
      <c r="L65" s="2101"/>
      <c r="M65" s="2104" t="s">
        <v>335</v>
      </c>
      <c r="N65" s="2101"/>
      <c r="O65" s="2104" t="s">
        <v>358</v>
      </c>
      <c r="P65" s="2125" t="s">
        <v>224</v>
      </c>
      <c r="Q65" s="2126"/>
      <c r="R65" s="2056"/>
      <c r="S65" s="2146" t="s">
        <v>331</v>
      </c>
      <c r="T65" s="2022"/>
      <c r="U65" s="2062"/>
      <c r="V65" s="2062"/>
      <c r="W65" s="2062"/>
      <c r="X65" s="2062"/>
      <c r="Y65" s="2062"/>
      <c r="Z65" s="2062"/>
      <c r="AA65" s="2062"/>
      <c r="AB65" s="2062"/>
      <c r="AC65" s="2053"/>
      <c r="AD65" s="2107"/>
      <c r="AE65" s="243" t="s">
        <v>683</v>
      </c>
      <c r="AG65" s="2044" t="str">
        <f t="shared" ref="AG65" si="19">IF(ISERROR(VLOOKUP(C65,$AH$6:$AI$27,2,0))=TRUE,"",VLOOKUP(C65,$AH$6:$AI$27,2,0))</f>
        <v/>
      </c>
      <c r="AH65" s="78"/>
      <c r="AI65" s="78"/>
    </row>
    <row r="66" spans="1:35" s="80" customFormat="1">
      <c r="A66" s="2045"/>
      <c r="B66" s="2051"/>
      <c r="C66" s="2051"/>
      <c r="D66" s="2051"/>
      <c r="E66" s="2020"/>
      <c r="F66" s="244" t="s">
        <v>923</v>
      </c>
      <c r="G66" s="245"/>
      <c r="H66" s="2020"/>
      <c r="I66" s="2128"/>
      <c r="J66" s="2102"/>
      <c r="K66" s="2105"/>
      <c r="L66" s="2102"/>
      <c r="M66" s="2105"/>
      <c r="N66" s="2102"/>
      <c r="O66" s="2105"/>
      <c r="P66" s="2120"/>
      <c r="Q66" s="2121"/>
      <c r="R66" s="2057"/>
      <c r="S66" s="2143"/>
      <c r="T66" s="2023"/>
      <c r="U66" s="2063"/>
      <c r="V66" s="2063"/>
      <c r="W66" s="2063"/>
      <c r="X66" s="2063"/>
      <c r="Y66" s="2063"/>
      <c r="Z66" s="2063"/>
      <c r="AA66" s="2063"/>
      <c r="AB66" s="2063"/>
      <c r="AC66" s="2054"/>
      <c r="AD66" s="2108"/>
      <c r="AE66" s="276" t="s">
        <v>925</v>
      </c>
      <c r="AG66" s="2045"/>
      <c r="AH66" s="78"/>
      <c r="AI66" s="78"/>
    </row>
    <row r="67" spans="1:35" s="80" customFormat="1">
      <c r="A67" s="2046"/>
      <c r="B67" s="2052"/>
      <c r="C67" s="2052"/>
      <c r="D67" s="2052"/>
      <c r="E67" s="2021"/>
      <c r="F67" s="272" t="s">
        <v>939</v>
      </c>
      <c r="G67" s="271"/>
      <c r="H67" s="2021"/>
      <c r="I67" s="2129"/>
      <c r="J67" s="2103"/>
      <c r="K67" s="2106"/>
      <c r="L67" s="2103"/>
      <c r="M67" s="2106"/>
      <c r="N67" s="2103"/>
      <c r="O67" s="2106"/>
      <c r="P67" s="2122"/>
      <c r="Q67" s="2123"/>
      <c r="R67" s="2058"/>
      <c r="S67" s="2144"/>
      <c r="T67" s="2024"/>
      <c r="U67" s="2064"/>
      <c r="V67" s="2064"/>
      <c r="W67" s="2064"/>
      <c r="X67" s="2064"/>
      <c r="Y67" s="2064"/>
      <c r="Z67" s="2064"/>
      <c r="AA67" s="2064"/>
      <c r="AB67" s="2064"/>
      <c r="AC67" s="2055"/>
      <c r="AD67" s="2109"/>
      <c r="AE67" s="246" t="s">
        <v>940</v>
      </c>
      <c r="AG67" s="2046"/>
      <c r="AH67" s="78"/>
      <c r="AI67" s="78"/>
    </row>
    <row r="68" spans="1:35" s="80" customFormat="1">
      <c r="A68" s="2044">
        <v>22</v>
      </c>
      <c r="B68" s="2050"/>
      <c r="C68" s="2050"/>
      <c r="D68" s="2050"/>
      <c r="E68" s="2019"/>
      <c r="F68" s="241" t="s">
        <v>682</v>
      </c>
      <c r="G68" s="242"/>
      <c r="H68" s="2019"/>
      <c r="I68" s="2145" t="s">
        <v>688</v>
      </c>
      <c r="J68" s="2101"/>
      <c r="K68" s="2104" t="s">
        <v>309</v>
      </c>
      <c r="L68" s="2101"/>
      <c r="M68" s="2104" t="s">
        <v>335</v>
      </c>
      <c r="N68" s="2101"/>
      <c r="O68" s="2104" t="s">
        <v>358</v>
      </c>
      <c r="P68" s="2125" t="s">
        <v>224</v>
      </c>
      <c r="Q68" s="2126"/>
      <c r="R68" s="2056"/>
      <c r="S68" s="2146" t="s">
        <v>331</v>
      </c>
      <c r="T68" s="2022"/>
      <c r="U68" s="2062"/>
      <c r="V68" s="2062"/>
      <c r="W68" s="2062"/>
      <c r="X68" s="2062"/>
      <c r="Y68" s="2062"/>
      <c r="Z68" s="2062"/>
      <c r="AA68" s="2062"/>
      <c r="AB68" s="2062"/>
      <c r="AC68" s="2053"/>
      <c r="AD68" s="2107"/>
      <c r="AE68" s="243" t="s">
        <v>683</v>
      </c>
      <c r="AG68" s="2044" t="str">
        <f t="shared" ref="AG68" si="20">IF(ISERROR(VLOOKUP(C68,$AH$6:$AI$27,2,0))=TRUE,"",VLOOKUP(C68,$AH$6:$AI$27,2,0))</f>
        <v/>
      </c>
      <c r="AH68" s="78"/>
      <c r="AI68" s="78"/>
    </row>
    <row r="69" spans="1:35" s="80" customFormat="1">
      <c r="A69" s="2045"/>
      <c r="B69" s="2051"/>
      <c r="C69" s="2051"/>
      <c r="D69" s="2051"/>
      <c r="E69" s="2020"/>
      <c r="F69" s="244" t="s">
        <v>923</v>
      </c>
      <c r="G69" s="245"/>
      <c r="H69" s="2020"/>
      <c r="I69" s="2128"/>
      <c r="J69" s="2102"/>
      <c r="K69" s="2105"/>
      <c r="L69" s="2102"/>
      <c r="M69" s="2105"/>
      <c r="N69" s="2102"/>
      <c r="O69" s="2105"/>
      <c r="P69" s="2120"/>
      <c r="Q69" s="2121"/>
      <c r="R69" s="2057"/>
      <c r="S69" s="2143"/>
      <c r="T69" s="2023"/>
      <c r="U69" s="2063"/>
      <c r="V69" s="2063"/>
      <c r="W69" s="2063"/>
      <c r="X69" s="2063"/>
      <c r="Y69" s="2063"/>
      <c r="Z69" s="2063"/>
      <c r="AA69" s="2063"/>
      <c r="AB69" s="2063"/>
      <c r="AC69" s="2054"/>
      <c r="AD69" s="2108"/>
      <c r="AE69" s="276" t="s">
        <v>925</v>
      </c>
      <c r="AG69" s="2045"/>
      <c r="AH69" s="78"/>
      <c r="AI69" s="78"/>
    </row>
    <row r="70" spans="1:35" s="80" customFormat="1">
      <c r="A70" s="2046"/>
      <c r="B70" s="2052"/>
      <c r="C70" s="2052"/>
      <c r="D70" s="2052"/>
      <c r="E70" s="2021"/>
      <c r="F70" s="272" t="s">
        <v>939</v>
      </c>
      <c r="G70" s="271"/>
      <c r="H70" s="2021"/>
      <c r="I70" s="2129"/>
      <c r="J70" s="2103"/>
      <c r="K70" s="2106"/>
      <c r="L70" s="2103"/>
      <c r="M70" s="2106"/>
      <c r="N70" s="2103"/>
      <c r="O70" s="2106"/>
      <c r="P70" s="2122"/>
      <c r="Q70" s="2123"/>
      <c r="R70" s="2058"/>
      <c r="S70" s="2144"/>
      <c r="T70" s="2024"/>
      <c r="U70" s="2064"/>
      <c r="V70" s="2064"/>
      <c r="W70" s="2064"/>
      <c r="X70" s="2064"/>
      <c r="Y70" s="2064"/>
      <c r="Z70" s="2064"/>
      <c r="AA70" s="2064"/>
      <c r="AB70" s="2064"/>
      <c r="AC70" s="2055"/>
      <c r="AD70" s="2109"/>
      <c r="AE70" s="246" t="s">
        <v>940</v>
      </c>
      <c r="AG70" s="2046"/>
      <c r="AH70" s="78"/>
      <c r="AI70" s="78"/>
    </row>
    <row r="71" spans="1:35" s="80" customFormat="1">
      <c r="A71" s="2044">
        <v>23</v>
      </c>
      <c r="B71" s="2050"/>
      <c r="C71" s="2050"/>
      <c r="D71" s="2050"/>
      <c r="E71" s="2019"/>
      <c r="F71" s="241" t="s">
        <v>682</v>
      </c>
      <c r="G71" s="242"/>
      <c r="H71" s="2019"/>
      <c r="I71" s="2145" t="s">
        <v>688</v>
      </c>
      <c r="J71" s="2101"/>
      <c r="K71" s="2104" t="s">
        <v>309</v>
      </c>
      <c r="L71" s="2101"/>
      <c r="M71" s="2104" t="s">
        <v>335</v>
      </c>
      <c r="N71" s="2101"/>
      <c r="O71" s="2104" t="s">
        <v>358</v>
      </c>
      <c r="P71" s="2125" t="s">
        <v>224</v>
      </c>
      <c r="Q71" s="2126"/>
      <c r="R71" s="2056"/>
      <c r="S71" s="2146" t="s">
        <v>331</v>
      </c>
      <c r="T71" s="2022"/>
      <c r="U71" s="2062"/>
      <c r="V71" s="2062"/>
      <c r="W71" s="2062"/>
      <c r="X71" s="2062"/>
      <c r="Y71" s="2062"/>
      <c r="Z71" s="2062"/>
      <c r="AA71" s="2062"/>
      <c r="AB71" s="2062"/>
      <c r="AC71" s="2053"/>
      <c r="AD71" s="2107"/>
      <c r="AE71" s="243" t="s">
        <v>683</v>
      </c>
      <c r="AG71" s="2044" t="str">
        <f t="shared" ref="AG71" si="21">IF(ISERROR(VLOOKUP(C71,$AH$6:$AI$27,2,0))=TRUE,"",VLOOKUP(C71,$AH$6:$AI$27,2,0))</f>
        <v/>
      </c>
      <c r="AH71" s="78"/>
      <c r="AI71" s="78"/>
    </row>
    <row r="72" spans="1:35" s="80" customFormat="1">
      <c r="A72" s="2045"/>
      <c r="B72" s="2051"/>
      <c r="C72" s="2051"/>
      <c r="D72" s="2051"/>
      <c r="E72" s="2020"/>
      <c r="F72" s="244" t="s">
        <v>923</v>
      </c>
      <c r="G72" s="245"/>
      <c r="H72" s="2020"/>
      <c r="I72" s="2128"/>
      <c r="J72" s="2102"/>
      <c r="K72" s="2105"/>
      <c r="L72" s="2102"/>
      <c r="M72" s="2105"/>
      <c r="N72" s="2102"/>
      <c r="O72" s="2105"/>
      <c r="P72" s="2120"/>
      <c r="Q72" s="2121"/>
      <c r="R72" s="2057"/>
      <c r="S72" s="2143"/>
      <c r="T72" s="2023"/>
      <c r="U72" s="2063"/>
      <c r="V72" s="2063"/>
      <c r="W72" s="2063"/>
      <c r="X72" s="2063"/>
      <c r="Y72" s="2063"/>
      <c r="Z72" s="2063"/>
      <c r="AA72" s="2063"/>
      <c r="AB72" s="2063"/>
      <c r="AC72" s="2054"/>
      <c r="AD72" s="2108"/>
      <c r="AE72" s="276" t="s">
        <v>925</v>
      </c>
      <c r="AG72" s="2045"/>
      <c r="AH72" s="78"/>
      <c r="AI72" s="78"/>
    </row>
    <row r="73" spans="1:35" s="80" customFormat="1">
      <c r="A73" s="2046"/>
      <c r="B73" s="2052"/>
      <c r="C73" s="2052"/>
      <c r="D73" s="2052"/>
      <c r="E73" s="2021"/>
      <c r="F73" s="272" t="s">
        <v>939</v>
      </c>
      <c r="G73" s="271"/>
      <c r="H73" s="2021"/>
      <c r="I73" s="2129"/>
      <c r="J73" s="2103"/>
      <c r="K73" s="2106"/>
      <c r="L73" s="2103"/>
      <c r="M73" s="2106"/>
      <c r="N73" s="2103"/>
      <c r="O73" s="2106"/>
      <c r="P73" s="2122"/>
      <c r="Q73" s="2123"/>
      <c r="R73" s="2058"/>
      <c r="S73" s="2144"/>
      <c r="T73" s="2024"/>
      <c r="U73" s="2064"/>
      <c r="V73" s="2064"/>
      <c r="W73" s="2064"/>
      <c r="X73" s="2064"/>
      <c r="Y73" s="2064"/>
      <c r="Z73" s="2064"/>
      <c r="AA73" s="2064"/>
      <c r="AB73" s="2064"/>
      <c r="AC73" s="2055"/>
      <c r="AD73" s="2109"/>
      <c r="AE73" s="246" t="s">
        <v>940</v>
      </c>
      <c r="AG73" s="2046"/>
      <c r="AH73" s="78"/>
      <c r="AI73" s="78"/>
    </row>
    <row r="74" spans="1:35" s="80" customFormat="1">
      <c r="A74" s="2044">
        <v>24</v>
      </c>
      <c r="B74" s="2050"/>
      <c r="C74" s="2050"/>
      <c r="D74" s="2050"/>
      <c r="E74" s="2019"/>
      <c r="F74" s="241" t="s">
        <v>682</v>
      </c>
      <c r="G74" s="242"/>
      <c r="H74" s="2019"/>
      <c r="I74" s="2145" t="s">
        <v>688</v>
      </c>
      <c r="J74" s="2101"/>
      <c r="K74" s="2104" t="s">
        <v>309</v>
      </c>
      <c r="L74" s="2101"/>
      <c r="M74" s="2104" t="s">
        <v>335</v>
      </c>
      <c r="N74" s="2101"/>
      <c r="O74" s="2104" t="s">
        <v>358</v>
      </c>
      <c r="P74" s="2125" t="s">
        <v>224</v>
      </c>
      <c r="Q74" s="2126"/>
      <c r="R74" s="2056"/>
      <c r="S74" s="2146" t="s">
        <v>331</v>
      </c>
      <c r="T74" s="2022"/>
      <c r="U74" s="2062"/>
      <c r="V74" s="2062"/>
      <c r="W74" s="2062"/>
      <c r="X74" s="2062"/>
      <c r="Y74" s="2062"/>
      <c r="Z74" s="2062"/>
      <c r="AA74" s="2062"/>
      <c r="AB74" s="2062"/>
      <c r="AC74" s="2053"/>
      <c r="AD74" s="2107"/>
      <c r="AE74" s="243" t="s">
        <v>683</v>
      </c>
      <c r="AG74" s="2044" t="str">
        <f t="shared" ref="AG74" si="22">IF(ISERROR(VLOOKUP(C74,$AH$6:$AI$27,2,0))=TRUE,"",VLOOKUP(C74,$AH$6:$AI$27,2,0))</f>
        <v/>
      </c>
      <c r="AH74" s="78"/>
      <c r="AI74" s="78"/>
    </row>
    <row r="75" spans="1:35" s="80" customFormat="1">
      <c r="A75" s="2045"/>
      <c r="B75" s="2051"/>
      <c r="C75" s="2051"/>
      <c r="D75" s="2051"/>
      <c r="E75" s="2020"/>
      <c r="F75" s="244" t="s">
        <v>923</v>
      </c>
      <c r="G75" s="245"/>
      <c r="H75" s="2020"/>
      <c r="I75" s="2128"/>
      <c r="J75" s="2102"/>
      <c r="K75" s="2105"/>
      <c r="L75" s="2102"/>
      <c r="M75" s="2105"/>
      <c r="N75" s="2102"/>
      <c r="O75" s="2105"/>
      <c r="P75" s="2120"/>
      <c r="Q75" s="2121"/>
      <c r="R75" s="2057"/>
      <c r="S75" s="2143"/>
      <c r="T75" s="2023"/>
      <c r="U75" s="2063"/>
      <c r="V75" s="2063"/>
      <c r="W75" s="2063"/>
      <c r="X75" s="2063"/>
      <c r="Y75" s="2063"/>
      <c r="Z75" s="2063"/>
      <c r="AA75" s="2063"/>
      <c r="AB75" s="2063"/>
      <c r="AC75" s="2054"/>
      <c r="AD75" s="2108"/>
      <c r="AE75" s="276" t="s">
        <v>925</v>
      </c>
      <c r="AG75" s="2045"/>
      <c r="AH75" s="78"/>
      <c r="AI75" s="78"/>
    </row>
    <row r="76" spans="1:35" s="80" customFormat="1">
      <c r="A76" s="2046"/>
      <c r="B76" s="2052"/>
      <c r="C76" s="2052"/>
      <c r="D76" s="2052"/>
      <c r="E76" s="2021"/>
      <c r="F76" s="272" t="s">
        <v>939</v>
      </c>
      <c r="G76" s="271"/>
      <c r="H76" s="2021"/>
      <c r="I76" s="2129"/>
      <c r="J76" s="2103"/>
      <c r="K76" s="2106"/>
      <c r="L76" s="2103"/>
      <c r="M76" s="2106"/>
      <c r="N76" s="2103"/>
      <c r="O76" s="2106"/>
      <c r="P76" s="2122"/>
      <c r="Q76" s="2123"/>
      <c r="R76" s="2058"/>
      <c r="S76" s="2144"/>
      <c r="T76" s="2024"/>
      <c r="U76" s="2064"/>
      <c r="V76" s="2064"/>
      <c r="W76" s="2064"/>
      <c r="X76" s="2064"/>
      <c r="Y76" s="2064"/>
      <c r="Z76" s="2064"/>
      <c r="AA76" s="2064"/>
      <c r="AB76" s="2064"/>
      <c r="AC76" s="2055"/>
      <c r="AD76" s="2109"/>
      <c r="AE76" s="246" t="s">
        <v>940</v>
      </c>
      <c r="AG76" s="2046"/>
      <c r="AH76" s="78"/>
      <c r="AI76" s="78"/>
    </row>
    <row r="77" spans="1:35" s="80" customFormat="1">
      <c r="A77" s="2044">
        <v>25</v>
      </c>
      <c r="B77" s="2050"/>
      <c r="C77" s="2050"/>
      <c r="D77" s="2050"/>
      <c r="E77" s="2019"/>
      <c r="F77" s="241" t="s">
        <v>682</v>
      </c>
      <c r="G77" s="242"/>
      <c r="H77" s="2019"/>
      <c r="I77" s="2145" t="s">
        <v>688</v>
      </c>
      <c r="J77" s="2101"/>
      <c r="K77" s="2104" t="s">
        <v>309</v>
      </c>
      <c r="L77" s="2101"/>
      <c r="M77" s="2104" t="s">
        <v>335</v>
      </c>
      <c r="N77" s="2101"/>
      <c r="O77" s="2104" t="s">
        <v>358</v>
      </c>
      <c r="P77" s="2125" t="s">
        <v>224</v>
      </c>
      <c r="Q77" s="2126"/>
      <c r="R77" s="2056"/>
      <c r="S77" s="2146" t="s">
        <v>331</v>
      </c>
      <c r="T77" s="2022"/>
      <c r="U77" s="2062"/>
      <c r="V77" s="2062"/>
      <c r="W77" s="2062"/>
      <c r="X77" s="2062"/>
      <c r="Y77" s="2062"/>
      <c r="Z77" s="2062"/>
      <c r="AA77" s="2062"/>
      <c r="AB77" s="2062"/>
      <c r="AC77" s="2053"/>
      <c r="AD77" s="2107"/>
      <c r="AE77" s="243" t="s">
        <v>683</v>
      </c>
      <c r="AG77" s="2044" t="str">
        <f t="shared" ref="AG77" si="23">IF(ISERROR(VLOOKUP(C77,$AH$6:$AI$27,2,0))=TRUE,"",VLOOKUP(C77,$AH$6:$AI$27,2,0))</f>
        <v/>
      </c>
      <c r="AH77" s="78"/>
      <c r="AI77" s="78"/>
    </row>
    <row r="78" spans="1:35" s="80" customFormat="1">
      <c r="A78" s="2045"/>
      <c r="B78" s="2051"/>
      <c r="C78" s="2051"/>
      <c r="D78" s="2051"/>
      <c r="E78" s="2020"/>
      <c r="F78" s="244" t="s">
        <v>923</v>
      </c>
      <c r="G78" s="245"/>
      <c r="H78" s="2020"/>
      <c r="I78" s="2128"/>
      <c r="J78" s="2102"/>
      <c r="K78" s="2105"/>
      <c r="L78" s="2102"/>
      <c r="M78" s="2105"/>
      <c r="N78" s="2102"/>
      <c r="O78" s="2105"/>
      <c r="P78" s="2120"/>
      <c r="Q78" s="2121"/>
      <c r="R78" s="2057"/>
      <c r="S78" s="2143"/>
      <c r="T78" s="2023"/>
      <c r="U78" s="2063"/>
      <c r="V78" s="2063"/>
      <c r="W78" s="2063"/>
      <c r="X78" s="2063"/>
      <c r="Y78" s="2063"/>
      <c r="Z78" s="2063"/>
      <c r="AA78" s="2063"/>
      <c r="AB78" s="2063"/>
      <c r="AC78" s="2054"/>
      <c r="AD78" s="2108"/>
      <c r="AE78" s="276" t="s">
        <v>925</v>
      </c>
      <c r="AG78" s="2045"/>
      <c r="AH78" s="78"/>
      <c r="AI78" s="78"/>
    </row>
    <row r="79" spans="1:35" s="80" customFormat="1">
      <c r="A79" s="2046"/>
      <c r="B79" s="2052"/>
      <c r="C79" s="2052"/>
      <c r="D79" s="2052"/>
      <c r="E79" s="2021"/>
      <c r="F79" s="272" t="s">
        <v>939</v>
      </c>
      <c r="G79" s="271"/>
      <c r="H79" s="2021"/>
      <c r="I79" s="2129"/>
      <c r="J79" s="2103"/>
      <c r="K79" s="2106"/>
      <c r="L79" s="2103"/>
      <c r="M79" s="2106"/>
      <c r="N79" s="2103"/>
      <c r="O79" s="2106"/>
      <c r="P79" s="2122"/>
      <c r="Q79" s="2123"/>
      <c r="R79" s="2058"/>
      <c r="S79" s="2144"/>
      <c r="T79" s="2024"/>
      <c r="U79" s="2064"/>
      <c r="V79" s="2064"/>
      <c r="W79" s="2064"/>
      <c r="X79" s="2064"/>
      <c r="Y79" s="2064"/>
      <c r="Z79" s="2064"/>
      <c r="AA79" s="2064"/>
      <c r="AB79" s="2064"/>
      <c r="AC79" s="2055"/>
      <c r="AD79" s="2109"/>
      <c r="AE79" s="246" t="s">
        <v>940</v>
      </c>
      <c r="AG79" s="2046"/>
      <c r="AH79" s="78"/>
      <c r="AI79" s="78"/>
    </row>
    <row r="80" spans="1:35" s="80" customFormat="1">
      <c r="A80" s="2044">
        <v>26</v>
      </c>
      <c r="B80" s="2050"/>
      <c r="C80" s="2050"/>
      <c r="D80" s="2050"/>
      <c r="E80" s="2019"/>
      <c r="F80" s="241" t="s">
        <v>682</v>
      </c>
      <c r="G80" s="242"/>
      <c r="H80" s="2019"/>
      <c r="I80" s="2145" t="s">
        <v>688</v>
      </c>
      <c r="J80" s="2101"/>
      <c r="K80" s="2104" t="s">
        <v>309</v>
      </c>
      <c r="L80" s="2101"/>
      <c r="M80" s="2104" t="s">
        <v>335</v>
      </c>
      <c r="N80" s="2101"/>
      <c r="O80" s="2104" t="s">
        <v>358</v>
      </c>
      <c r="P80" s="2125" t="s">
        <v>224</v>
      </c>
      <c r="Q80" s="2126"/>
      <c r="R80" s="2056"/>
      <c r="S80" s="2146" t="s">
        <v>331</v>
      </c>
      <c r="T80" s="2022"/>
      <c r="U80" s="2062"/>
      <c r="V80" s="2062"/>
      <c r="W80" s="2062"/>
      <c r="X80" s="2062"/>
      <c r="Y80" s="2062"/>
      <c r="Z80" s="2062"/>
      <c r="AA80" s="2062"/>
      <c r="AB80" s="2062"/>
      <c r="AC80" s="2053"/>
      <c r="AD80" s="2107"/>
      <c r="AE80" s="243" t="s">
        <v>683</v>
      </c>
      <c r="AG80" s="2044" t="str">
        <f t="shared" ref="AG80" si="24">IF(ISERROR(VLOOKUP(C80,$AH$6:$AI$27,2,0))=TRUE,"",VLOOKUP(C80,$AH$6:$AI$27,2,0))</f>
        <v/>
      </c>
      <c r="AH80" s="78"/>
      <c r="AI80" s="78"/>
    </row>
    <row r="81" spans="1:35" s="80" customFormat="1">
      <c r="A81" s="2045"/>
      <c r="B81" s="2051"/>
      <c r="C81" s="2051"/>
      <c r="D81" s="2051"/>
      <c r="E81" s="2020"/>
      <c r="F81" s="244" t="s">
        <v>923</v>
      </c>
      <c r="G81" s="245"/>
      <c r="H81" s="2020"/>
      <c r="I81" s="2128"/>
      <c r="J81" s="2102"/>
      <c r="K81" s="2105"/>
      <c r="L81" s="2102"/>
      <c r="M81" s="2105"/>
      <c r="N81" s="2102"/>
      <c r="O81" s="2105"/>
      <c r="P81" s="2120"/>
      <c r="Q81" s="2121"/>
      <c r="R81" s="2057"/>
      <c r="S81" s="2143"/>
      <c r="T81" s="2023"/>
      <c r="U81" s="2063"/>
      <c r="V81" s="2063"/>
      <c r="W81" s="2063"/>
      <c r="X81" s="2063"/>
      <c r="Y81" s="2063"/>
      <c r="Z81" s="2063"/>
      <c r="AA81" s="2063"/>
      <c r="AB81" s="2063"/>
      <c r="AC81" s="2054"/>
      <c r="AD81" s="2108"/>
      <c r="AE81" s="276" t="s">
        <v>925</v>
      </c>
      <c r="AG81" s="2045"/>
      <c r="AH81" s="78"/>
      <c r="AI81" s="78"/>
    </row>
    <row r="82" spans="1:35" s="80" customFormat="1">
      <c r="A82" s="2046"/>
      <c r="B82" s="2052"/>
      <c r="C82" s="2052"/>
      <c r="D82" s="2052"/>
      <c r="E82" s="2021"/>
      <c r="F82" s="272" t="s">
        <v>939</v>
      </c>
      <c r="G82" s="271"/>
      <c r="H82" s="2021"/>
      <c r="I82" s="2129"/>
      <c r="J82" s="2103"/>
      <c r="K82" s="2106"/>
      <c r="L82" s="2103"/>
      <c r="M82" s="2106"/>
      <c r="N82" s="2103"/>
      <c r="O82" s="2106"/>
      <c r="P82" s="2122"/>
      <c r="Q82" s="2123"/>
      <c r="R82" s="2058"/>
      <c r="S82" s="2144"/>
      <c r="T82" s="2024"/>
      <c r="U82" s="2064"/>
      <c r="V82" s="2064"/>
      <c r="W82" s="2064"/>
      <c r="X82" s="2064"/>
      <c r="Y82" s="2064"/>
      <c r="Z82" s="2064"/>
      <c r="AA82" s="2064"/>
      <c r="AB82" s="2064"/>
      <c r="AC82" s="2055"/>
      <c r="AD82" s="2109"/>
      <c r="AE82" s="246" t="s">
        <v>940</v>
      </c>
      <c r="AG82" s="2046"/>
      <c r="AH82" s="78"/>
      <c r="AI82" s="78"/>
    </row>
    <row r="83" spans="1:35" s="80" customFormat="1">
      <c r="A83" s="2044">
        <v>27</v>
      </c>
      <c r="B83" s="2050"/>
      <c r="C83" s="2050"/>
      <c r="D83" s="2050"/>
      <c r="E83" s="2019"/>
      <c r="F83" s="241" t="s">
        <v>682</v>
      </c>
      <c r="G83" s="242"/>
      <c r="H83" s="2019"/>
      <c r="I83" s="2145" t="s">
        <v>688</v>
      </c>
      <c r="J83" s="2101"/>
      <c r="K83" s="2104" t="s">
        <v>309</v>
      </c>
      <c r="L83" s="2101"/>
      <c r="M83" s="2104" t="s">
        <v>335</v>
      </c>
      <c r="N83" s="2101"/>
      <c r="O83" s="2104" t="s">
        <v>358</v>
      </c>
      <c r="P83" s="2125" t="s">
        <v>224</v>
      </c>
      <c r="Q83" s="2126"/>
      <c r="R83" s="2056"/>
      <c r="S83" s="2146" t="s">
        <v>331</v>
      </c>
      <c r="T83" s="2022"/>
      <c r="U83" s="2062"/>
      <c r="V83" s="2062"/>
      <c r="W83" s="2062"/>
      <c r="X83" s="2062"/>
      <c r="Y83" s="2062"/>
      <c r="Z83" s="2062"/>
      <c r="AA83" s="2062"/>
      <c r="AB83" s="2062"/>
      <c r="AC83" s="2053"/>
      <c r="AD83" s="2107"/>
      <c r="AE83" s="243" t="s">
        <v>683</v>
      </c>
      <c r="AG83" s="2044" t="str">
        <f t="shared" ref="AG83" si="25">IF(ISERROR(VLOOKUP(C83,$AH$6:$AI$27,2,0))=TRUE,"",VLOOKUP(C83,$AH$6:$AI$27,2,0))</f>
        <v/>
      </c>
      <c r="AH83" s="78"/>
      <c r="AI83" s="78"/>
    </row>
    <row r="84" spans="1:35" s="80" customFormat="1">
      <c r="A84" s="2045"/>
      <c r="B84" s="2051"/>
      <c r="C84" s="2051"/>
      <c r="D84" s="2051"/>
      <c r="E84" s="2020"/>
      <c r="F84" s="244" t="s">
        <v>923</v>
      </c>
      <c r="G84" s="245"/>
      <c r="H84" s="2020"/>
      <c r="I84" s="2128"/>
      <c r="J84" s="2102"/>
      <c r="K84" s="2105"/>
      <c r="L84" s="2102"/>
      <c r="M84" s="2105"/>
      <c r="N84" s="2102"/>
      <c r="O84" s="2105"/>
      <c r="P84" s="2120"/>
      <c r="Q84" s="2121"/>
      <c r="R84" s="2057"/>
      <c r="S84" s="2143"/>
      <c r="T84" s="2023"/>
      <c r="U84" s="2063"/>
      <c r="V84" s="2063"/>
      <c r="W84" s="2063"/>
      <c r="X84" s="2063"/>
      <c r="Y84" s="2063"/>
      <c r="Z84" s="2063"/>
      <c r="AA84" s="2063"/>
      <c r="AB84" s="2063"/>
      <c r="AC84" s="2054"/>
      <c r="AD84" s="2108"/>
      <c r="AE84" s="276" t="s">
        <v>925</v>
      </c>
      <c r="AG84" s="2045"/>
      <c r="AH84" s="78"/>
      <c r="AI84" s="78"/>
    </row>
    <row r="85" spans="1:35" s="80" customFormat="1">
      <c r="A85" s="2046"/>
      <c r="B85" s="2052"/>
      <c r="C85" s="2052"/>
      <c r="D85" s="2052"/>
      <c r="E85" s="2021"/>
      <c r="F85" s="272" t="s">
        <v>939</v>
      </c>
      <c r="G85" s="271"/>
      <c r="H85" s="2021"/>
      <c r="I85" s="2129"/>
      <c r="J85" s="2103"/>
      <c r="K85" s="2106"/>
      <c r="L85" s="2103"/>
      <c r="M85" s="2106"/>
      <c r="N85" s="2103"/>
      <c r="O85" s="2106"/>
      <c r="P85" s="2122"/>
      <c r="Q85" s="2123"/>
      <c r="R85" s="2058"/>
      <c r="S85" s="2144"/>
      <c r="T85" s="2024"/>
      <c r="U85" s="2064"/>
      <c r="V85" s="2064"/>
      <c r="W85" s="2064"/>
      <c r="X85" s="2064"/>
      <c r="Y85" s="2064"/>
      <c r="Z85" s="2064"/>
      <c r="AA85" s="2064"/>
      <c r="AB85" s="2064"/>
      <c r="AC85" s="2055"/>
      <c r="AD85" s="2109"/>
      <c r="AE85" s="246" t="s">
        <v>940</v>
      </c>
      <c r="AG85" s="2046"/>
      <c r="AH85" s="78"/>
      <c r="AI85" s="78"/>
    </row>
    <row r="86" spans="1:35" s="80" customFormat="1">
      <c r="A86" s="2044">
        <v>28</v>
      </c>
      <c r="B86" s="2050"/>
      <c r="C86" s="2050"/>
      <c r="D86" s="2050"/>
      <c r="E86" s="2019"/>
      <c r="F86" s="241" t="s">
        <v>682</v>
      </c>
      <c r="G86" s="242"/>
      <c r="H86" s="2019"/>
      <c r="I86" s="2145" t="s">
        <v>688</v>
      </c>
      <c r="J86" s="2101"/>
      <c r="K86" s="2104" t="s">
        <v>309</v>
      </c>
      <c r="L86" s="2101"/>
      <c r="M86" s="2104" t="s">
        <v>335</v>
      </c>
      <c r="N86" s="2101"/>
      <c r="O86" s="2104" t="s">
        <v>358</v>
      </c>
      <c r="P86" s="2125" t="s">
        <v>224</v>
      </c>
      <c r="Q86" s="2126"/>
      <c r="R86" s="2056"/>
      <c r="S86" s="2146" t="s">
        <v>331</v>
      </c>
      <c r="T86" s="2022"/>
      <c r="U86" s="2062"/>
      <c r="V86" s="2062"/>
      <c r="W86" s="2062"/>
      <c r="X86" s="2062"/>
      <c r="Y86" s="2062"/>
      <c r="Z86" s="2062"/>
      <c r="AA86" s="2062"/>
      <c r="AB86" s="2062"/>
      <c r="AC86" s="2053"/>
      <c r="AD86" s="2107"/>
      <c r="AE86" s="243" t="s">
        <v>683</v>
      </c>
      <c r="AG86" s="2044" t="str">
        <f t="shared" ref="AG86" si="26">IF(ISERROR(VLOOKUP(C86,$AH$6:$AI$27,2,0))=TRUE,"",VLOOKUP(C86,$AH$6:$AI$27,2,0))</f>
        <v/>
      </c>
      <c r="AH86" s="78"/>
      <c r="AI86" s="78"/>
    </row>
    <row r="87" spans="1:35" s="80" customFormat="1">
      <c r="A87" s="2045"/>
      <c r="B87" s="2051"/>
      <c r="C87" s="2051"/>
      <c r="D87" s="2051"/>
      <c r="E87" s="2020"/>
      <c r="F87" s="244" t="s">
        <v>923</v>
      </c>
      <c r="G87" s="245"/>
      <c r="H87" s="2020"/>
      <c r="I87" s="2128"/>
      <c r="J87" s="2102"/>
      <c r="K87" s="2105"/>
      <c r="L87" s="2102"/>
      <c r="M87" s="2105"/>
      <c r="N87" s="2102"/>
      <c r="O87" s="2105"/>
      <c r="P87" s="2120"/>
      <c r="Q87" s="2121"/>
      <c r="R87" s="2057"/>
      <c r="S87" s="2143"/>
      <c r="T87" s="2023"/>
      <c r="U87" s="2063"/>
      <c r="V87" s="2063"/>
      <c r="W87" s="2063"/>
      <c r="X87" s="2063"/>
      <c r="Y87" s="2063"/>
      <c r="Z87" s="2063"/>
      <c r="AA87" s="2063"/>
      <c r="AB87" s="2063"/>
      <c r="AC87" s="2054"/>
      <c r="AD87" s="2108"/>
      <c r="AE87" s="276" t="s">
        <v>925</v>
      </c>
      <c r="AG87" s="2045"/>
      <c r="AH87" s="78"/>
      <c r="AI87" s="78"/>
    </row>
    <row r="88" spans="1:35" s="80" customFormat="1">
      <c r="A88" s="2046"/>
      <c r="B88" s="2052"/>
      <c r="C88" s="2052"/>
      <c r="D88" s="2052"/>
      <c r="E88" s="2021"/>
      <c r="F88" s="272" t="s">
        <v>939</v>
      </c>
      <c r="G88" s="271"/>
      <c r="H88" s="2021"/>
      <c r="I88" s="2129"/>
      <c r="J88" s="2103"/>
      <c r="K88" s="2106"/>
      <c r="L88" s="2103"/>
      <c r="M88" s="2106"/>
      <c r="N88" s="2103"/>
      <c r="O88" s="2106"/>
      <c r="P88" s="2122"/>
      <c r="Q88" s="2123"/>
      <c r="R88" s="2058"/>
      <c r="S88" s="2144"/>
      <c r="T88" s="2024"/>
      <c r="U88" s="2064"/>
      <c r="V88" s="2064"/>
      <c r="W88" s="2064"/>
      <c r="X88" s="2064"/>
      <c r="Y88" s="2064"/>
      <c r="Z88" s="2064"/>
      <c r="AA88" s="2064"/>
      <c r="AB88" s="2064"/>
      <c r="AC88" s="2055"/>
      <c r="AD88" s="2109"/>
      <c r="AE88" s="246" t="s">
        <v>940</v>
      </c>
      <c r="AG88" s="2046"/>
      <c r="AH88" s="78"/>
      <c r="AI88" s="78"/>
    </row>
    <row r="89" spans="1:35" s="80" customFormat="1">
      <c r="A89" s="2044">
        <v>29</v>
      </c>
      <c r="B89" s="2050"/>
      <c r="C89" s="2050"/>
      <c r="D89" s="2050"/>
      <c r="E89" s="2019"/>
      <c r="F89" s="241" t="s">
        <v>682</v>
      </c>
      <c r="G89" s="242"/>
      <c r="H89" s="2019"/>
      <c r="I89" s="2145" t="s">
        <v>688</v>
      </c>
      <c r="J89" s="2101"/>
      <c r="K89" s="2104" t="s">
        <v>309</v>
      </c>
      <c r="L89" s="2101"/>
      <c r="M89" s="2104" t="s">
        <v>335</v>
      </c>
      <c r="N89" s="2101"/>
      <c r="O89" s="2104" t="s">
        <v>358</v>
      </c>
      <c r="P89" s="2125" t="s">
        <v>224</v>
      </c>
      <c r="Q89" s="2126"/>
      <c r="R89" s="2056"/>
      <c r="S89" s="2146" t="s">
        <v>331</v>
      </c>
      <c r="T89" s="2022"/>
      <c r="U89" s="2062"/>
      <c r="V89" s="2062"/>
      <c r="W89" s="2062"/>
      <c r="X89" s="2062"/>
      <c r="Y89" s="2062"/>
      <c r="Z89" s="2062"/>
      <c r="AA89" s="2062"/>
      <c r="AB89" s="2062"/>
      <c r="AC89" s="2053"/>
      <c r="AD89" s="2107"/>
      <c r="AE89" s="243" t="s">
        <v>683</v>
      </c>
      <c r="AG89" s="2044" t="str">
        <f t="shared" ref="AG89" si="27">IF(ISERROR(VLOOKUP(C89,$AH$6:$AI$27,2,0))=TRUE,"",VLOOKUP(C89,$AH$6:$AI$27,2,0))</f>
        <v/>
      </c>
      <c r="AH89" s="78"/>
      <c r="AI89" s="78"/>
    </row>
    <row r="90" spans="1:35" s="80" customFormat="1">
      <c r="A90" s="2045"/>
      <c r="B90" s="2051"/>
      <c r="C90" s="2051"/>
      <c r="D90" s="2051"/>
      <c r="E90" s="2020"/>
      <c r="F90" s="244" t="s">
        <v>923</v>
      </c>
      <c r="G90" s="245"/>
      <c r="H90" s="2020"/>
      <c r="I90" s="2128"/>
      <c r="J90" s="2102"/>
      <c r="K90" s="2105"/>
      <c r="L90" s="2102"/>
      <c r="M90" s="2105"/>
      <c r="N90" s="2102"/>
      <c r="O90" s="2105"/>
      <c r="P90" s="2120"/>
      <c r="Q90" s="2121"/>
      <c r="R90" s="2057"/>
      <c r="S90" s="2143"/>
      <c r="T90" s="2023"/>
      <c r="U90" s="2063"/>
      <c r="V90" s="2063"/>
      <c r="W90" s="2063"/>
      <c r="X90" s="2063"/>
      <c r="Y90" s="2063"/>
      <c r="Z90" s="2063"/>
      <c r="AA90" s="2063"/>
      <c r="AB90" s="2063"/>
      <c r="AC90" s="2054"/>
      <c r="AD90" s="2108"/>
      <c r="AE90" s="276" t="s">
        <v>925</v>
      </c>
      <c r="AG90" s="2045"/>
      <c r="AH90" s="78"/>
      <c r="AI90" s="78"/>
    </row>
    <row r="91" spans="1:35" s="80" customFormat="1">
      <c r="A91" s="2046"/>
      <c r="B91" s="2052"/>
      <c r="C91" s="2052"/>
      <c r="D91" s="2052"/>
      <c r="E91" s="2021"/>
      <c r="F91" s="272" t="s">
        <v>939</v>
      </c>
      <c r="G91" s="271"/>
      <c r="H91" s="2021"/>
      <c r="I91" s="2129"/>
      <c r="J91" s="2103"/>
      <c r="K91" s="2106"/>
      <c r="L91" s="2103"/>
      <c r="M91" s="2106"/>
      <c r="N91" s="2103"/>
      <c r="O91" s="2106"/>
      <c r="P91" s="2122"/>
      <c r="Q91" s="2123"/>
      <c r="R91" s="2058"/>
      <c r="S91" s="2144"/>
      <c r="T91" s="2024"/>
      <c r="U91" s="2064"/>
      <c r="V91" s="2064"/>
      <c r="W91" s="2064"/>
      <c r="X91" s="2064"/>
      <c r="Y91" s="2064"/>
      <c r="Z91" s="2064"/>
      <c r="AA91" s="2064"/>
      <c r="AB91" s="2064"/>
      <c r="AC91" s="2055"/>
      <c r="AD91" s="2109"/>
      <c r="AE91" s="246" t="s">
        <v>940</v>
      </c>
      <c r="AG91" s="2046"/>
      <c r="AH91" s="78"/>
      <c r="AI91" s="78"/>
    </row>
    <row r="92" spans="1:35" s="80" customFormat="1">
      <c r="A92" s="2044">
        <v>30</v>
      </c>
      <c r="B92" s="2050"/>
      <c r="C92" s="2050"/>
      <c r="D92" s="2050"/>
      <c r="E92" s="2019"/>
      <c r="F92" s="241" t="s">
        <v>682</v>
      </c>
      <c r="G92" s="242"/>
      <c r="H92" s="2019"/>
      <c r="I92" s="2145" t="s">
        <v>688</v>
      </c>
      <c r="J92" s="2101"/>
      <c r="K92" s="2104" t="s">
        <v>309</v>
      </c>
      <c r="L92" s="2101"/>
      <c r="M92" s="2104" t="s">
        <v>335</v>
      </c>
      <c r="N92" s="2101"/>
      <c r="O92" s="2104" t="s">
        <v>358</v>
      </c>
      <c r="P92" s="2125" t="s">
        <v>224</v>
      </c>
      <c r="Q92" s="2126"/>
      <c r="R92" s="2056"/>
      <c r="S92" s="2146" t="s">
        <v>331</v>
      </c>
      <c r="T92" s="2022"/>
      <c r="U92" s="2062"/>
      <c r="V92" s="2062"/>
      <c r="W92" s="2062"/>
      <c r="X92" s="2062"/>
      <c r="Y92" s="2062"/>
      <c r="Z92" s="2062"/>
      <c r="AA92" s="2062"/>
      <c r="AB92" s="2062"/>
      <c r="AC92" s="2053"/>
      <c r="AD92" s="2107"/>
      <c r="AE92" s="243" t="s">
        <v>683</v>
      </c>
      <c r="AG92" s="2044" t="str">
        <f t="shared" ref="AG92" si="28">IF(ISERROR(VLOOKUP(C92,$AH$6:$AI$27,2,0))=TRUE,"",VLOOKUP(C92,$AH$6:$AI$27,2,0))</f>
        <v/>
      </c>
      <c r="AH92" s="78"/>
      <c r="AI92" s="78"/>
    </row>
    <row r="93" spans="1:35" s="80" customFormat="1">
      <c r="A93" s="2045"/>
      <c r="B93" s="2051"/>
      <c r="C93" s="2051"/>
      <c r="D93" s="2051"/>
      <c r="E93" s="2020"/>
      <c r="F93" s="244" t="s">
        <v>923</v>
      </c>
      <c r="G93" s="245"/>
      <c r="H93" s="2020"/>
      <c r="I93" s="2128"/>
      <c r="J93" s="2102"/>
      <c r="K93" s="2105"/>
      <c r="L93" s="2102"/>
      <c r="M93" s="2105"/>
      <c r="N93" s="2102"/>
      <c r="O93" s="2105"/>
      <c r="P93" s="2120"/>
      <c r="Q93" s="2121"/>
      <c r="R93" s="2057"/>
      <c r="S93" s="2143"/>
      <c r="T93" s="2023"/>
      <c r="U93" s="2063"/>
      <c r="V93" s="2063"/>
      <c r="W93" s="2063"/>
      <c r="X93" s="2063"/>
      <c r="Y93" s="2063"/>
      <c r="Z93" s="2063"/>
      <c r="AA93" s="2063"/>
      <c r="AB93" s="2063"/>
      <c r="AC93" s="2054"/>
      <c r="AD93" s="2108"/>
      <c r="AE93" s="276" t="s">
        <v>925</v>
      </c>
      <c r="AG93" s="2045"/>
      <c r="AH93" s="78"/>
      <c r="AI93" s="78"/>
    </row>
    <row r="94" spans="1:35" s="80" customFormat="1">
      <c r="A94" s="2046"/>
      <c r="B94" s="2052"/>
      <c r="C94" s="2052"/>
      <c r="D94" s="2052"/>
      <c r="E94" s="2021"/>
      <c r="F94" s="272" t="s">
        <v>939</v>
      </c>
      <c r="G94" s="271"/>
      <c r="H94" s="2021"/>
      <c r="I94" s="2129"/>
      <c r="J94" s="2103"/>
      <c r="K94" s="2106"/>
      <c r="L94" s="2103"/>
      <c r="M94" s="2106"/>
      <c r="N94" s="2103"/>
      <c r="O94" s="2106"/>
      <c r="P94" s="2122"/>
      <c r="Q94" s="2123"/>
      <c r="R94" s="2058"/>
      <c r="S94" s="2144"/>
      <c r="T94" s="2024"/>
      <c r="U94" s="2064"/>
      <c r="V94" s="2064"/>
      <c r="W94" s="2064"/>
      <c r="X94" s="2064"/>
      <c r="Y94" s="2064"/>
      <c r="Z94" s="2064"/>
      <c r="AA94" s="2064"/>
      <c r="AB94" s="2064"/>
      <c r="AC94" s="2055"/>
      <c r="AD94" s="2109"/>
      <c r="AE94" s="246" t="s">
        <v>940</v>
      </c>
      <c r="AG94" s="2046"/>
      <c r="AH94" s="78"/>
      <c r="AI94" s="78"/>
    </row>
    <row r="95" spans="1:35" s="80" customFormat="1">
      <c r="A95" s="2044">
        <v>31</v>
      </c>
      <c r="B95" s="2050"/>
      <c r="C95" s="2050"/>
      <c r="D95" s="2050"/>
      <c r="E95" s="2019"/>
      <c r="F95" s="241" t="s">
        <v>682</v>
      </c>
      <c r="G95" s="242"/>
      <c r="H95" s="2019"/>
      <c r="I95" s="2145" t="s">
        <v>688</v>
      </c>
      <c r="J95" s="2101"/>
      <c r="K95" s="2104" t="s">
        <v>309</v>
      </c>
      <c r="L95" s="2101"/>
      <c r="M95" s="2104" t="s">
        <v>335</v>
      </c>
      <c r="N95" s="2101"/>
      <c r="O95" s="2104" t="s">
        <v>358</v>
      </c>
      <c r="P95" s="2125" t="s">
        <v>224</v>
      </c>
      <c r="Q95" s="2126"/>
      <c r="R95" s="2056"/>
      <c r="S95" s="2146" t="s">
        <v>331</v>
      </c>
      <c r="T95" s="2022"/>
      <c r="U95" s="2062"/>
      <c r="V95" s="2062"/>
      <c r="W95" s="2062"/>
      <c r="X95" s="2062"/>
      <c r="Y95" s="2062"/>
      <c r="Z95" s="2062"/>
      <c r="AA95" s="2062"/>
      <c r="AB95" s="2062"/>
      <c r="AC95" s="2053"/>
      <c r="AD95" s="2107"/>
      <c r="AE95" s="243" t="s">
        <v>683</v>
      </c>
      <c r="AG95" s="2044" t="str">
        <f t="shared" ref="AG95" si="29">IF(ISERROR(VLOOKUP(C95,$AH$6:$AI$27,2,0))=TRUE,"",VLOOKUP(C95,$AH$6:$AI$27,2,0))</f>
        <v/>
      </c>
      <c r="AH95" s="78"/>
      <c r="AI95" s="78"/>
    </row>
    <row r="96" spans="1:35" s="80" customFormat="1">
      <c r="A96" s="2045"/>
      <c r="B96" s="2051"/>
      <c r="C96" s="2051"/>
      <c r="D96" s="2051"/>
      <c r="E96" s="2020"/>
      <c r="F96" s="244" t="s">
        <v>923</v>
      </c>
      <c r="G96" s="245"/>
      <c r="H96" s="2020"/>
      <c r="I96" s="2128"/>
      <c r="J96" s="2102"/>
      <c r="K96" s="2105"/>
      <c r="L96" s="2102"/>
      <c r="M96" s="2105"/>
      <c r="N96" s="2102"/>
      <c r="O96" s="2105"/>
      <c r="P96" s="2120"/>
      <c r="Q96" s="2121"/>
      <c r="R96" s="2057"/>
      <c r="S96" s="2143"/>
      <c r="T96" s="2023"/>
      <c r="U96" s="2063"/>
      <c r="V96" s="2063"/>
      <c r="W96" s="2063"/>
      <c r="X96" s="2063"/>
      <c r="Y96" s="2063"/>
      <c r="Z96" s="2063"/>
      <c r="AA96" s="2063"/>
      <c r="AB96" s="2063"/>
      <c r="AC96" s="2054"/>
      <c r="AD96" s="2108"/>
      <c r="AE96" s="276" t="s">
        <v>925</v>
      </c>
      <c r="AG96" s="2045"/>
      <c r="AH96" s="78"/>
      <c r="AI96" s="78"/>
    </row>
    <row r="97" spans="1:35" s="80" customFormat="1">
      <c r="A97" s="2046"/>
      <c r="B97" s="2052"/>
      <c r="C97" s="2052"/>
      <c r="D97" s="2052"/>
      <c r="E97" s="2021"/>
      <c r="F97" s="272" t="s">
        <v>939</v>
      </c>
      <c r="G97" s="271"/>
      <c r="H97" s="2021"/>
      <c r="I97" s="2129"/>
      <c r="J97" s="2103"/>
      <c r="K97" s="2106"/>
      <c r="L97" s="2103"/>
      <c r="M97" s="2106"/>
      <c r="N97" s="2103"/>
      <c r="O97" s="2106"/>
      <c r="P97" s="2122"/>
      <c r="Q97" s="2123"/>
      <c r="R97" s="2058"/>
      <c r="S97" s="2144"/>
      <c r="T97" s="2024"/>
      <c r="U97" s="2064"/>
      <c r="V97" s="2064"/>
      <c r="W97" s="2064"/>
      <c r="X97" s="2064"/>
      <c r="Y97" s="2064"/>
      <c r="Z97" s="2064"/>
      <c r="AA97" s="2064"/>
      <c r="AB97" s="2064"/>
      <c r="AC97" s="2055"/>
      <c r="AD97" s="2109"/>
      <c r="AE97" s="246" t="s">
        <v>940</v>
      </c>
      <c r="AG97" s="2046"/>
      <c r="AH97" s="78"/>
      <c r="AI97" s="78"/>
    </row>
    <row r="98" spans="1:35" s="80" customFormat="1">
      <c r="A98" s="2044">
        <v>32</v>
      </c>
      <c r="B98" s="2050"/>
      <c r="C98" s="2050"/>
      <c r="D98" s="2050"/>
      <c r="E98" s="2019"/>
      <c r="F98" s="241" t="s">
        <v>682</v>
      </c>
      <c r="G98" s="242"/>
      <c r="H98" s="2019"/>
      <c r="I98" s="2145" t="s">
        <v>688</v>
      </c>
      <c r="J98" s="2101"/>
      <c r="K98" s="2104" t="s">
        <v>309</v>
      </c>
      <c r="L98" s="2101"/>
      <c r="M98" s="2104" t="s">
        <v>335</v>
      </c>
      <c r="N98" s="2101"/>
      <c r="O98" s="2104" t="s">
        <v>358</v>
      </c>
      <c r="P98" s="2125" t="s">
        <v>224</v>
      </c>
      <c r="Q98" s="2126"/>
      <c r="R98" s="2056"/>
      <c r="S98" s="2146" t="s">
        <v>331</v>
      </c>
      <c r="T98" s="2022"/>
      <c r="U98" s="2062"/>
      <c r="V98" s="2062"/>
      <c r="W98" s="2062"/>
      <c r="X98" s="2062"/>
      <c r="Y98" s="2062"/>
      <c r="Z98" s="2062"/>
      <c r="AA98" s="2062"/>
      <c r="AB98" s="2062"/>
      <c r="AC98" s="2053"/>
      <c r="AD98" s="2107"/>
      <c r="AE98" s="243" t="s">
        <v>683</v>
      </c>
      <c r="AG98" s="2044" t="str">
        <f t="shared" ref="AG98" si="30">IF(ISERROR(VLOOKUP(C98,$AH$6:$AI$27,2,0))=TRUE,"",VLOOKUP(C98,$AH$6:$AI$27,2,0))</f>
        <v/>
      </c>
      <c r="AH98" s="78"/>
      <c r="AI98" s="78"/>
    </row>
    <row r="99" spans="1:35" s="80" customFormat="1">
      <c r="A99" s="2045"/>
      <c r="B99" s="2051"/>
      <c r="C99" s="2051"/>
      <c r="D99" s="2051"/>
      <c r="E99" s="2020"/>
      <c r="F99" s="244" t="s">
        <v>923</v>
      </c>
      <c r="G99" s="245"/>
      <c r="H99" s="2020"/>
      <c r="I99" s="2128"/>
      <c r="J99" s="2102"/>
      <c r="K99" s="2105"/>
      <c r="L99" s="2102"/>
      <c r="M99" s="2105"/>
      <c r="N99" s="2102"/>
      <c r="O99" s="2105"/>
      <c r="P99" s="2120"/>
      <c r="Q99" s="2121"/>
      <c r="R99" s="2057"/>
      <c r="S99" s="2143"/>
      <c r="T99" s="2023"/>
      <c r="U99" s="2063"/>
      <c r="V99" s="2063"/>
      <c r="W99" s="2063"/>
      <c r="X99" s="2063"/>
      <c r="Y99" s="2063"/>
      <c r="Z99" s="2063"/>
      <c r="AA99" s="2063"/>
      <c r="AB99" s="2063"/>
      <c r="AC99" s="2054"/>
      <c r="AD99" s="2108"/>
      <c r="AE99" s="276" t="s">
        <v>925</v>
      </c>
      <c r="AG99" s="2045"/>
      <c r="AH99" s="78"/>
      <c r="AI99" s="78"/>
    </row>
    <row r="100" spans="1:35" s="80" customFormat="1">
      <c r="A100" s="2046"/>
      <c r="B100" s="2052"/>
      <c r="C100" s="2052"/>
      <c r="D100" s="2052"/>
      <c r="E100" s="2021"/>
      <c r="F100" s="272" t="s">
        <v>939</v>
      </c>
      <c r="G100" s="271"/>
      <c r="H100" s="2021"/>
      <c r="I100" s="2129"/>
      <c r="J100" s="2103"/>
      <c r="K100" s="2106"/>
      <c r="L100" s="2103"/>
      <c r="M100" s="2106"/>
      <c r="N100" s="2103"/>
      <c r="O100" s="2106"/>
      <c r="P100" s="2122"/>
      <c r="Q100" s="2123"/>
      <c r="R100" s="2058"/>
      <c r="S100" s="2144"/>
      <c r="T100" s="2024"/>
      <c r="U100" s="2064"/>
      <c r="V100" s="2064"/>
      <c r="W100" s="2064"/>
      <c r="X100" s="2064"/>
      <c r="Y100" s="2064"/>
      <c r="Z100" s="2064"/>
      <c r="AA100" s="2064"/>
      <c r="AB100" s="2064"/>
      <c r="AC100" s="2055"/>
      <c r="AD100" s="2109"/>
      <c r="AE100" s="246" t="s">
        <v>940</v>
      </c>
      <c r="AG100" s="2046"/>
      <c r="AH100" s="78"/>
      <c r="AI100" s="78"/>
    </row>
    <row r="101" spans="1:35" s="80" customFormat="1">
      <c r="A101" s="2044">
        <v>33</v>
      </c>
      <c r="B101" s="2050"/>
      <c r="C101" s="2050"/>
      <c r="D101" s="2050"/>
      <c r="E101" s="2019"/>
      <c r="F101" s="241" t="s">
        <v>682</v>
      </c>
      <c r="G101" s="242"/>
      <c r="H101" s="2019"/>
      <c r="I101" s="2145" t="s">
        <v>688</v>
      </c>
      <c r="J101" s="2101"/>
      <c r="K101" s="2104" t="s">
        <v>309</v>
      </c>
      <c r="L101" s="2101"/>
      <c r="M101" s="2104" t="s">
        <v>335</v>
      </c>
      <c r="N101" s="2101"/>
      <c r="O101" s="2104" t="s">
        <v>358</v>
      </c>
      <c r="P101" s="2125" t="s">
        <v>224</v>
      </c>
      <c r="Q101" s="2126"/>
      <c r="R101" s="2056"/>
      <c r="S101" s="2146" t="s">
        <v>331</v>
      </c>
      <c r="T101" s="2022"/>
      <c r="U101" s="2062"/>
      <c r="V101" s="2062"/>
      <c r="W101" s="2062"/>
      <c r="X101" s="2062"/>
      <c r="Y101" s="2062"/>
      <c r="Z101" s="2062"/>
      <c r="AA101" s="2062"/>
      <c r="AB101" s="2062"/>
      <c r="AC101" s="2053"/>
      <c r="AD101" s="2107"/>
      <c r="AE101" s="243" t="s">
        <v>683</v>
      </c>
      <c r="AG101" s="2044" t="str">
        <f t="shared" ref="AG101" si="31">IF(ISERROR(VLOOKUP(C101,$AH$6:$AI$27,2,0))=TRUE,"",VLOOKUP(C101,$AH$6:$AI$27,2,0))</f>
        <v/>
      </c>
      <c r="AH101" s="78"/>
      <c r="AI101" s="78"/>
    </row>
    <row r="102" spans="1:35" s="80" customFormat="1">
      <c r="A102" s="2045"/>
      <c r="B102" s="2051"/>
      <c r="C102" s="2051"/>
      <c r="D102" s="2051"/>
      <c r="E102" s="2020"/>
      <c r="F102" s="244" t="s">
        <v>923</v>
      </c>
      <c r="G102" s="245"/>
      <c r="H102" s="2020"/>
      <c r="I102" s="2128"/>
      <c r="J102" s="2102"/>
      <c r="K102" s="2105"/>
      <c r="L102" s="2102"/>
      <c r="M102" s="2105"/>
      <c r="N102" s="2102"/>
      <c r="O102" s="2105"/>
      <c r="P102" s="2120"/>
      <c r="Q102" s="2121"/>
      <c r="R102" s="2057"/>
      <c r="S102" s="2143"/>
      <c r="T102" s="2023"/>
      <c r="U102" s="2063"/>
      <c r="V102" s="2063"/>
      <c r="W102" s="2063"/>
      <c r="X102" s="2063"/>
      <c r="Y102" s="2063"/>
      <c r="Z102" s="2063"/>
      <c r="AA102" s="2063"/>
      <c r="AB102" s="2063"/>
      <c r="AC102" s="2054"/>
      <c r="AD102" s="2108"/>
      <c r="AE102" s="276" t="s">
        <v>925</v>
      </c>
      <c r="AG102" s="2045"/>
      <c r="AH102" s="78"/>
      <c r="AI102" s="78"/>
    </row>
    <row r="103" spans="1:35" s="80" customFormat="1">
      <c r="A103" s="2046"/>
      <c r="B103" s="2052"/>
      <c r="C103" s="2052"/>
      <c r="D103" s="2052"/>
      <c r="E103" s="2021"/>
      <c r="F103" s="272" t="s">
        <v>939</v>
      </c>
      <c r="G103" s="271"/>
      <c r="H103" s="2021"/>
      <c r="I103" s="2129"/>
      <c r="J103" s="2103"/>
      <c r="K103" s="2106"/>
      <c r="L103" s="2103"/>
      <c r="M103" s="2106"/>
      <c r="N103" s="2103"/>
      <c r="O103" s="2106"/>
      <c r="P103" s="2122"/>
      <c r="Q103" s="2123"/>
      <c r="R103" s="2058"/>
      <c r="S103" s="2144"/>
      <c r="T103" s="2024"/>
      <c r="U103" s="2064"/>
      <c r="V103" s="2064"/>
      <c r="W103" s="2064"/>
      <c r="X103" s="2064"/>
      <c r="Y103" s="2064"/>
      <c r="Z103" s="2064"/>
      <c r="AA103" s="2064"/>
      <c r="AB103" s="2064"/>
      <c r="AC103" s="2055"/>
      <c r="AD103" s="2109"/>
      <c r="AE103" s="246" t="s">
        <v>940</v>
      </c>
      <c r="AG103" s="2046"/>
      <c r="AH103" s="78"/>
      <c r="AI103" s="78"/>
    </row>
    <row r="104" spans="1:35" s="80" customFormat="1">
      <c r="A104" s="2044">
        <v>34</v>
      </c>
      <c r="B104" s="2050"/>
      <c r="C104" s="2050"/>
      <c r="D104" s="2050"/>
      <c r="E104" s="2019"/>
      <c r="F104" s="241" t="s">
        <v>682</v>
      </c>
      <c r="G104" s="242"/>
      <c r="H104" s="2019"/>
      <c r="I104" s="2145" t="s">
        <v>688</v>
      </c>
      <c r="J104" s="2101"/>
      <c r="K104" s="2104" t="s">
        <v>309</v>
      </c>
      <c r="L104" s="2101"/>
      <c r="M104" s="2104" t="s">
        <v>335</v>
      </c>
      <c r="N104" s="2101"/>
      <c r="O104" s="2104" t="s">
        <v>358</v>
      </c>
      <c r="P104" s="2125" t="s">
        <v>224</v>
      </c>
      <c r="Q104" s="2126"/>
      <c r="R104" s="2056"/>
      <c r="S104" s="2146" t="s">
        <v>331</v>
      </c>
      <c r="T104" s="2022"/>
      <c r="U104" s="2062"/>
      <c r="V104" s="2062"/>
      <c r="W104" s="2062"/>
      <c r="X104" s="2062"/>
      <c r="Y104" s="2062"/>
      <c r="Z104" s="2062"/>
      <c r="AA104" s="2062"/>
      <c r="AB104" s="2062"/>
      <c r="AC104" s="2053"/>
      <c r="AD104" s="2107"/>
      <c r="AE104" s="243" t="s">
        <v>683</v>
      </c>
      <c r="AG104" s="2044" t="str">
        <f t="shared" ref="AG104" si="32">IF(ISERROR(VLOOKUP(C104,$AH$6:$AI$27,2,0))=TRUE,"",VLOOKUP(C104,$AH$6:$AI$27,2,0))</f>
        <v/>
      </c>
      <c r="AH104" s="78"/>
      <c r="AI104" s="78"/>
    </row>
    <row r="105" spans="1:35" s="80" customFormat="1">
      <c r="A105" s="2045"/>
      <c r="B105" s="2051"/>
      <c r="C105" s="2051"/>
      <c r="D105" s="2051"/>
      <c r="E105" s="2020"/>
      <c r="F105" s="244" t="s">
        <v>923</v>
      </c>
      <c r="G105" s="245"/>
      <c r="H105" s="2020"/>
      <c r="I105" s="2128"/>
      <c r="J105" s="2102"/>
      <c r="K105" s="2105"/>
      <c r="L105" s="2102"/>
      <c r="M105" s="2105"/>
      <c r="N105" s="2102"/>
      <c r="O105" s="2105"/>
      <c r="P105" s="2120"/>
      <c r="Q105" s="2121"/>
      <c r="R105" s="2057"/>
      <c r="S105" s="2143"/>
      <c r="T105" s="2023"/>
      <c r="U105" s="2063"/>
      <c r="V105" s="2063"/>
      <c r="W105" s="2063"/>
      <c r="X105" s="2063"/>
      <c r="Y105" s="2063"/>
      <c r="Z105" s="2063"/>
      <c r="AA105" s="2063"/>
      <c r="AB105" s="2063"/>
      <c r="AC105" s="2054"/>
      <c r="AD105" s="2108"/>
      <c r="AE105" s="276" t="s">
        <v>925</v>
      </c>
      <c r="AG105" s="2045"/>
      <c r="AH105" s="78"/>
      <c r="AI105" s="78"/>
    </row>
    <row r="106" spans="1:35" s="80" customFormat="1">
      <c r="A106" s="2046"/>
      <c r="B106" s="2052"/>
      <c r="C106" s="2052"/>
      <c r="D106" s="2052"/>
      <c r="E106" s="2021"/>
      <c r="F106" s="272" t="s">
        <v>939</v>
      </c>
      <c r="G106" s="271"/>
      <c r="H106" s="2021"/>
      <c r="I106" s="2129"/>
      <c r="J106" s="2103"/>
      <c r="K106" s="2106"/>
      <c r="L106" s="2103"/>
      <c r="M106" s="2106"/>
      <c r="N106" s="2103"/>
      <c r="O106" s="2106"/>
      <c r="P106" s="2122"/>
      <c r="Q106" s="2123"/>
      <c r="R106" s="2058"/>
      <c r="S106" s="2144"/>
      <c r="T106" s="2024"/>
      <c r="U106" s="2064"/>
      <c r="V106" s="2064"/>
      <c r="W106" s="2064"/>
      <c r="X106" s="2064"/>
      <c r="Y106" s="2064"/>
      <c r="Z106" s="2064"/>
      <c r="AA106" s="2064"/>
      <c r="AB106" s="2064"/>
      <c r="AC106" s="2055"/>
      <c r="AD106" s="2109"/>
      <c r="AE106" s="246" t="s">
        <v>940</v>
      </c>
      <c r="AG106" s="2046"/>
      <c r="AH106" s="78"/>
      <c r="AI106" s="78"/>
    </row>
    <row r="107" spans="1:35" s="80" customFormat="1">
      <c r="A107" s="2044">
        <v>35</v>
      </c>
      <c r="B107" s="2050"/>
      <c r="C107" s="2050"/>
      <c r="D107" s="2050"/>
      <c r="E107" s="2019"/>
      <c r="F107" s="241" t="s">
        <v>682</v>
      </c>
      <c r="G107" s="242"/>
      <c r="H107" s="2019"/>
      <c r="I107" s="2145" t="s">
        <v>688</v>
      </c>
      <c r="J107" s="2101"/>
      <c r="K107" s="2104" t="s">
        <v>309</v>
      </c>
      <c r="L107" s="2101"/>
      <c r="M107" s="2104" t="s">
        <v>335</v>
      </c>
      <c r="N107" s="2101"/>
      <c r="O107" s="2104" t="s">
        <v>358</v>
      </c>
      <c r="P107" s="2125" t="s">
        <v>224</v>
      </c>
      <c r="Q107" s="2126"/>
      <c r="R107" s="2056"/>
      <c r="S107" s="2146" t="s">
        <v>331</v>
      </c>
      <c r="T107" s="2022"/>
      <c r="U107" s="2062"/>
      <c r="V107" s="2062"/>
      <c r="W107" s="2062"/>
      <c r="X107" s="2062"/>
      <c r="Y107" s="2062"/>
      <c r="Z107" s="2062"/>
      <c r="AA107" s="2062"/>
      <c r="AB107" s="2062"/>
      <c r="AC107" s="2053"/>
      <c r="AD107" s="2107"/>
      <c r="AE107" s="243" t="s">
        <v>683</v>
      </c>
      <c r="AG107" s="2044" t="str">
        <f t="shared" ref="AG107" si="33">IF(ISERROR(VLOOKUP(C107,$AH$6:$AI$27,2,0))=TRUE,"",VLOOKUP(C107,$AH$6:$AI$27,2,0))</f>
        <v/>
      </c>
      <c r="AH107" s="78"/>
      <c r="AI107" s="78"/>
    </row>
    <row r="108" spans="1:35" s="80" customFormat="1">
      <c r="A108" s="2045"/>
      <c r="B108" s="2051"/>
      <c r="C108" s="2051"/>
      <c r="D108" s="2051"/>
      <c r="E108" s="2020"/>
      <c r="F108" s="244" t="s">
        <v>923</v>
      </c>
      <c r="G108" s="245"/>
      <c r="H108" s="2020"/>
      <c r="I108" s="2128"/>
      <c r="J108" s="2102"/>
      <c r="K108" s="2105"/>
      <c r="L108" s="2102"/>
      <c r="M108" s="2105"/>
      <c r="N108" s="2102"/>
      <c r="O108" s="2105"/>
      <c r="P108" s="2120"/>
      <c r="Q108" s="2121"/>
      <c r="R108" s="2057"/>
      <c r="S108" s="2143"/>
      <c r="T108" s="2023"/>
      <c r="U108" s="2063"/>
      <c r="V108" s="2063"/>
      <c r="W108" s="2063"/>
      <c r="X108" s="2063"/>
      <c r="Y108" s="2063"/>
      <c r="Z108" s="2063"/>
      <c r="AA108" s="2063"/>
      <c r="AB108" s="2063"/>
      <c r="AC108" s="2054"/>
      <c r="AD108" s="2108"/>
      <c r="AE108" s="276" t="s">
        <v>925</v>
      </c>
      <c r="AG108" s="2045"/>
      <c r="AH108" s="78"/>
      <c r="AI108" s="78"/>
    </row>
    <row r="109" spans="1:35" s="80" customFormat="1">
      <c r="A109" s="2046"/>
      <c r="B109" s="2052"/>
      <c r="C109" s="2052"/>
      <c r="D109" s="2052"/>
      <c r="E109" s="2021"/>
      <c r="F109" s="272" t="s">
        <v>939</v>
      </c>
      <c r="G109" s="271"/>
      <c r="H109" s="2021"/>
      <c r="I109" s="2129"/>
      <c r="J109" s="2103"/>
      <c r="K109" s="2106"/>
      <c r="L109" s="2103"/>
      <c r="M109" s="2106"/>
      <c r="N109" s="2103"/>
      <c r="O109" s="2106"/>
      <c r="P109" s="2122"/>
      <c r="Q109" s="2123"/>
      <c r="R109" s="2058"/>
      <c r="S109" s="2144"/>
      <c r="T109" s="2024"/>
      <c r="U109" s="2064"/>
      <c r="V109" s="2064"/>
      <c r="W109" s="2064"/>
      <c r="X109" s="2064"/>
      <c r="Y109" s="2064"/>
      <c r="Z109" s="2064"/>
      <c r="AA109" s="2064"/>
      <c r="AB109" s="2064"/>
      <c r="AC109" s="2055"/>
      <c r="AD109" s="2109"/>
      <c r="AE109" s="246" t="s">
        <v>940</v>
      </c>
      <c r="AG109" s="2046"/>
      <c r="AH109" s="78"/>
      <c r="AI109" s="78"/>
    </row>
    <row r="110" spans="1:35" s="80" customFormat="1">
      <c r="A110" s="2044">
        <v>36</v>
      </c>
      <c r="B110" s="2050"/>
      <c r="C110" s="2050"/>
      <c r="D110" s="2050"/>
      <c r="E110" s="2019"/>
      <c r="F110" s="241" t="s">
        <v>682</v>
      </c>
      <c r="G110" s="242"/>
      <c r="H110" s="2019"/>
      <c r="I110" s="2145" t="s">
        <v>688</v>
      </c>
      <c r="J110" s="2101"/>
      <c r="K110" s="2104" t="s">
        <v>309</v>
      </c>
      <c r="L110" s="2101"/>
      <c r="M110" s="2104" t="s">
        <v>335</v>
      </c>
      <c r="N110" s="2101"/>
      <c r="O110" s="2104" t="s">
        <v>358</v>
      </c>
      <c r="P110" s="2125" t="s">
        <v>224</v>
      </c>
      <c r="Q110" s="2126"/>
      <c r="R110" s="2056"/>
      <c r="S110" s="2146" t="s">
        <v>331</v>
      </c>
      <c r="T110" s="2022"/>
      <c r="U110" s="2062"/>
      <c r="V110" s="2062"/>
      <c r="W110" s="2062"/>
      <c r="X110" s="2062"/>
      <c r="Y110" s="2062"/>
      <c r="Z110" s="2062"/>
      <c r="AA110" s="2062"/>
      <c r="AB110" s="2062"/>
      <c r="AC110" s="2053"/>
      <c r="AD110" s="2107"/>
      <c r="AE110" s="243" t="s">
        <v>683</v>
      </c>
      <c r="AG110" s="2044" t="str">
        <f t="shared" ref="AG110" si="34">IF(ISERROR(VLOOKUP(C110,$AH$6:$AI$27,2,0))=TRUE,"",VLOOKUP(C110,$AH$6:$AI$27,2,0))</f>
        <v/>
      </c>
      <c r="AH110" s="78"/>
      <c r="AI110" s="78"/>
    </row>
    <row r="111" spans="1:35" s="80" customFormat="1">
      <c r="A111" s="2045"/>
      <c r="B111" s="2051"/>
      <c r="C111" s="2051"/>
      <c r="D111" s="2051"/>
      <c r="E111" s="2020"/>
      <c r="F111" s="244" t="s">
        <v>923</v>
      </c>
      <c r="G111" s="245"/>
      <c r="H111" s="2020"/>
      <c r="I111" s="2128"/>
      <c r="J111" s="2102"/>
      <c r="K111" s="2105"/>
      <c r="L111" s="2102"/>
      <c r="M111" s="2105"/>
      <c r="N111" s="2102"/>
      <c r="O111" s="2105"/>
      <c r="P111" s="2120"/>
      <c r="Q111" s="2121"/>
      <c r="R111" s="2057"/>
      <c r="S111" s="2143"/>
      <c r="T111" s="2023"/>
      <c r="U111" s="2063"/>
      <c r="V111" s="2063"/>
      <c r="W111" s="2063"/>
      <c r="X111" s="2063"/>
      <c r="Y111" s="2063"/>
      <c r="Z111" s="2063"/>
      <c r="AA111" s="2063"/>
      <c r="AB111" s="2063"/>
      <c r="AC111" s="2054"/>
      <c r="AD111" s="2108"/>
      <c r="AE111" s="276" t="s">
        <v>925</v>
      </c>
      <c r="AG111" s="2045"/>
      <c r="AH111" s="78"/>
      <c r="AI111" s="78"/>
    </row>
    <row r="112" spans="1:35" s="80" customFormat="1">
      <c r="A112" s="2046"/>
      <c r="B112" s="2052"/>
      <c r="C112" s="2052"/>
      <c r="D112" s="2052"/>
      <c r="E112" s="2021"/>
      <c r="F112" s="272" t="s">
        <v>939</v>
      </c>
      <c r="G112" s="271"/>
      <c r="H112" s="2021"/>
      <c r="I112" s="2129"/>
      <c r="J112" s="2103"/>
      <c r="K112" s="2106"/>
      <c r="L112" s="2103"/>
      <c r="M112" s="2106"/>
      <c r="N112" s="2103"/>
      <c r="O112" s="2106"/>
      <c r="P112" s="2122"/>
      <c r="Q112" s="2123"/>
      <c r="R112" s="2058"/>
      <c r="S112" s="2144"/>
      <c r="T112" s="2024"/>
      <c r="U112" s="2064"/>
      <c r="V112" s="2064"/>
      <c r="W112" s="2064"/>
      <c r="X112" s="2064"/>
      <c r="Y112" s="2064"/>
      <c r="Z112" s="2064"/>
      <c r="AA112" s="2064"/>
      <c r="AB112" s="2064"/>
      <c r="AC112" s="2055"/>
      <c r="AD112" s="2109"/>
      <c r="AE112" s="246" t="s">
        <v>940</v>
      </c>
      <c r="AG112" s="2046"/>
      <c r="AH112" s="78"/>
      <c r="AI112" s="78"/>
    </row>
    <row r="113" spans="1:35" s="80" customFormat="1">
      <c r="A113" s="2044">
        <v>37</v>
      </c>
      <c r="B113" s="2050"/>
      <c r="C113" s="2050"/>
      <c r="D113" s="2050"/>
      <c r="E113" s="2019"/>
      <c r="F113" s="241" t="s">
        <v>682</v>
      </c>
      <c r="G113" s="242"/>
      <c r="H113" s="2019"/>
      <c r="I113" s="2145" t="s">
        <v>688</v>
      </c>
      <c r="J113" s="2101"/>
      <c r="K113" s="2104" t="s">
        <v>309</v>
      </c>
      <c r="L113" s="2101"/>
      <c r="M113" s="2104" t="s">
        <v>335</v>
      </c>
      <c r="N113" s="2101"/>
      <c r="O113" s="2104" t="s">
        <v>358</v>
      </c>
      <c r="P113" s="2125" t="s">
        <v>224</v>
      </c>
      <c r="Q113" s="2126"/>
      <c r="R113" s="2056"/>
      <c r="S113" s="2146" t="s">
        <v>331</v>
      </c>
      <c r="T113" s="2022"/>
      <c r="U113" s="2062"/>
      <c r="V113" s="2062"/>
      <c r="W113" s="2062"/>
      <c r="X113" s="2062"/>
      <c r="Y113" s="2062"/>
      <c r="Z113" s="2062"/>
      <c r="AA113" s="2062"/>
      <c r="AB113" s="2062"/>
      <c r="AC113" s="2053"/>
      <c r="AD113" s="2107"/>
      <c r="AE113" s="243" t="s">
        <v>683</v>
      </c>
      <c r="AG113" s="2044" t="str">
        <f t="shared" ref="AG113" si="35">IF(ISERROR(VLOOKUP(C113,$AH$6:$AI$27,2,0))=TRUE,"",VLOOKUP(C113,$AH$6:$AI$27,2,0))</f>
        <v/>
      </c>
      <c r="AH113" s="78"/>
      <c r="AI113" s="78"/>
    </row>
    <row r="114" spans="1:35" s="80" customFormat="1">
      <c r="A114" s="2045"/>
      <c r="B114" s="2051"/>
      <c r="C114" s="2051"/>
      <c r="D114" s="2051"/>
      <c r="E114" s="2020"/>
      <c r="F114" s="244" t="s">
        <v>923</v>
      </c>
      <c r="G114" s="245"/>
      <c r="H114" s="2020"/>
      <c r="I114" s="2128"/>
      <c r="J114" s="2102"/>
      <c r="K114" s="2105"/>
      <c r="L114" s="2102"/>
      <c r="M114" s="2105"/>
      <c r="N114" s="2102"/>
      <c r="O114" s="2105"/>
      <c r="P114" s="2120"/>
      <c r="Q114" s="2121"/>
      <c r="R114" s="2057"/>
      <c r="S114" s="2143"/>
      <c r="T114" s="2023"/>
      <c r="U114" s="2063"/>
      <c r="V114" s="2063"/>
      <c r="W114" s="2063"/>
      <c r="X114" s="2063"/>
      <c r="Y114" s="2063"/>
      <c r="Z114" s="2063"/>
      <c r="AA114" s="2063"/>
      <c r="AB114" s="2063"/>
      <c r="AC114" s="2054"/>
      <c r="AD114" s="2108"/>
      <c r="AE114" s="276" t="s">
        <v>925</v>
      </c>
      <c r="AG114" s="2045"/>
      <c r="AH114" s="78"/>
      <c r="AI114" s="78"/>
    </row>
    <row r="115" spans="1:35" s="80" customFormat="1">
      <c r="A115" s="2046"/>
      <c r="B115" s="2052"/>
      <c r="C115" s="2052"/>
      <c r="D115" s="2052"/>
      <c r="E115" s="2021"/>
      <c r="F115" s="272" t="s">
        <v>939</v>
      </c>
      <c r="G115" s="271"/>
      <c r="H115" s="2021"/>
      <c r="I115" s="2129"/>
      <c r="J115" s="2103"/>
      <c r="K115" s="2106"/>
      <c r="L115" s="2103"/>
      <c r="M115" s="2106"/>
      <c r="N115" s="2103"/>
      <c r="O115" s="2106"/>
      <c r="P115" s="2122"/>
      <c r="Q115" s="2123"/>
      <c r="R115" s="2058"/>
      <c r="S115" s="2144"/>
      <c r="T115" s="2024"/>
      <c r="U115" s="2064"/>
      <c r="V115" s="2064"/>
      <c r="W115" s="2064"/>
      <c r="X115" s="2064"/>
      <c r="Y115" s="2064"/>
      <c r="Z115" s="2064"/>
      <c r="AA115" s="2064"/>
      <c r="AB115" s="2064"/>
      <c r="AC115" s="2055"/>
      <c r="AD115" s="2109"/>
      <c r="AE115" s="246" t="s">
        <v>940</v>
      </c>
      <c r="AG115" s="2046"/>
      <c r="AH115" s="78"/>
      <c r="AI115" s="78"/>
    </row>
    <row r="116" spans="1:35" s="80" customFormat="1">
      <c r="A116" s="2044">
        <v>38</v>
      </c>
      <c r="B116" s="2050"/>
      <c r="C116" s="2050"/>
      <c r="D116" s="2050"/>
      <c r="E116" s="2019"/>
      <c r="F116" s="241" t="s">
        <v>682</v>
      </c>
      <c r="G116" s="242"/>
      <c r="H116" s="2019"/>
      <c r="I116" s="2145" t="s">
        <v>688</v>
      </c>
      <c r="J116" s="2101"/>
      <c r="K116" s="2104" t="s">
        <v>309</v>
      </c>
      <c r="L116" s="2101"/>
      <c r="M116" s="2104" t="s">
        <v>335</v>
      </c>
      <c r="N116" s="2101"/>
      <c r="O116" s="2104" t="s">
        <v>358</v>
      </c>
      <c r="P116" s="2125" t="s">
        <v>224</v>
      </c>
      <c r="Q116" s="2126"/>
      <c r="R116" s="2056"/>
      <c r="S116" s="2146" t="s">
        <v>331</v>
      </c>
      <c r="T116" s="2022"/>
      <c r="U116" s="2062"/>
      <c r="V116" s="2062"/>
      <c r="W116" s="2062"/>
      <c r="X116" s="2062"/>
      <c r="Y116" s="2062"/>
      <c r="Z116" s="2062"/>
      <c r="AA116" s="2062"/>
      <c r="AB116" s="2062"/>
      <c r="AC116" s="2053"/>
      <c r="AD116" s="2107"/>
      <c r="AE116" s="243" t="s">
        <v>683</v>
      </c>
      <c r="AG116" s="2044" t="str">
        <f t="shared" ref="AG116" si="36">IF(ISERROR(VLOOKUP(C116,$AH$6:$AI$27,2,0))=TRUE,"",VLOOKUP(C116,$AH$6:$AI$27,2,0))</f>
        <v/>
      </c>
      <c r="AH116" s="78"/>
      <c r="AI116" s="78"/>
    </row>
    <row r="117" spans="1:35" s="80" customFormat="1">
      <c r="A117" s="2045"/>
      <c r="B117" s="2051"/>
      <c r="C117" s="2051"/>
      <c r="D117" s="2051"/>
      <c r="E117" s="2020"/>
      <c r="F117" s="244" t="s">
        <v>923</v>
      </c>
      <c r="G117" s="245"/>
      <c r="H117" s="2020"/>
      <c r="I117" s="2128"/>
      <c r="J117" s="2102"/>
      <c r="K117" s="2105"/>
      <c r="L117" s="2102"/>
      <c r="M117" s="2105"/>
      <c r="N117" s="2102"/>
      <c r="O117" s="2105"/>
      <c r="P117" s="2120"/>
      <c r="Q117" s="2121"/>
      <c r="R117" s="2057"/>
      <c r="S117" s="2143"/>
      <c r="T117" s="2023"/>
      <c r="U117" s="2063"/>
      <c r="V117" s="2063"/>
      <c r="W117" s="2063"/>
      <c r="X117" s="2063"/>
      <c r="Y117" s="2063"/>
      <c r="Z117" s="2063"/>
      <c r="AA117" s="2063"/>
      <c r="AB117" s="2063"/>
      <c r="AC117" s="2054"/>
      <c r="AD117" s="2108"/>
      <c r="AE117" s="276" t="s">
        <v>925</v>
      </c>
      <c r="AG117" s="2045"/>
      <c r="AH117" s="78"/>
      <c r="AI117" s="78"/>
    </row>
    <row r="118" spans="1:35" s="80" customFormat="1">
      <c r="A118" s="2046"/>
      <c r="B118" s="2052"/>
      <c r="C118" s="2052"/>
      <c r="D118" s="2052"/>
      <c r="E118" s="2021"/>
      <c r="F118" s="272" t="s">
        <v>939</v>
      </c>
      <c r="G118" s="271"/>
      <c r="H118" s="2021"/>
      <c r="I118" s="2129"/>
      <c r="J118" s="2103"/>
      <c r="K118" s="2106"/>
      <c r="L118" s="2103"/>
      <c r="M118" s="2106"/>
      <c r="N118" s="2103"/>
      <c r="O118" s="2106"/>
      <c r="P118" s="2122"/>
      <c r="Q118" s="2123"/>
      <c r="R118" s="2058"/>
      <c r="S118" s="2144"/>
      <c r="T118" s="2024"/>
      <c r="U118" s="2064"/>
      <c r="V118" s="2064"/>
      <c r="W118" s="2064"/>
      <c r="X118" s="2064"/>
      <c r="Y118" s="2064"/>
      <c r="Z118" s="2064"/>
      <c r="AA118" s="2064"/>
      <c r="AB118" s="2064"/>
      <c r="AC118" s="2055"/>
      <c r="AD118" s="2109"/>
      <c r="AE118" s="246" t="s">
        <v>940</v>
      </c>
      <c r="AG118" s="2046"/>
      <c r="AH118" s="78"/>
      <c r="AI118" s="78"/>
    </row>
    <row r="119" spans="1:35" s="80" customFormat="1">
      <c r="A119" s="2044">
        <v>39</v>
      </c>
      <c r="B119" s="2050"/>
      <c r="C119" s="2050"/>
      <c r="D119" s="2050"/>
      <c r="E119" s="2019"/>
      <c r="F119" s="241" t="s">
        <v>682</v>
      </c>
      <c r="G119" s="242"/>
      <c r="H119" s="2019"/>
      <c r="I119" s="2145" t="s">
        <v>688</v>
      </c>
      <c r="J119" s="2101"/>
      <c r="K119" s="2104" t="s">
        <v>309</v>
      </c>
      <c r="L119" s="2101"/>
      <c r="M119" s="2104" t="s">
        <v>335</v>
      </c>
      <c r="N119" s="2101"/>
      <c r="O119" s="2104" t="s">
        <v>358</v>
      </c>
      <c r="P119" s="2125" t="s">
        <v>224</v>
      </c>
      <c r="Q119" s="2126"/>
      <c r="R119" s="2056"/>
      <c r="S119" s="2146" t="s">
        <v>331</v>
      </c>
      <c r="T119" s="2022"/>
      <c r="U119" s="2062"/>
      <c r="V119" s="2062"/>
      <c r="W119" s="2062"/>
      <c r="X119" s="2062"/>
      <c r="Y119" s="2062"/>
      <c r="Z119" s="2062"/>
      <c r="AA119" s="2062"/>
      <c r="AB119" s="2062"/>
      <c r="AC119" s="2053"/>
      <c r="AD119" s="2107"/>
      <c r="AE119" s="243" t="s">
        <v>683</v>
      </c>
      <c r="AG119" s="2044" t="str">
        <f t="shared" ref="AG119" si="37">IF(ISERROR(VLOOKUP(C119,$AH$6:$AI$27,2,0))=TRUE,"",VLOOKUP(C119,$AH$6:$AI$27,2,0))</f>
        <v/>
      </c>
      <c r="AH119" s="78"/>
      <c r="AI119" s="78"/>
    </row>
    <row r="120" spans="1:35" s="80" customFormat="1">
      <c r="A120" s="2045"/>
      <c r="B120" s="2051"/>
      <c r="C120" s="2051"/>
      <c r="D120" s="2051"/>
      <c r="E120" s="2020"/>
      <c r="F120" s="244" t="s">
        <v>923</v>
      </c>
      <c r="G120" s="245"/>
      <c r="H120" s="2020"/>
      <c r="I120" s="2128"/>
      <c r="J120" s="2102"/>
      <c r="K120" s="2105"/>
      <c r="L120" s="2102"/>
      <c r="M120" s="2105"/>
      <c r="N120" s="2102"/>
      <c r="O120" s="2105"/>
      <c r="P120" s="2120"/>
      <c r="Q120" s="2121"/>
      <c r="R120" s="2057"/>
      <c r="S120" s="2143"/>
      <c r="T120" s="2023"/>
      <c r="U120" s="2063"/>
      <c r="V120" s="2063"/>
      <c r="W120" s="2063"/>
      <c r="X120" s="2063"/>
      <c r="Y120" s="2063"/>
      <c r="Z120" s="2063"/>
      <c r="AA120" s="2063"/>
      <c r="AB120" s="2063"/>
      <c r="AC120" s="2054"/>
      <c r="AD120" s="2108"/>
      <c r="AE120" s="276" t="s">
        <v>925</v>
      </c>
      <c r="AG120" s="2045"/>
      <c r="AH120" s="78"/>
      <c r="AI120" s="78"/>
    </row>
    <row r="121" spans="1:35" s="80" customFormat="1">
      <c r="A121" s="2046"/>
      <c r="B121" s="2052"/>
      <c r="C121" s="2052"/>
      <c r="D121" s="2052"/>
      <c r="E121" s="2021"/>
      <c r="F121" s="272" t="s">
        <v>939</v>
      </c>
      <c r="G121" s="271"/>
      <c r="H121" s="2021"/>
      <c r="I121" s="2129"/>
      <c r="J121" s="2103"/>
      <c r="K121" s="2106"/>
      <c r="L121" s="2103"/>
      <c r="M121" s="2106"/>
      <c r="N121" s="2103"/>
      <c r="O121" s="2106"/>
      <c r="P121" s="2122"/>
      <c r="Q121" s="2123"/>
      <c r="R121" s="2058"/>
      <c r="S121" s="2144"/>
      <c r="T121" s="2024"/>
      <c r="U121" s="2064"/>
      <c r="V121" s="2064"/>
      <c r="W121" s="2064"/>
      <c r="X121" s="2064"/>
      <c r="Y121" s="2064"/>
      <c r="Z121" s="2064"/>
      <c r="AA121" s="2064"/>
      <c r="AB121" s="2064"/>
      <c r="AC121" s="2055"/>
      <c r="AD121" s="2109"/>
      <c r="AE121" s="246" t="s">
        <v>940</v>
      </c>
      <c r="AG121" s="2046"/>
      <c r="AH121" s="78"/>
      <c r="AI121" s="78"/>
    </row>
    <row r="122" spans="1:35" s="80" customFormat="1">
      <c r="A122" s="2044">
        <v>40</v>
      </c>
      <c r="B122" s="2050"/>
      <c r="C122" s="2050"/>
      <c r="D122" s="2050"/>
      <c r="E122" s="2019"/>
      <c r="F122" s="241" t="s">
        <v>682</v>
      </c>
      <c r="G122" s="242"/>
      <c r="H122" s="2019"/>
      <c r="I122" s="2145" t="s">
        <v>688</v>
      </c>
      <c r="J122" s="2101"/>
      <c r="K122" s="2104" t="s">
        <v>309</v>
      </c>
      <c r="L122" s="2101"/>
      <c r="M122" s="2104" t="s">
        <v>335</v>
      </c>
      <c r="N122" s="2101"/>
      <c r="O122" s="2104" t="s">
        <v>358</v>
      </c>
      <c r="P122" s="2125" t="s">
        <v>224</v>
      </c>
      <c r="Q122" s="2126"/>
      <c r="R122" s="2056"/>
      <c r="S122" s="2146" t="s">
        <v>331</v>
      </c>
      <c r="T122" s="2022"/>
      <c r="U122" s="2062"/>
      <c r="V122" s="2062"/>
      <c r="W122" s="2062"/>
      <c r="X122" s="2062"/>
      <c r="Y122" s="2062"/>
      <c r="Z122" s="2062"/>
      <c r="AA122" s="2062"/>
      <c r="AB122" s="2062"/>
      <c r="AC122" s="2053"/>
      <c r="AD122" s="2107"/>
      <c r="AE122" s="243" t="s">
        <v>683</v>
      </c>
      <c r="AG122" s="2044" t="str">
        <f t="shared" ref="AG122" si="38">IF(ISERROR(VLOOKUP(C122,$AH$6:$AI$27,2,0))=TRUE,"",VLOOKUP(C122,$AH$6:$AI$27,2,0))</f>
        <v/>
      </c>
      <c r="AH122" s="78"/>
      <c r="AI122" s="78"/>
    </row>
    <row r="123" spans="1:35" s="80" customFormat="1">
      <c r="A123" s="2045"/>
      <c r="B123" s="2051"/>
      <c r="C123" s="2051"/>
      <c r="D123" s="2051"/>
      <c r="E123" s="2020"/>
      <c r="F123" s="244" t="s">
        <v>923</v>
      </c>
      <c r="G123" s="245"/>
      <c r="H123" s="2020"/>
      <c r="I123" s="2128"/>
      <c r="J123" s="2102"/>
      <c r="K123" s="2105"/>
      <c r="L123" s="2102"/>
      <c r="M123" s="2105"/>
      <c r="N123" s="2102"/>
      <c r="O123" s="2105"/>
      <c r="P123" s="2120"/>
      <c r="Q123" s="2121"/>
      <c r="R123" s="2057"/>
      <c r="S123" s="2143"/>
      <c r="T123" s="2023"/>
      <c r="U123" s="2063"/>
      <c r="V123" s="2063"/>
      <c r="W123" s="2063"/>
      <c r="X123" s="2063"/>
      <c r="Y123" s="2063"/>
      <c r="Z123" s="2063"/>
      <c r="AA123" s="2063"/>
      <c r="AB123" s="2063"/>
      <c r="AC123" s="2054"/>
      <c r="AD123" s="2108"/>
      <c r="AE123" s="276" t="s">
        <v>925</v>
      </c>
      <c r="AG123" s="2045"/>
      <c r="AH123" s="78"/>
      <c r="AI123" s="78"/>
    </row>
    <row r="124" spans="1:35" s="80" customFormat="1">
      <c r="A124" s="2046"/>
      <c r="B124" s="2052"/>
      <c r="C124" s="2052"/>
      <c r="D124" s="2052"/>
      <c r="E124" s="2021"/>
      <c r="F124" s="272" t="s">
        <v>939</v>
      </c>
      <c r="G124" s="271"/>
      <c r="H124" s="2021"/>
      <c r="I124" s="2129"/>
      <c r="J124" s="2103"/>
      <c r="K124" s="2106"/>
      <c r="L124" s="2103"/>
      <c r="M124" s="2106"/>
      <c r="N124" s="2103"/>
      <c r="O124" s="2106"/>
      <c r="P124" s="2122"/>
      <c r="Q124" s="2123"/>
      <c r="R124" s="2058"/>
      <c r="S124" s="2144"/>
      <c r="T124" s="2024"/>
      <c r="U124" s="2064"/>
      <c r="V124" s="2064"/>
      <c r="W124" s="2064"/>
      <c r="X124" s="2064"/>
      <c r="Y124" s="2064"/>
      <c r="Z124" s="2064"/>
      <c r="AA124" s="2064"/>
      <c r="AB124" s="2064"/>
      <c r="AC124" s="2055"/>
      <c r="AD124" s="2109"/>
      <c r="AE124" s="246" t="s">
        <v>940</v>
      </c>
      <c r="AG124" s="2046"/>
      <c r="AH124" s="78"/>
      <c r="AI124" s="78"/>
    </row>
    <row r="125" spans="1:35" s="80" customFormat="1">
      <c r="A125" s="2044">
        <v>41</v>
      </c>
      <c r="B125" s="2050"/>
      <c r="C125" s="2050"/>
      <c r="D125" s="2050"/>
      <c r="E125" s="2019"/>
      <c r="F125" s="241" t="s">
        <v>682</v>
      </c>
      <c r="G125" s="242"/>
      <c r="H125" s="2019"/>
      <c r="I125" s="2145" t="s">
        <v>688</v>
      </c>
      <c r="J125" s="2101"/>
      <c r="K125" s="2104" t="s">
        <v>309</v>
      </c>
      <c r="L125" s="2101"/>
      <c r="M125" s="2104" t="s">
        <v>335</v>
      </c>
      <c r="N125" s="2101"/>
      <c r="O125" s="2104" t="s">
        <v>358</v>
      </c>
      <c r="P125" s="2125" t="s">
        <v>224</v>
      </c>
      <c r="Q125" s="2126"/>
      <c r="R125" s="2056"/>
      <c r="S125" s="2146" t="s">
        <v>331</v>
      </c>
      <c r="T125" s="2022"/>
      <c r="U125" s="2062"/>
      <c r="V125" s="2062"/>
      <c r="W125" s="2062"/>
      <c r="X125" s="2062"/>
      <c r="Y125" s="2062"/>
      <c r="Z125" s="2062"/>
      <c r="AA125" s="2062"/>
      <c r="AB125" s="2062"/>
      <c r="AC125" s="2053"/>
      <c r="AD125" s="2107"/>
      <c r="AE125" s="243" t="s">
        <v>683</v>
      </c>
      <c r="AG125" s="2044" t="str">
        <f t="shared" ref="AG125" si="39">IF(ISERROR(VLOOKUP(C125,$AH$6:$AI$27,2,0))=TRUE,"",VLOOKUP(C125,$AH$6:$AI$27,2,0))</f>
        <v/>
      </c>
      <c r="AH125" s="78"/>
      <c r="AI125" s="78"/>
    </row>
    <row r="126" spans="1:35" s="80" customFormat="1">
      <c r="A126" s="2045"/>
      <c r="B126" s="2051"/>
      <c r="C126" s="2051"/>
      <c r="D126" s="2051"/>
      <c r="E126" s="2020"/>
      <c r="F126" s="244" t="s">
        <v>923</v>
      </c>
      <c r="G126" s="245"/>
      <c r="H126" s="2020"/>
      <c r="I126" s="2128"/>
      <c r="J126" s="2102"/>
      <c r="K126" s="2105"/>
      <c r="L126" s="2102"/>
      <c r="M126" s="2105"/>
      <c r="N126" s="2102"/>
      <c r="O126" s="2105"/>
      <c r="P126" s="2120"/>
      <c r="Q126" s="2121"/>
      <c r="R126" s="2057"/>
      <c r="S126" s="2143"/>
      <c r="T126" s="2023"/>
      <c r="U126" s="2063"/>
      <c r="V126" s="2063"/>
      <c r="W126" s="2063"/>
      <c r="X126" s="2063"/>
      <c r="Y126" s="2063"/>
      <c r="Z126" s="2063"/>
      <c r="AA126" s="2063"/>
      <c r="AB126" s="2063"/>
      <c r="AC126" s="2054"/>
      <c r="AD126" s="2108"/>
      <c r="AE126" s="276" t="s">
        <v>925</v>
      </c>
      <c r="AG126" s="2045"/>
      <c r="AH126" s="78"/>
      <c r="AI126" s="78"/>
    </row>
    <row r="127" spans="1:35" s="80" customFormat="1">
      <c r="A127" s="2046"/>
      <c r="B127" s="2052"/>
      <c r="C127" s="2052"/>
      <c r="D127" s="2052"/>
      <c r="E127" s="2021"/>
      <c r="F127" s="272" t="s">
        <v>939</v>
      </c>
      <c r="G127" s="271"/>
      <c r="H127" s="2021"/>
      <c r="I127" s="2129"/>
      <c r="J127" s="2103"/>
      <c r="K127" s="2106"/>
      <c r="L127" s="2103"/>
      <c r="M127" s="2106"/>
      <c r="N127" s="2103"/>
      <c r="O127" s="2106"/>
      <c r="P127" s="2122"/>
      <c r="Q127" s="2123"/>
      <c r="R127" s="2058"/>
      <c r="S127" s="2144"/>
      <c r="T127" s="2024"/>
      <c r="U127" s="2064"/>
      <c r="V127" s="2064"/>
      <c r="W127" s="2064"/>
      <c r="X127" s="2064"/>
      <c r="Y127" s="2064"/>
      <c r="Z127" s="2064"/>
      <c r="AA127" s="2064"/>
      <c r="AB127" s="2064"/>
      <c r="AC127" s="2055"/>
      <c r="AD127" s="2109"/>
      <c r="AE127" s="246" t="s">
        <v>940</v>
      </c>
      <c r="AG127" s="2046"/>
      <c r="AH127" s="78"/>
      <c r="AI127" s="78"/>
    </row>
    <row r="128" spans="1:35" s="80" customFormat="1">
      <c r="A128" s="2044">
        <v>42</v>
      </c>
      <c r="B128" s="2050"/>
      <c r="C128" s="2050"/>
      <c r="D128" s="2050"/>
      <c r="E128" s="2019"/>
      <c r="F128" s="241" t="s">
        <v>682</v>
      </c>
      <c r="G128" s="242"/>
      <c r="H128" s="2019"/>
      <c r="I128" s="2145" t="s">
        <v>688</v>
      </c>
      <c r="J128" s="2101"/>
      <c r="K128" s="2104" t="s">
        <v>309</v>
      </c>
      <c r="L128" s="2101"/>
      <c r="M128" s="2104" t="s">
        <v>335</v>
      </c>
      <c r="N128" s="2101"/>
      <c r="O128" s="2104" t="s">
        <v>358</v>
      </c>
      <c r="P128" s="2125" t="s">
        <v>224</v>
      </c>
      <c r="Q128" s="2126"/>
      <c r="R128" s="2056"/>
      <c r="S128" s="2146" t="s">
        <v>331</v>
      </c>
      <c r="T128" s="2022"/>
      <c r="U128" s="2062"/>
      <c r="V128" s="2062"/>
      <c r="W128" s="2062"/>
      <c r="X128" s="2062"/>
      <c r="Y128" s="2062"/>
      <c r="Z128" s="2062"/>
      <c r="AA128" s="2062"/>
      <c r="AB128" s="2062"/>
      <c r="AC128" s="2053"/>
      <c r="AD128" s="2107"/>
      <c r="AE128" s="243" t="s">
        <v>683</v>
      </c>
      <c r="AG128" s="2044" t="str">
        <f t="shared" ref="AG128" si="40">IF(ISERROR(VLOOKUP(C128,$AH$6:$AI$27,2,0))=TRUE,"",VLOOKUP(C128,$AH$6:$AI$27,2,0))</f>
        <v/>
      </c>
      <c r="AH128" s="78"/>
      <c r="AI128" s="78"/>
    </row>
    <row r="129" spans="1:35" s="80" customFormat="1">
      <c r="A129" s="2045"/>
      <c r="B129" s="2051"/>
      <c r="C129" s="2051"/>
      <c r="D129" s="2051"/>
      <c r="E129" s="2020"/>
      <c r="F129" s="244" t="s">
        <v>923</v>
      </c>
      <c r="G129" s="245"/>
      <c r="H129" s="2020"/>
      <c r="I129" s="2128"/>
      <c r="J129" s="2102"/>
      <c r="K129" s="2105"/>
      <c r="L129" s="2102"/>
      <c r="M129" s="2105"/>
      <c r="N129" s="2102"/>
      <c r="O129" s="2105"/>
      <c r="P129" s="2120"/>
      <c r="Q129" s="2121"/>
      <c r="R129" s="2057"/>
      <c r="S129" s="2143"/>
      <c r="T129" s="2023"/>
      <c r="U129" s="2063"/>
      <c r="V129" s="2063"/>
      <c r="W129" s="2063"/>
      <c r="X129" s="2063"/>
      <c r="Y129" s="2063"/>
      <c r="Z129" s="2063"/>
      <c r="AA129" s="2063"/>
      <c r="AB129" s="2063"/>
      <c r="AC129" s="2054"/>
      <c r="AD129" s="2108"/>
      <c r="AE129" s="276" t="s">
        <v>925</v>
      </c>
      <c r="AG129" s="2045"/>
      <c r="AH129" s="78"/>
      <c r="AI129" s="78"/>
    </row>
    <row r="130" spans="1:35" s="80" customFormat="1">
      <c r="A130" s="2046"/>
      <c r="B130" s="2052"/>
      <c r="C130" s="2052"/>
      <c r="D130" s="2052"/>
      <c r="E130" s="2021"/>
      <c r="F130" s="272" t="s">
        <v>939</v>
      </c>
      <c r="G130" s="271"/>
      <c r="H130" s="2021"/>
      <c r="I130" s="2129"/>
      <c r="J130" s="2103"/>
      <c r="K130" s="2106"/>
      <c r="L130" s="2103"/>
      <c r="M130" s="2106"/>
      <c r="N130" s="2103"/>
      <c r="O130" s="2106"/>
      <c r="P130" s="2122"/>
      <c r="Q130" s="2123"/>
      <c r="R130" s="2058"/>
      <c r="S130" s="2144"/>
      <c r="T130" s="2024"/>
      <c r="U130" s="2064"/>
      <c r="V130" s="2064"/>
      <c r="W130" s="2064"/>
      <c r="X130" s="2064"/>
      <c r="Y130" s="2064"/>
      <c r="Z130" s="2064"/>
      <c r="AA130" s="2064"/>
      <c r="AB130" s="2064"/>
      <c r="AC130" s="2055"/>
      <c r="AD130" s="2109"/>
      <c r="AE130" s="246" t="s">
        <v>940</v>
      </c>
      <c r="AG130" s="2046"/>
      <c r="AH130" s="78"/>
      <c r="AI130" s="78"/>
    </row>
    <row r="131" spans="1:35" s="80" customFormat="1">
      <c r="A131" s="2044">
        <v>43</v>
      </c>
      <c r="B131" s="2050"/>
      <c r="C131" s="2050"/>
      <c r="D131" s="2050"/>
      <c r="E131" s="2019"/>
      <c r="F131" s="241" t="s">
        <v>682</v>
      </c>
      <c r="G131" s="242"/>
      <c r="H131" s="2019"/>
      <c r="I131" s="2145" t="s">
        <v>688</v>
      </c>
      <c r="J131" s="2101"/>
      <c r="K131" s="2104" t="s">
        <v>309</v>
      </c>
      <c r="L131" s="2101"/>
      <c r="M131" s="2104" t="s">
        <v>335</v>
      </c>
      <c r="N131" s="2101"/>
      <c r="O131" s="2104" t="s">
        <v>358</v>
      </c>
      <c r="P131" s="2125" t="s">
        <v>224</v>
      </c>
      <c r="Q131" s="2126"/>
      <c r="R131" s="2056"/>
      <c r="S131" s="2146" t="s">
        <v>331</v>
      </c>
      <c r="T131" s="2022"/>
      <c r="U131" s="2062"/>
      <c r="V131" s="2062"/>
      <c r="W131" s="2062"/>
      <c r="X131" s="2062"/>
      <c r="Y131" s="2062"/>
      <c r="Z131" s="2062"/>
      <c r="AA131" s="2062"/>
      <c r="AB131" s="2062"/>
      <c r="AC131" s="2053"/>
      <c r="AD131" s="2107"/>
      <c r="AE131" s="243" t="s">
        <v>683</v>
      </c>
      <c r="AG131" s="2044" t="str">
        <f t="shared" ref="AG131" si="41">IF(ISERROR(VLOOKUP(C131,$AH$6:$AI$27,2,0))=TRUE,"",VLOOKUP(C131,$AH$6:$AI$27,2,0))</f>
        <v/>
      </c>
      <c r="AH131" s="78"/>
      <c r="AI131" s="78"/>
    </row>
    <row r="132" spans="1:35" s="80" customFormat="1">
      <c r="A132" s="2045"/>
      <c r="B132" s="2051"/>
      <c r="C132" s="2051"/>
      <c r="D132" s="2051"/>
      <c r="E132" s="2020"/>
      <c r="F132" s="244" t="s">
        <v>923</v>
      </c>
      <c r="G132" s="245"/>
      <c r="H132" s="2020"/>
      <c r="I132" s="2128"/>
      <c r="J132" s="2102"/>
      <c r="K132" s="2105"/>
      <c r="L132" s="2102"/>
      <c r="M132" s="2105"/>
      <c r="N132" s="2102"/>
      <c r="O132" s="2105"/>
      <c r="P132" s="2120"/>
      <c r="Q132" s="2121"/>
      <c r="R132" s="2057"/>
      <c r="S132" s="2143"/>
      <c r="T132" s="2023"/>
      <c r="U132" s="2063"/>
      <c r="V132" s="2063"/>
      <c r="W132" s="2063"/>
      <c r="X132" s="2063"/>
      <c r="Y132" s="2063"/>
      <c r="Z132" s="2063"/>
      <c r="AA132" s="2063"/>
      <c r="AB132" s="2063"/>
      <c r="AC132" s="2054"/>
      <c r="AD132" s="2108"/>
      <c r="AE132" s="276" t="s">
        <v>925</v>
      </c>
      <c r="AG132" s="2045"/>
      <c r="AH132" s="78"/>
      <c r="AI132" s="78"/>
    </row>
    <row r="133" spans="1:35" s="80" customFormat="1">
      <c r="A133" s="2046"/>
      <c r="B133" s="2052"/>
      <c r="C133" s="2052"/>
      <c r="D133" s="2052"/>
      <c r="E133" s="2021"/>
      <c r="F133" s="272" t="s">
        <v>939</v>
      </c>
      <c r="G133" s="271"/>
      <c r="H133" s="2021"/>
      <c r="I133" s="2129"/>
      <c r="J133" s="2103"/>
      <c r="K133" s="2106"/>
      <c r="L133" s="2103"/>
      <c r="M133" s="2106"/>
      <c r="N133" s="2103"/>
      <c r="O133" s="2106"/>
      <c r="P133" s="2122"/>
      <c r="Q133" s="2123"/>
      <c r="R133" s="2058"/>
      <c r="S133" s="2144"/>
      <c r="T133" s="2024"/>
      <c r="U133" s="2064"/>
      <c r="V133" s="2064"/>
      <c r="W133" s="2064"/>
      <c r="X133" s="2064"/>
      <c r="Y133" s="2064"/>
      <c r="Z133" s="2064"/>
      <c r="AA133" s="2064"/>
      <c r="AB133" s="2064"/>
      <c r="AC133" s="2055"/>
      <c r="AD133" s="2109"/>
      <c r="AE133" s="246" t="s">
        <v>940</v>
      </c>
      <c r="AG133" s="2046"/>
      <c r="AH133" s="78"/>
      <c r="AI133" s="78"/>
    </row>
    <row r="134" spans="1:35" s="80" customFormat="1">
      <c r="A134" s="2044">
        <v>44</v>
      </c>
      <c r="B134" s="2050"/>
      <c r="C134" s="2050"/>
      <c r="D134" s="2050"/>
      <c r="E134" s="2019"/>
      <c r="F134" s="241" t="s">
        <v>682</v>
      </c>
      <c r="G134" s="242"/>
      <c r="H134" s="2019"/>
      <c r="I134" s="2145" t="s">
        <v>688</v>
      </c>
      <c r="J134" s="2101"/>
      <c r="K134" s="2104" t="s">
        <v>309</v>
      </c>
      <c r="L134" s="2101"/>
      <c r="M134" s="2104" t="s">
        <v>335</v>
      </c>
      <c r="N134" s="2101"/>
      <c r="O134" s="2104" t="s">
        <v>358</v>
      </c>
      <c r="P134" s="2125" t="s">
        <v>224</v>
      </c>
      <c r="Q134" s="2126"/>
      <c r="R134" s="2056"/>
      <c r="S134" s="2146" t="s">
        <v>331</v>
      </c>
      <c r="T134" s="2022"/>
      <c r="U134" s="2062"/>
      <c r="V134" s="2062"/>
      <c r="W134" s="2062"/>
      <c r="X134" s="2062"/>
      <c r="Y134" s="2062"/>
      <c r="Z134" s="2062"/>
      <c r="AA134" s="2062"/>
      <c r="AB134" s="2062"/>
      <c r="AC134" s="2053"/>
      <c r="AD134" s="2107"/>
      <c r="AE134" s="243" t="s">
        <v>683</v>
      </c>
      <c r="AG134" s="2044" t="str">
        <f t="shared" ref="AG134" si="42">IF(ISERROR(VLOOKUP(C134,$AH$6:$AI$27,2,0))=TRUE,"",VLOOKUP(C134,$AH$6:$AI$27,2,0))</f>
        <v/>
      </c>
      <c r="AH134" s="78"/>
      <c r="AI134" s="78"/>
    </row>
    <row r="135" spans="1:35" s="80" customFormat="1">
      <c r="A135" s="2045"/>
      <c r="B135" s="2051"/>
      <c r="C135" s="2051"/>
      <c r="D135" s="2051"/>
      <c r="E135" s="2020"/>
      <c r="F135" s="244" t="s">
        <v>923</v>
      </c>
      <c r="G135" s="245"/>
      <c r="H135" s="2020"/>
      <c r="I135" s="2128"/>
      <c r="J135" s="2102"/>
      <c r="K135" s="2105"/>
      <c r="L135" s="2102"/>
      <c r="M135" s="2105"/>
      <c r="N135" s="2102"/>
      <c r="O135" s="2105"/>
      <c r="P135" s="2120"/>
      <c r="Q135" s="2121"/>
      <c r="R135" s="2057"/>
      <c r="S135" s="2143"/>
      <c r="T135" s="2023"/>
      <c r="U135" s="2063"/>
      <c r="V135" s="2063"/>
      <c r="W135" s="2063"/>
      <c r="X135" s="2063"/>
      <c r="Y135" s="2063"/>
      <c r="Z135" s="2063"/>
      <c r="AA135" s="2063"/>
      <c r="AB135" s="2063"/>
      <c r="AC135" s="2054"/>
      <c r="AD135" s="2108"/>
      <c r="AE135" s="276" t="s">
        <v>925</v>
      </c>
      <c r="AG135" s="2045"/>
      <c r="AH135" s="78"/>
      <c r="AI135" s="78"/>
    </row>
    <row r="136" spans="1:35" s="80" customFormat="1">
      <c r="A136" s="2046"/>
      <c r="B136" s="2052"/>
      <c r="C136" s="2052"/>
      <c r="D136" s="2052"/>
      <c r="E136" s="2021"/>
      <c r="F136" s="272" t="s">
        <v>939</v>
      </c>
      <c r="G136" s="271"/>
      <c r="H136" s="2021"/>
      <c r="I136" s="2129"/>
      <c r="J136" s="2103"/>
      <c r="K136" s="2106"/>
      <c r="L136" s="2103"/>
      <c r="M136" s="2106"/>
      <c r="N136" s="2103"/>
      <c r="O136" s="2106"/>
      <c r="P136" s="2122"/>
      <c r="Q136" s="2123"/>
      <c r="R136" s="2058"/>
      <c r="S136" s="2144"/>
      <c r="T136" s="2024"/>
      <c r="U136" s="2064"/>
      <c r="V136" s="2064"/>
      <c r="W136" s="2064"/>
      <c r="X136" s="2064"/>
      <c r="Y136" s="2064"/>
      <c r="Z136" s="2064"/>
      <c r="AA136" s="2064"/>
      <c r="AB136" s="2064"/>
      <c r="AC136" s="2055"/>
      <c r="AD136" s="2109"/>
      <c r="AE136" s="246" t="s">
        <v>940</v>
      </c>
      <c r="AG136" s="2046"/>
      <c r="AH136" s="78"/>
      <c r="AI136" s="78"/>
    </row>
    <row r="137" spans="1:35" s="80" customFormat="1">
      <c r="A137" s="2044">
        <v>45</v>
      </c>
      <c r="B137" s="2050"/>
      <c r="C137" s="2050"/>
      <c r="D137" s="2050"/>
      <c r="E137" s="2019"/>
      <c r="F137" s="241" t="s">
        <v>682</v>
      </c>
      <c r="G137" s="242"/>
      <c r="H137" s="2019"/>
      <c r="I137" s="2145" t="s">
        <v>688</v>
      </c>
      <c r="J137" s="2101"/>
      <c r="K137" s="2104" t="s">
        <v>309</v>
      </c>
      <c r="L137" s="2101"/>
      <c r="M137" s="2104" t="s">
        <v>335</v>
      </c>
      <c r="N137" s="2101"/>
      <c r="O137" s="2104" t="s">
        <v>358</v>
      </c>
      <c r="P137" s="2125" t="s">
        <v>224</v>
      </c>
      <c r="Q137" s="2126"/>
      <c r="R137" s="2056"/>
      <c r="S137" s="2146" t="s">
        <v>331</v>
      </c>
      <c r="T137" s="2022"/>
      <c r="U137" s="2062"/>
      <c r="V137" s="2062"/>
      <c r="W137" s="2062"/>
      <c r="X137" s="2062"/>
      <c r="Y137" s="2062"/>
      <c r="Z137" s="2062"/>
      <c r="AA137" s="2062"/>
      <c r="AB137" s="2062"/>
      <c r="AC137" s="2053"/>
      <c r="AD137" s="2107"/>
      <c r="AE137" s="243" t="s">
        <v>683</v>
      </c>
      <c r="AG137" s="2044" t="str">
        <f t="shared" ref="AG137" si="43">IF(ISERROR(VLOOKUP(C137,$AH$6:$AI$27,2,0))=TRUE,"",VLOOKUP(C137,$AH$6:$AI$27,2,0))</f>
        <v/>
      </c>
      <c r="AH137" s="78"/>
      <c r="AI137" s="78"/>
    </row>
    <row r="138" spans="1:35" s="80" customFormat="1">
      <c r="A138" s="2045"/>
      <c r="B138" s="2051"/>
      <c r="C138" s="2051"/>
      <c r="D138" s="2051"/>
      <c r="E138" s="2020"/>
      <c r="F138" s="244" t="s">
        <v>923</v>
      </c>
      <c r="G138" s="245"/>
      <c r="H138" s="2020"/>
      <c r="I138" s="2128"/>
      <c r="J138" s="2102"/>
      <c r="K138" s="2105"/>
      <c r="L138" s="2102"/>
      <c r="M138" s="2105"/>
      <c r="N138" s="2102"/>
      <c r="O138" s="2105"/>
      <c r="P138" s="2120"/>
      <c r="Q138" s="2121"/>
      <c r="R138" s="2057"/>
      <c r="S138" s="2143"/>
      <c r="T138" s="2023"/>
      <c r="U138" s="2063"/>
      <c r="V138" s="2063"/>
      <c r="W138" s="2063"/>
      <c r="X138" s="2063"/>
      <c r="Y138" s="2063"/>
      <c r="Z138" s="2063"/>
      <c r="AA138" s="2063"/>
      <c r="AB138" s="2063"/>
      <c r="AC138" s="2054"/>
      <c r="AD138" s="2108"/>
      <c r="AE138" s="276" t="s">
        <v>925</v>
      </c>
      <c r="AG138" s="2045"/>
      <c r="AH138" s="78"/>
      <c r="AI138" s="78"/>
    </row>
    <row r="139" spans="1:35" s="80" customFormat="1">
      <c r="A139" s="2046"/>
      <c r="B139" s="2052"/>
      <c r="C139" s="2052"/>
      <c r="D139" s="2052"/>
      <c r="E139" s="2021"/>
      <c r="F139" s="272" t="s">
        <v>939</v>
      </c>
      <c r="G139" s="271"/>
      <c r="H139" s="2021"/>
      <c r="I139" s="2129"/>
      <c r="J139" s="2103"/>
      <c r="K139" s="2106"/>
      <c r="L139" s="2103"/>
      <c r="M139" s="2106"/>
      <c r="N139" s="2103"/>
      <c r="O139" s="2106"/>
      <c r="P139" s="2122"/>
      <c r="Q139" s="2123"/>
      <c r="R139" s="2058"/>
      <c r="S139" s="2144"/>
      <c r="T139" s="2024"/>
      <c r="U139" s="2064"/>
      <c r="V139" s="2064"/>
      <c r="W139" s="2064"/>
      <c r="X139" s="2064"/>
      <c r="Y139" s="2064"/>
      <c r="Z139" s="2064"/>
      <c r="AA139" s="2064"/>
      <c r="AB139" s="2064"/>
      <c r="AC139" s="2055"/>
      <c r="AD139" s="2109"/>
      <c r="AE139" s="246" t="s">
        <v>940</v>
      </c>
      <c r="AG139" s="2046"/>
      <c r="AH139" s="78"/>
      <c r="AI139" s="78"/>
    </row>
    <row r="140" spans="1:35" s="80" customFormat="1">
      <c r="A140" s="2044">
        <v>46</v>
      </c>
      <c r="B140" s="2050"/>
      <c r="C140" s="2050"/>
      <c r="D140" s="2050"/>
      <c r="E140" s="2019"/>
      <c r="F140" s="241" t="s">
        <v>682</v>
      </c>
      <c r="G140" s="242"/>
      <c r="H140" s="2019"/>
      <c r="I140" s="2145" t="s">
        <v>688</v>
      </c>
      <c r="J140" s="2101"/>
      <c r="K140" s="2104" t="s">
        <v>309</v>
      </c>
      <c r="L140" s="2101"/>
      <c r="M140" s="2104" t="s">
        <v>335</v>
      </c>
      <c r="N140" s="2101"/>
      <c r="O140" s="2104" t="s">
        <v>358</v>
      </c>
      <c r="P140" s="2125" t="s">
        <v>224</v>
      </c>
      <c r="Q140" s="2126"/>
      <c r="R140" s="2056"/>
      <c r="S140" s="2146" t="s">
        <v>331</v>
      </c>
      <c r="T140" s="2022"/>
      <c r="U140" s="2062"/>
      <c r="V140" s="2062"/>
      <c r="W140" s="2062"/>
      <c r="X140" s="2062"/>
      <c r="Y140" s="2062"/>
      <c r="Z140" s="2062"/>
      <c r="AA140" s="2062"/>
      <c r="AB140" s="2062"/>
      <c r="AC140" s="2053"/>
      <c r="AD140" s="2107"/>
      <c r="AE140" s="243" t="s">
        <v>683</v>
      </c>
      <c r="AG140" s="2044" t="str">
        <f t="shared" ref="AG140" si="44">IF(ISERROR(VLOOKUP(C140,$AH$6:$AI$27,2,0))=TRUE,"",VLOOKUP(C140,$AH$6:$AI$27,2,0))</f>
        <v/>
      </c>
      <c r="AH140" s="78"/>
      <c r="AI140" s="78"/>
    </row>
    <row r="141" spans="1:35" s="80" customFormat="1">
      <c r="A141" s="2045"/>
      <c r="B141" s="2051"/>
      <c r="C141" s="2051"/>
      <c r="D141" s="2051"/>
      <c r="E141" s="2020"/>
      <c r="F141" s="244" t="s">
        <v>923</v>
      </c>
      <c r="G141" s="245"/>
      <c r="H141" s="2020"/>
      <c r="I141" s="2128"/>
      <c r="J141" s="2102"/>
      <c r="K141" s="2105"/>
      <c r="L141" s="2102"/>
      <c r="M141" s="2105"/>
      <c r="N141" s="2102"/>
      <c r="O141" s="2105"/>
      <c r="P141" s="2120"/>
      <c r="Q141" s="2121"/>
      <c r="R141" s="2057"/>
      <c r="S141" s="2143"/>
      <c r="T141" s="2023"/>
      <c r="U141" s="2063"/>
      <c r="V141" s="2063"/>
      <c r="W141" s="2063"/>
      <c r="X141" s="2063"/>
      <c r="Y141" s="2063"/>
      <c r="Z141" s="2063"/>
      <c r="AA141" s="2063"/>
      <c r="AB141" s="2063"/>
      <c r="AC141" s="2054"/>
      <c r="AD141" s="2108"/>
      <c r="AE141" s="276" t="s">
        <v>925</v>
      </c>
      <c r="AG141" s="2045"/>
      <c r="AH141" s="78"/>
      <c r="AI141" s="78"/>
    </row>
    <row r="142" spans="1:35" s="80" customFormat="1">
      <c r="A142" s="2046"/>
      <c r="B142" s="2052"/>
      <c r="C142" s="2052"/>
      <c r="D142" s="2052"/>
      <c r="E142" s="2021"/>
      <c r="F142" s="272" t="s">
        <v>939</v>
      </c>
      <c r="G142" s="271"/>
      <c r="H142" s="2021"/>
      <c r="I142" s="2129"/>
      <c r="J142" s="2103"/>
      <c r="K142" s="2106"/>
      <c r="L142" s="2103"/>
      <c r="M142" s="2106"/>
      <c r="N142" s="2103"/>
      <c r="O142" s="2106"/>
      <c r="P142" s="2122"/>
      <c r="Q142" s="2123"/>
      <c r="R142" s="2058"/>
      <c r="S142" s="2144"/>
      <c r="T142" s="2024"/>
      <c r="U142" s="2064"/>
      <c r="V142" s="2064"/>
      <c r="W142" s="2064"/>
      <c r="X142" s="2064"/>
      <c r="Y142" s="2064"/>
      <c r="Z142" s="2064"/>
      <c r="AA142" s="2064"/>
      <c r="AB142" s="2064"/>
      <c r="AC142" s="2055"/>
      <c r="AD142" s="2109"/>
      <c r="AE142" s="246" t="s">
        <v>940</v>
      </c>
      <c r="AG142" s="2046"/>
      <c r="AH142" s="78"/>
      <c r="AI142" s="78"/>
    </row>
    <row r="143" spans="1:35" s="80" customFormat="1">
      <c r="A143" s="2044">
        <v>47</v>
      </c>
      <c r="B143" s="2050"/>
      <c r="C143" s="2050"/>
      <c r="D143" s="2050"/>
      <c r="E143" s="2019"/>
      <c r="F143" s="241" t="s">
        <v>682</v>
      </c>
      <c r="G143" s="242"/>
      <c r="H143" s="2019"/>
      <c r="I143" s="2145" t="s">
        <v>688</v>
      </c>
      <c r="J143" s="2101"/>
      <c r="K143" s="2104" t="s">
        <v>309</v>
      </c>
      <c r="L143" s="2101"/>
      <c r="M143" s="2104" t="s">
        <v>335</v>
      </c>
      <c r="N143" s="2101"/>
      <c r="O143" s="2104" t="s">
        <v>358</v>
      </c>
      <c r="P143" s="2125" t="s">
        <v>224</v>
      </c>
      <c r="Q143" s="2126"/>
      <c r="R143" s="2056"/>
      <c r="S143" s="2146" t="s">
        <v>331</v>
      </c>
      <c r="T143" s="2022"/>
      <c r="U143" s="2062"/>
      <c r="V143" s="2062"/>
      <c r="W143" s="2062"/>
      <c r="X143" s="2062"/>
      <c r="Y143" s="2062"/>
      <c r="Z143" s="2062"/>
      <c r="AA143" s="2062"/>
      <c r="AB143" s="2062"/>
      <c r="AC143" s="2053"/>
      <c r="AD143" s="2107"/>
      <c r="AE143" s="243" t="s">
        <v>683</v>
      </c>
      <c r="AG143" s="2044" t="str">
        <f t="shared" ref="AG143" si="45">IF(ISERROR(VLOOKUP(C143,$AH$6:$AI$27,2,0))=TRUE,"",VLOOKUP(C143,$AH$6:$AI$27,2,0))</f>
        <v/>
      </c>
      <c r="AH143" s="78"/>
      <c r="AI143" s="78"/>
    </row>
    <row r="144" spans="1:35" s="80" customFormat="1">
      <c r="A144" s="2045"/>
      <c r="B144" s="2051"/>
      <c r="C144" s="2051"/>
      <c r="D144" s="2051"/>
      <c r="E144" s="2020"/>
      <c r="F144" s="244" t="s">
        <v>923</v>
      </c>
      <c r="G144" s="245"/>
      <c r="H144" s="2020"/>
      <c r="I144" s="2128"/>
      <c r="J144" s="2102"/>
      <c r="K144" s="2105"/>
      <c r="L144" s="2102"/>
      <c r="M144" s="2105"/>
      <c r="N144" s="2102"/>
      <c r="O144" s="2105"/>
      <c r="P144" s="2120"/>
      <c r="Q144" s="2121"/>
      <c r="R144" s="2057"/>
      <c r="S144" s="2143"/>
      <c r="T144" s="2023"/>
      <c r="U144" s="2063"/>
      <c r="V144" s="2063"/>
      <c r="W144" s="2063"/>
      <c r="X144" s="2063"/>
      <c r="Y144" s="2063"/>
      <c r="Z144" s="2063"/>
      <c r="AA144" s="2063"/>
      <c r="AB144" s="2063"/>
      <c r="AC144" s="2054"/>
      <c r="AD144" s="2108"/>
      <c r="AE144" s="276" t="s">
        <v>925</v>
      </c>
      <c r="AG144" s="2045"/>
      <c r="AH144" s="78"/>
      <c r="AI144" s="78"/>
    </row>
    <row r="145" spans="1:35" s="80" customFormat="1">
      <c r="A145" s="2046"/>
      <c r="B145" s="2052"/>
      <c r="C145" s="2052"/>
      <c r="D145" s="2052"/>
      <c r="E145" s="2021"/>
      <c r="F145" s="272" t="s">
        <v>939</v>
      </c>
      <c r="G145" s="271"/>
      <c r="H145" s="2021"/>
      <c r="I145" s="2129"/>
      <c r="J145" s="2103"/>
      <c r="K145" s="2106"/>
      <c r="L145" s="2103"/>
      <c r="M145" s="2106"/>
      <c r="N145" s="2103"/>
      <c r="O145" s="2106"/>
      <c r="P145" s="2122"/>
      <c r="Q145" s="2123"/>
      <c r="R145" s="2058"/>
      <c r="S145" s="2144"/>
      <c r="T145" s="2024"/>
      <c r="U145" s="2064"/>
      <c r="V145" s="2064"/>
      <c r="W145" s="2064"/>
      <c r="X145" s="2064"/>
      <c r="Y145" s="2064"/>
      <c r="Z145" s="2064"/>
      <c r="AA145" s="2064"/>
      <c r="AB145" s="2064"/>
      <c r="AC145" s="2055"/>
      <c r="AD145" s="2109"/>
      <c r="AE145" s="246" t="s">
        <v>940</v>
      </c>
      <c r="AG145" s="2046"/>
      <c r="AH145" s="78"/>
      <c r="AI145" s="78"/>
    </row>
    <row r="146" spans="1:35" s="80" customFormat="1">
      <c r="A146" s="2044">
        <v>48</v>
      </c>
      <c r="B146" s="2050"/>
      <c r="C146" s="2050"/>
      <c r="D146" s="2050"/>
      <c r="E146" s="2019"/>
      <c r="F146" s="241" t="s">
        <v>682</v>
      </c>
      <c r="G146" s="242"/>
      <c r="H146" s="2019"/>
      <c r="I146" s="2145" t="s">
        <v>688</v>
      </c>
      <c r="J146" s="2101"/>
      <c r="K146" s="2104" t="s">
        <v>309</v>
      </c>
      <c r="L146" s="2101"/>
      <c r="M146" s="2104" t="s">
        <v>335</v>
      </c>
      <c r="N146" s="2101"/>
      <c r="O146" s="2104" t="s">
        <v>358</v>
      </c>
      <c r="P146" s="2125" t="s">
        <v>224</v>
      </c>
      <c r="Q146" s="2126"/>
      <c r="R146" s="2056"/>
      <c r="S146" s="2146" t="s">
        <v>331</v>
      </c>
      <c r="T146" s="2022"/>
      <c r="U146" s="2062"/>
      <c r="V146" s="2062"/>
      <c r="W146" s="2062"/>
      <c r="X146" s="2062"/>
      <c r="Y146" s="2062"/>
      <c r="Z146" s="2062"/>
      <c r="AA146" s="2062"/>
      <c r="AB146" s="2062"/>
      <c r="AC146" s="2053"/>
      <c r="AD146" s="2107"/>
      <c r="AE146" s="243" t="s">
        <v>683</v>
      </c>
      <c r="AG146" s="2044" t="str">
        <f t="shared" ref="AG146" si="46">IF(ISERROR(VLOOKUP(C146,$AH$6:$AI$27,2,0))=TRUE,"",VLOOKUP(C146,$AH$6:$AI$27,2,0))</f>
        <v/>
      </c>
      <c r="AH146" s="78"/>
      <c r="AI146" s="78"/>
    </row>
    <row r="147" spans="1:35" s="80" customFormat="1">
      <c r="A147" s="2045"/>
      <c r="B147" s="2051"/>
      <c r="C147" s="2051"/>
      <c r="D147" s="2051"/>
      <c r="E147" s="2020"/>
      <c r="F147" s="244" t="s">
        <v>923</v>
      </c>
      <c r="G147" s="245"/>
      <c r="H147" s="2020"/>
      <c r="I147" s="2128"/>
      <c r="J147" s="2102"/>
      <c r="K147" s="2105"/>
      <c r="L147" s="2102"/>
      <c r="M147" s="2105"/>
      <c r="N147" s="2102"/>
      <c r="O147" s="2105"/>
      <c r="P147" s="2120"/>
      <c r="Q147" s="2121"/>
      <c r="R147" s="2057"/>
      <c r="S147" s="2143"/>
      <c r="T147" s="2023"/>
      <c r="U147" s="2063"/>
      <c r="V147" s="2063"/>
      <c r="W147" s="2063"/>
      <c r="X147" s="2063"/>
      <c r="Y147" s="2063"/>
      <c r="Z147" s="2063"/>
      <c r="AA147" s="2063"/>
      <c r="AB147" s="2063"/>
      <c r="AC147" s="2054"/>
      <c r="AD147" s="2108"/>
      <c r="AE147" s="276" t="s">
        <v>925</v>
      </c>
      <c r="AG147" s="2045"/>
      <c r="AH147" s="78"/>
      <c r="AI147" s="78"/>
    </row>
    <row r="148" spans="1:35" s="80" customFormat="1">
      <c r="A148" s="2046"/>
      <c r="B148" s="2052"/>
      <c r="C148" s="2052"/>
      <c r="D148" s="2052"/>
      <c r="E148" s="2021"/>
      <c r="F148" s="272" t="s">
        <v>939</v>
      </c>
      <c r="G148" s="271"/>
      <c r="H148" s="2021"/>
      <c r="I148" s="2129"/>
      <c r="J148" s="2103"/>
      <c r="K148" s="2106"/>
      <c r="L148" s="2103"/>
      <c r="M148" s="2106"/>
      <c r="N148" s="2103"/>
      <c r="O148" s="2106"/>
      <c r="P148" s="2122"/>
      <c r="Q148" s="2123"/>
      <c r="R148" s="2058"/>
      <c r="S148" s="2144"/>
      <c r="T148" s="2024"/>
      <c r="U148" s="2064"/>
      <c r="V148" s="2064"/>
      <c r="W148" s="2064"/>
      <c r="X148" s="2064"/>
      <c r="Y148" s="2064"/>
      <c r="Z148" s="2064"/>
      <c r="AA148" s="2064"/>
      <c r="AB148" s="2064"/>
      <c r="AC148" s="2055"/>
      <c r="AD148" s="2109"/>
      <c r="AE148" s="246" t="s">
        <v>940</v>
      </c>
      <c r="AG148" s="2046"/>
      <c r="AH148" s="78"/>
      <c r="AI148" s="78"/>
    </row>
    <row r="149" spans="1:35" s="80" customFormat="1">
      <c r="A149" s="2044">
        <v>49</v>
      </c>
      <c r="B149" s="2050"/>
      <c r="C149" s="2050"/>
      <c r="D149" s="2050"/>
      <c r="E149" s="2019"/>
      <c r="F149" s="241" t="s">
        <v>682</v>
      </c>
      <c r="G149" s="242"/>
      <c r="H149" s="2019"/>
      <c r="I149" s="2145" t="s">
        <v>688</v>
      </c>
      <c r="J149" s="2101"/>
      <c r="K149" s="2104" t="s">
        <v>309</v>
      </c>
      <c r="L149" s="2101"/>
      <c r="M149" s="2104" t="s">
        <v>335</v>
      </c>
      <c r="N149" s="2101"/>
      <c r="O149" s="2104" t="s">
        <v>358</v>
      </c>
      <c r="P149" s="2125" t="s">
        <v>224</v>
      </c>
      <c r="Q149" s="2126"/>
      <c r="R149" s="2056"/>
      <c r="S149" s="2146" t="s">
        <v>331</v>
      </c>
      <c r="T149" s="2022"/>
      <c r="U149" s="2062"/>
      <c r="V149" s="2062"/>
      <c r="W149" s="2062"/>
      <c r="X149" s="2062"/>
      <c r="Y149" s="2062"/>
      <c r="Z149" s="2062"/>
      <c r="AA149" s="2062"/>
      <c r="AB149" s="2062"/>
      <c r="AC149" s="2053"/>
      <c r="AD149" s="2107"/>
      <c r="AE149" s="243" t="s">
        <v>683</v>
      </c>
      <c r="AG149" s="2044" t="str">
        <f t="shared" ref="AG149" si="47">IF(ISERROR(VLOOKUP(C149,$AH$6:$AI$27,2,0))=TRUE,"",VLOOKUP(C149,$AH$6:$AI$27,2,0))</f>
        <v/>
      </c>
      <c r="AH149" s="78"/>
      <c r="AI149" s="78"/>
    </row>
    <row r="150" spans="1:35" s="80" customFormat="1">
      <c r="A150" s="2045"/>
      <c r="B150" s="2051"/>
      <c r="C150" s="2051"/>
      <c r="D150" s="2051"/>
      <c r="E150" s="2020"/>
      <c r="F150" s="244" t="s">
        <v>923</v>
      </c>
      <c r="G150" s="245"/>
      <c r="H150" s="2020"/>
      <c r="I150" s="2128"/>
      <c r="J150" s="2102"/>
      <c r="K150" s="2105"/>
      <c r="L150" s="2102"/>
      <c r="M150" s="2105"/>
      <c r="N150" s="2102"/>
      <c r="O150" s="2105"/>
      <c r="P150" s="2120"/>
      <c r="Q150" s="2121"/>
      <c r="R150" s="2057"/>
      <c r="S150" s="2143"/>
      <c r="T150" s="2023"/>
      <c r="U150" s="2063"/>
      <c r="V150" s="2063"/>
      <c r="W150" s="2063"/>
      <c r="X150" s="2063"/>
      <c r="Y150" s="2063"/>
      <c r="Z150" s="2063"/>
      <c r="AA150" s="2063"/>
      <c r="AB150" s="2063"/>
      <c r="AC150" s="2054"/>
      <c r="AD150" s="2108"/>
      <c r="AE150" s="276" t="s">
        <v>925</v>
      </c>
      <c r="AG150" s="2045"/>
      <c r="AH150" s="78"/>
      <c r="AI150" s="78"/>
    </row>
    <row r="151" spans="1:35" s="80" customFormat="1">
      <c r="A151" s="2046"/>
      <c r="B151" s="2052"/>
      <c r="C151" s="2052"/>
      <c r="D151" s="2052"/>
      <c r="E151" s="2021"/>
      <c r="F151" s="272" t="s">
        <v>939</v>
      </c>
      <c r="G151" s="271"/>
      <c r="H151" s="2021"/>
      <c r="I151" s="2129"/>
      <c r="J151" s="2103"/>
      <c r="K151" s="2106"/>
      <c r="L151" s="2103"/>
      <c r="M151" s="2106"/>
      <c r="N151" s="2103"/>
      <c r="O151" s="2106"/>
      <c r="P151" s="2122"/>
      <c r="Q151" s="2123"/>
      <c r="R151" s="2058"/>
      <c r="S151" s="2144"/>
      <c r="T151" s="2024"/>
      <c r="U151" s="2064"/>
      <c r="V151" s="2064"/>
      <c r="W151" s="2064"/>
      <c r="X151" s="2064"/>
      <c r="Y151" s="2064"/>
      <c r="Z151" s="2064"/>
      <c r="AA151" s="2064"/>
      <c r="AB151" s="2064"/>
      <c r="AC151" s="2055"/>
      <c r="AD151" s="2109"/>
      <c r="AE151" s="246" t="s">
        <v>940</v>
      </c>
      <c r="AG151" s="2046"/>
      <c r="AH151" s="78"/>
      <c r="AI151" s="78"/>
    </row>
    <row r="152" spans="1:35" s="80" customFormat="1">
      <c r="A152" s="2044">
        <v>50</v>
      </c>
      <c r="B152" s="2050"/>
      <c r="C152" s="2050"/>
      <c r="D152" s="2050"/>
      <c r="E152" s="2019"/>
      <c r="F152" s="241" t="s">
        <v>682</v>
      </c>
      <c r="G152" s="242"/>
      <c r="H152" s="2019"/>
      <c r="I152" s="2145" t="s">
        <v>688</v>
      </c>
      <c r="J152" s="2101"/>
      <c r="K152" s="2104" t="s">
        <v>309</v>
      </c>
      <c r="L152" s="2101"/>
      <c r="M152" s="2104" t="s">
        <v>335</v>
      </c>
      <c r="N152" s="2101"/>
      <c r="O152" s="2104" t="s">
        <v>358</v>
      </c>
      <c r="P152" s="2125" t="s">
        <v>224</v>
      </c>
      <c r="Q152" s="2126"/>
      <c r="R152" s="2056"/>
      <c r="S152" s="2146" t="s">
        <v>331</v>
      </c>
      <c r="T152" s="2022"/>
      <c r="U152" s="2062"/>
      <c r="V152" s="2062"/>
      <c r="W152" s="2062"/>
      <c r="X152" s="2062"/>
      <c r="Y152" s="2062"/>
      <c r="Z152" s="2062"/>
      <c r="AA152" s="2062"/>
      <c r="AB152" s="2062"/>
      <c r="AC152" s="2053"/>
      <c r="AD152" s="2107"/>
      <c r="AE152" s="243" t="s">
        <v>683</v>
      </c>
      <c r="AG152" s="2044" t="str">
        <f t="shared" ref="AG152" si="48">IF(ISERROR(VLOOKUP(C152,$AH$6:$AI$27,2,0))=TRUE,"",VLOOKUP(C152,$AH$6:$AI$27,2,0))</f>
        <v/>
      </c>
      <c r="AH152" s="78"/>
      <c r="AI152" s="78"/>
    </row>
    <row r="153" spans="1:35" s="80" customFormat="1">
      <c r="A153" s="2045"/>
      <c r="B153" s="2051"/>
      <c r="C153" s="2051"/>
      <c r="D153" s="2051"/>
      <c r="E153" s="2020"/>
      <c r="F153" s="244" t="s">
        <v>923</v>
      </c>
      <c r="G153" s="245"/>
      <c r="H153" s="2020"/>
      <c r="I153" s="2128"/>
      <c r="J153" s="2102"/>
      <c r="K153" s="2105"/>
      <c r="L153" s="2102"/>
      <c r="M153" s="2105"/>
      <c r="N153" s="2102"/>
      <c r="O153" s="2105"/>
      <c r="P153" s="2120"/>
      <c r="Q153" s="2121"/>
      <c r="R153" s="2057"/>
      <c r="S153" s="2143"/>
      <c r="T153" s="2023"/>
      <c r="U153" s="2063"/>
      <c r="V153" s="2063"/>
      <c r="W153" s="2063"/>
      <c r="X153" s="2063"/>
      <c r="Y153" s="2063"/>
      <c r="Z153" s="2063"/>
      <c r="AA153" s="2063"/>
      <c r="AB153" s="2063"/>
      <c r="AC153" s="2054"/>
      <c r="AD153" s="2108"/>
      <c r="AE153" s="276" t="s">
        <v>925</v>
      </c>
      <c r="AG153" s="2045"/>
      <c r="AH153" s="78"/>
      <c r="AI153" s="78"/>
    </row>
    <row r="154" spans="1:35" s="80" customFormat="1">
      <c r="A154" s="2046"/>
      <c r="B154" s="2052"/>
      <c r="C154" s="2052"/>
      <c r="D154" s="2052"/>
      <c r="E154" s="2021"/>
      <c r="F154" s="272" t="s">
        <v>939</v>
      </c>
      <c r="G154" s="271"/>
      <c r="H154" s="2021"/>
      <c r="I154" s="2129"/>
      <c r="J154" s="2103"/>
      <c r="K154" s="2106"/>
      <c r="L154" s="2103"/>
      <c r="M154" s="2106"/>
      <c r="N154" s="2103"/>
      <c r="O154" s="2106"/>
      <c r="P154" s="2122"/>
      <c r="Q154" s="2123"/>
      <c r="R154" s="2058"/>
      <c r="S154" s="2144"/>
      <c r="T154" s="2024"/>
      <c r="U154" s="2064"/>
      <c r="V154" s="2064"/>
      <c r="W154" s="2064"/>
      <c r="X154" s="2064"/>
      <c r="Y154" s="2064"/>
      <c r="Z154" s="2064"/>
      <c r="AA154" s="2064"/>
      <c r="AB154" s="2064"/>
      <c r="AC154" s="2055"/>
      <c r="AD154" s="2109"/>
      <c r="AE154" s="246" t="s">
        <v>940</v>
      </c>
      <c r="AG154" s="2046"/>
      <c r="AH154" s="78"/>
      <c r="AI154" s="78"/>
    </row>
    <row r="155" spans="1:35" s="80" customFormat="1">
      <c r="A155" s="2044">
        <v>51</v>
      </c>
      <c r="B155" s="2050"/>
      <c r="C155" s="2050"/>
      <c r="D155" s="2050"/>
      <c r="E155" s="2019"/>
      <c r="F155" s="241" t="s">
        <v>682</v>
      </c>
      <c r="G155" s="242"/>
      <c r="H155" s="2019"/>
      <c r="I155" s="2145" t="s">
        <v>688</v>
      </c>
      <c r="J155" s="2101"/>
      <c r="K155" s="2104" t="s">
        <v>309</v>
      </c>
      <c r="L155" s="2101"/>
      <c r="M155" s="2104" t="s">
        <v>335</v>
      </c>
      <c r="N155" s="2101"/>
      <c r="O155" s="2104" t="s">
        <v>358</v>
      </c>
      <c r="P155" s="2125" t="s">
        <v>224</v>
      </c>
      <c r="Q155" s="2126"/>
      <c r="R155" s="2056"/>
      <c r="S155" s="2146" t="s">
        <v>331</v>
      </c>
      <c r="T155" s="2022"/>
      <c r="U155" s="2062"/>
      <c r="V155" s="2062"/>
      <c r="W155" s="2062"/>
      <c r="X155" s="2062"/>
      <c r="Y155" s="2062"/>
      <c r="Z155" s="2062"/>
      <c r="AA155" s="2062"/>
      <c r="AB155" s="2062"/>
      <c r="AC155" s="2053"/>
      <c r="AD155" s="2107"/>
      <c r="AE155" s="243" t="s">
        <v>683</v>
      </c>
      <c r="AG155" s="2044" t="str">
        <f t="shared" ref="AG155" si="49">IF(ISERROR(VLOOKUP(C155,$AH$6:$AI$27,2,0))=TRUE,"",VLOOKUP(C155,$AH$6:$AI$27,2,0))</f>
        <v/>
      </c>
      <c r="AH155" s="78"/>
      <c r="AI155" s="78"/>
    </row>
    <row r="156" spans="1:35" s="80" customFormat="1">
      <c r="A156" s="2045"/>
      <c r="B156" s="2051"/>
      <c r="C156" s="2051"/>
      <c r="D156" s="2051"/>
      <c r="E156" s="2020"/>
      <c r="F156" s="244" t="s">
        <v>923</v>
      </c>
      <c r="G156" s="245"/>
      <c r="H156" s="2020"/>
      <c r="I156" s="2128"/>
      <c r="J156" s="2102"/>
      <c r="K156" s="2105"/>
      <c r="L156" s="2102"/>
      <c r="M156" s="2105"/>
      <c r="N156" s="2102"/>
      <c r="O156" s="2105"/>
      <c r="P156" s="2120"/>
      <c r="Q156" s="2121"/>
      <c r="R156" s="2057"/>
      <c r="S156" s="2143"/>
      <c r="T156" s="2023"/>
      <c r="U156" s="2063"/>
      <c r="V156" s="2063"/>
      <c r="W156" s="2063"/>
      <c r="X156" s="2063"/>
      <c r="Y156" s="2063"/>
      <c r="Z156" s="2063"/>
      <c r="AA156" s="2063"/>
      <c r="AB156" s="2063"/>
      <c r="AC156" s="2054"/>
      <c r="AD156" s="2108"/>
      <c r="AE156" s="276" t="s">
        <v>925</v>
      </c>
      <c r="AG156" s="2045"/>
      <c r="AH156" s="78"/>
      <c r="AI156" s="78"/>
    </row>
    <row r="157" spans="1:35" s="80" customFormat="1">
      <c r="A157" s="2046"/>
      <c r="B157" s="2052"/>
      <c r="C157" s="2052"/>
      <c r="D157" s="2052"/>
      <c r="E157" s="2021"/>
      <c r="F157" s="272" t="s">
        <v>939</v>
      </c>
      <c r="G157" s="271"/>
      <c r="H157" s="2021"/>
      <c r="I157" s="2129"/>
      <c r="J157" s="2103"/>
      <c r="K157" s="2106"/>
      <c r="L157" s="2103"/>
      <c r="M157" s="2106"/>
      <c r="N157" s="2103"/>
      <c r="O157" s="2106"/>
      <c r="P157" s="2122"/>
      <c r="Q157" s="2123"/>
      <c r="R157" s="2058"/>
      <c r="S157" s="2144"/>
      <c r="T157" s="2024"/>
      <c r="U157" s="2064"/>
      <c r="V157" s="2064"/>
      <c r="W157" s="2064"/>
      <c r="X157" s="2064"/>
      <c r="Y157" s="2064"/>
      <c r="Z157" s="2064"/>
      <c r="AA157" s="2064"/>
      <c r="AB157" s="2064"/>
      <c r="AC157" s="2055"/>
      <c r="AD157" s="2109"/>
      <c r="AE157" s="246" t="s">
        <v>940</v>
      </c>
      <c r="AG157" s="2046"/>
      <c r="AH157" s="78"/>
      <c r="AI157" s="78"/>
    </row>
    <row r="158" spans="1:35" s="80" customFormat="1">
      <c r="A158" s="2044">
        <v>52</v>
      </c>
      <c r="B158" s="2050"/>
      <c r="C158" s="2050"/>
      <c r="D158" s="2050"/>
      <c r="E158" s="2019"/>
      <c r="F158" s="241" t="s">
        <v>682</v>
      </c>
      <c r="G158" s="242"/>
      <c r="H158" s="2019"/>
      <c r="I158" s="2145" t="s">
        <v>688</v>
      </c>
      <c r="J158" s="2101"/>
      <c r="K158" s="2104" t="s">
        <v>309</v>
      </c>
      <c r="L158" s="2101"/>
      <c r="M158" s="2104" t="s">
        <v>335</v>
      </c>
      <c r="N158" s="2101"/>
      <c r="O158" s="2104" t="s">
        <v>358</v>
      </c>
      <c r="P158" s="2125" t="s">
        <v>224</v>
      </c>
      <c r="Q158" s="2126"/>
      <c r="R158" s="2056"/>
      <c r="S158" s="2146" t="s">
        <v>331</v>
      </c>
      <c r="T158" s="2022"/>
      <c r="U158" s="2062"/>
      <c r="V158" s="2062"/>
      <c r="W158" s="2062"/>
      <c r="X158" s="2062"/>
      <c r="Y158" s="2062"/>
      <c r="Z158" s="2062"/>
      <c r="AA158" s="2062"/>
      <c r="AB158" s="2062"/>
      <c r="AC158" s="2053"/>
      <c r="AD158" s="2107"/>
      <c r="AE158" s="243" t="s">
        <v>683</v>
      </c>
      <c r="AG158" s="2044" t="str">
        <f t="shared" ref="AG158" si="50">IF(ISERROR(VLOOKUP(C158,$AH$6:$AI$27,2,0))=TRUE,"",VLOOKUP(C158,$AH$6:$AI$27,2,0))</f>
        <v/>
      </c>
      <c r="AH158" s="78"/>
      <c r="AI158" s="78"/>
    </row>
    <row r="159" spans="1:35" s="80" customFormat="1">
      <c r="A159" s="2045"/>
      <c r="B159" s="2051"/>
      <c r="C159" s="2051"/>
      <c r="D159" s="2051"/>
      <c r="E159" s="2020"/>
      <c r="F159" s="244" t="s">
        <v>923</v>
      </c>
      <c r="G159" s="245"/>
      <c r="H159" s="2020"/>
      <c r="I159" s="2128"/>
      <c r="J159" s="2102"/>
      <c r="K159" s="2105"/>
      <c r="L159" s="2102"/>
      <c r="M159" s="2105"/>
      <c r="N159" s="2102"/>
      <c r="O159" s="2105"/>
      <c r="P159" s="2120"/>
      <c r="Q159" s="2121"/>
      <c r="R159" s="2057"/>
      <c r="S159" s="2143"/>
      <c r="T159" s="2023"/>
      <c r="U159" s="2063"/>
      <c r="V159" s="2063"/>
      <c r="W159" s="2063"/>
      <c r="X159" s="2063"/>
      <c r="Y159" s="2063"/>
      <c r="Z159" s="2063"/>
      <c r="AA159" s="2063"/>
      <c r="AB159" s="2063"/>
      <c r="AC159" s="2054"/>
      <c r="AD159" s="2108"/>
      <c r="AE159" s="276" t="s">
        <v>925</v>
      </c>
      <c r="AG159" s="2045"/>
      <c r="AH159" s="78"/>
      <c r="AI159" s="78"/>
    </row>
    <row r="160" spans="1:35" s="80" customFormat="1">
      <c r="A160" s="2046"/>
      <c r="B160" s="2052"/>
      <c r="C160" s="2052"/>
      <c r="D160" s="2052"/>
      <c r="E160" s="2021"/>
      <c r="F160" s="272" t="s">
        <v>939</v>
      </c>
      <c r="G160" s="271"/>
      <c r="H160" s="2021"/>
      <c r="I160" s="2129"/>
      <c r="J160" s="2103"/>
      <c r="K160" s="2106"/>
      <c r="L160" s="2103"/>
      <c r="M160" s="2106"/>
      <c r="N160" s="2103"/>
      <c r="O160" s="2106"/>
      <c r="P160" s="2122"/>
      <c r="Q160" s="2123"/>
      <c r="R160" s="2058"/>
      <c r="S160" s="2144"/>
      <c r="T160" s="2024"/>
      <c r="U160" s="2064"/>
      <c r="V160" s="2064"/>
      <c r="W160" s="2064"/>
      <c r="X160" s="2064"/>
      <c r="Y160" s="2064"/>
      <c r="Z160" s="2064"/>
      <c r="AA160" s="2064"/>
      <c r="AB160" s="2064"/>
      <c r="AC160" s="2055"/>
      <c r="AD160" s="2109"/>
      <c r="AE160" s="246" t="s">
        <v>940</v>
      </c>
      <c r="AG160" s="2046"/>
      <c r="AH160" s="78"/>
      <c r="AI160" s="78"/>
    </row>
    <row r="161" spans="1:35" s="80" customFormat="1">
      <c r="A161" s="2044">
        <v>53</v>
      </c>
      <c r="B161" s="2050"/>
      <c r="C161" s="2050"/>
      <c r="D161" s="2050"/>
      <c r="E161" s="2019"/>
      <c r="F161" s="241" t="s">
        <v>682</v>
      </c>
      <c r="G161" s="242"/>
      <c r="H161" s="2019"/>
      <c r="I161" s="2145" t="s">
        <v>688</v>
      </c>
      <c r="J161" s="2101"/>
      <c r="K161" s="2104" t="s">
        <v>309</v>
      </c>
      <c r="L161" s="2101"/>
      <c r="M161" s="2104" t="s">
        <v>335</v>
      </c>
      <c r="N161" s="2101"/>
      <c r="O161" s="2104" t="s">
        <v>358</v>
      </c>
      <c r="P161" s="2125" t="s">
        <v>224</v>
      </c>
      <c r="Q161" s="2126"/>
      <c r="R161" s="2056"/>
      <c r="S161" s="2146" t="s">
        <v>331</v>
      </c>
      <c r="T161" s="2022"/>
      <c r="U161" s="2062"/>
      <c r="V161" s="2062"/>
      <c r="W161" s="2062"/>
      <c r="X161" s="2062"/>
      <c r="Y161" s="2062"/>
      <c r="Z161" s="2062"/>
      <c r="AA161" s="2062"/>
      <c r="AB161" s="2062"/>
      <c r="AC161" s="2053"/>
      <c r="AD161" s="2107"/>
      <c r="AE161" s="243" t="s">
        <v>683</v>
      </c>
      <c r="AG161" s="2044" t="str">
        <f t="shared" ref="AG161" si="51">IF(ISERROR(VLOOKUP(C161,$AH$6:$AI$27,2,0))=TRUE,"",VLOOKUP(C161,$AH$6:$AI$27,2,0))</f>
        <v/>
      </c>
      <c r="AH161" s="78"/>
      <c r="AI161" s="78"/>
    </row>
    <row r="162" spans="1:35" s="80" customFormat="1">
      <c r="A162" s="2045"/>
      <c r="B162" s="2051"/>
      <c r="C162" s="2051"/>
      <c r="D162" s="2051"/>
      <c r="E162" s="2020"/>
      <c r="F162" s="244" t="s">
        <v>923</v>
      </c>
      <c r="G162" s="245"/>
      <c r="H162" s="2020"/>
      <c r="I162" s="2128"/>
      <c r="J162" s="2102"/>
      <c r="K162" s="2105"/>
      <c r="L162" s="2102"/>
      <c r="M162" s="2105"/>
      <c r="N162" s="2102"/>
      <c r="O162" s="2105"/>
      <c r="P162" s="2120"/>
      <c r="Q162" s="2121"/>
      <c r="R162" s="2057"/>
      <c r="S162" s="2143"/>
      <c r="T162" s="2023"/>
      <c r="U162" s="2063"/>
      <c r="V162" s="2063"/>
      <c r="W162" s="2063"/>
      <c r="X162" s="2063"/>
      <c r="Y162" s="2063"/>
      <c r="Z162" s="2063"/>
      <c r="AA162" s="2063"/>
      <c r="AB162" s="2063"/>
      <c r="AC162" s="2054"/>
      <c r="AD162" s="2108"/>
      <c r="AE162" s="276" t="s">
        <v>925</v>
      </c>
      <c r="AG162" s="2045"/>
      <c r="AH162" s="78"/>
      <c r="AI162" s="78"/>
    </row>
    <row r="163" spans="1:35" s="80" customFormat="1">
      <c r="A163" s="2046"/>
      <c r="B163" s="2052"/>
      <c r="C163" s="2052"/>
      <c r="D163" s="2052"/>
      <c r="E163" s="2021"/>
      <c r="F163" s="272" t="s">
        <v>939</v>
      </c>
      <c r="G163" s="271"/>
      <c r="H163" s="2021"/>
      <c r="I163" s="2129"/>
      <c r="J163" s="2103"/>
      <c r="K163" s="2106"/>
      <c r="L163" s="2103"/>
      <c r="M163" s="2106"/>
      <c r="N163" s="2103"/>
      <c r="O163" s="2106"/>
      <c r="P163" s="2122"/>
      <c r="Q163" s="2123"/>
      <c r="R163" s="2058"/>
      <c r="S163" s="2144"/>
      <c r="T163" s="2024"/>
      <c r="U163" s="2064"/>
      <c r="V163" s="2064"/>
      <c r="W163" s="2064"/>
      <c r="X163" s="2064"/>
      <c r="Y163" s="2064"/>
      <c r="Z163" s="2064"/>
      <c r="AA163" s="2064"/>
      <c r="AB163" s="2064"/>
      <c r="AC163" s="2055"/>
      <c r="AD163" s="2109"/>
      <c r="AE163" s="246" t="s">
        <v>940</v>
      </c>
      <c r="AG163" s="2046"/>
      <c r="AH163" s="78"/>
      <c r="AI163" s="78"/>
    </row>
    <row r="164" spans="1:35" s="80" customFormat="1">
      <c r="A164" s="2044">
        <v>54</v>
      </c>
      <c r="B164" s="2050"/>
      <c r="C164" s="2050"/>
      <c r="D164" s="2050"/>
      <c r="E164" s="2019"/>
      <c r="F164" s="241" t="s">
        <v>682</v>
      </c>
      <c r="G164" s="242"/>
      <c r="H164" s="2019"/>
      <c r="I164" s="2145" t="s">
        <v>688</v>
      </c>
      <c r="J164" s="2101"/>
      <c r="K164" s="2104" t="s">
        <v>309</v>
      </c>
      <c r="L164" s="2101"/>
      <c r="M164" s="2104" t="s">
        <v>335</v>
      </c>
      <c r="N164" s="2101"/>
      <c r="O164" s="2104" t="s">
        <v>358</v>
      </c>
      <c r="P164" s="2125" t="s">
        <v>224</v>
      </c>
      <c r="Q164" s="2126"/>
      <c r="R164" s="2056"/>
      <c r="S164" s="2146" t="s">
        <v>331</v>
      </c>
      <c r="T164" s="2022"/>
      <c r="U164" s="2062"/>
      <c r="V164" s="2062"/>
      <c r="W164" s="2062"/>
      <c r="X164" s="2062"/>
      <c r="Y164" s="2062"/>
      <c r="Z164" s="2062"/>
      <c r="AA164" s="2062"/>
      <c r="AB164" s="2062"/>
      <c r="AC164" s="2053"/>
      <c r="AD164" s="2107"/>
      <c r="AE164" s="243" t="s">
        <v>683</v>
      </c>
      <c r="AG164" s="2044" t="str">
        <f t="shared" ref="AG164" si="52">IF(ISERROR(VLOOKUP(C164,$AH$6:$AI$27,2,0))=TRUE,"",VLOOKUP(C164,$AH$6:$AI$27,2,0))</f>
        <v/>
      </c>
      <c r="AH164" s="78"/>
      <c r="AI164" s="78"/>
    </row>
    <row r="165" spans="1:35" s="80" customFormat="1">
      <c r="A165" s="2045"/>
      <c r="B165" s="2051"/>
      <c r="C165" s="2051"/>
      <c r="D165" s="2051"/>
      <c r="E165" s="2020"/>
      <c r="F165" s="244" t="s">
        <v>923</v>
      </c>
      <c r="G165" s="245"/>
      <c r="H165" s="2020"/>
      <c r="I165" s="2128"/>
      <c r="J165" s="2102"/>
      <c r="K165" s="2105"/>
      <c r="L165" s="2102"/>
      <c r="M165" s="2105"/>
      <c r="N165" s="2102"/>
      <c r="O165" s="2105"/>
      <c r="P165" s="2120"/>
      <c r="Q165" s="2121"/>
      <c r="R165" s="2057"/>
      <c r="S165" s="2143"/>
      <c r="T165" s="2023"/>
      <c r="U165" s="2063"/>
      <c r="V165" s="2063"/>
      <c r="W165" s="2063"/>
      <c r="X165" s="2063"/>
      <c r="Y165" s="2063"/>
      <c r="Z165" s="2063"/>
      <c r="AA165" s="2063"/>
      <c r="AB165" s="2063"/>
      <c r="AC165" s="2054"/>
      <c r="AD165" s="2108"/>
      <c r="AE165" s="276" t="s">
        <v>925</v>
      </c>
      <c r="AG165" s="2045"/>
      <c r="AH165" s="78"/>
      <c r="AI165" s="78"/>
    </row>
    <row r="166" spans="1:35" s="80" customFormat="1">
      <c r="A166" s="2046"/>
      <c r="B166" s="2052"/>
      <c r="C166" s="2052"/>
      <c r="D166" s="2052"/>
      <c r="E166" s="2021"/>
      <c r="F166" s="272" t="s">
        <v>939</v>
      </c>
      <c r="G166" s="271"/>
      <c r="H166" s="2021"/>
      <c r="I166" s="2129"/>
      <c r="J166" s="2103"/>
      <c r="K166" s="2106"/>
      <c r="L166" s="2103"/>
      <c r="M166" s="2106"/>
      <c r="N166" s="2103"/>
      <c r="O166" s="2106"/>
      <c r="P166" s="2122"/>
      <c r="Q166" s="2123"/>
      <c r="R166" s="2058"/>
      <c r="S166" s="2144"/>
      <c r="T166" s="2024"/>
      <c r="U166" s="2064"/>
      <c r="V166" s="2064"/>
      <c r="W166" s="2064"/>
      <c r="X166" s="2064"/>
      <c r="Y166" s="2064"/>
      <c r="Z166" s="2064"/>
      <c r="AA166" s="2064"/>
      <c r="AB166" s="2064"/>
      <c r="AC166" s="2055"/>
      <c r="AD166" s="2109"/>
      <c r="AE166" s="246" t="s">
        <v>940</v>
      </c>
      <c r="AG166" s="2046"/>
      <c r="AH166" s="78"/>
      <c r="AI166" s="78"/>
    </row>
    <row r="167" spans="1:35" s="80" customFormat="1">
      <c r="A167" s="2044">
        <v>55</v>
      </c>
      <c r="B167" s="2050"/>
      <c r="C167" s="2050"/>
      <c r="D167" s="2050"/>
      <c r="E167" s="2019"/>
      <c r="F167" s="241" t="s">
        <v>682</v>
      </c>
      <c r="G167" s="242"/>
      <c r="H167" s="2019"/>
      <c r="I167" s="2145" t="s">
        <v>688</v>
      </c>
      <c r="J167" s="2101"/>
      <c r="K167" s="2104" t="s">
        <v>309</v>
      </c>
      <c r="L167" s="2101"/>
      <c r="M167" s="2104" t="s">
        <v>335</v>
      </c>
      <c r="N167" s="2101"/>
      <c r="O167" s="2104" t="s">
        <v>358</v>
      </c>
      <c r="P167" s="2125" t="s">
        <v>224</v>
      </c>
      <c r="Q167" s="2126"/>
      <c r="R167" s="2056"/>
      <c r="S167" s="2146" t="s">
        <v>331</v>
      </c>
      <c r="T167" s="2022"/>
      <c r="U167" s="2062"/>
      <c r="V167" s="2062"/>
      <c r="W167" s="2062"/>
      <c r="X167" s="2062"/>
      <c r="Y167" s="2062"/>
      <c r="Z167" s="2062"/>
      <c r="AA167" s="2062"/>
      <c r="AB167" s="2062"/>
      <c r="AC167" s="2053"/>
      <c r="AD167" s="2107"/>
      <c r="AE167" s="243" t="s">
        <v>683</v>
      </c>
      <c r="AG167" s="2044" t="str">
        <f t="shared" ref="AG167" si="53">IF(ISERROR(VLOOKUP(C167,$AH$6:$AI$27,2,0))=TRUE,"",VLOOKUP(C167,$AH$6:$AI$27,2,0))</f>
        <v/>
      </c>
      <c r="AH167" s="78"/>
      <c r="AI167" s="78"/>
    </row>
    <row r="168" spans="1:35" s="80" customFormat="1">
      <c r="A168" s="2045"/>
      <c r="B168" s="2051"/>
      <c r="C168" s="2051"/>
      <c r="D168" s="2051"/>
      <c r="E168" s="2020"/>
      <c r="F168" s="244" t="s">
        <v>923</v>
      </c>
      <c r="G168" s="245"/>
      <c r="H168" s="2020"/>
      <c r="I168" s="2128"/>
      <c r="J168" s="2102"/>
      <c r="K168" s="2105"/>
      <c r="L168" s="2102"/>
      <c r="M168" s="2105"/>
      <c r="N168" s="2102"/>
      <c r="O168" s="2105"/>
      <c r="P168" s="2120"/>
      <c r="Q168" s="2121"/>
      <c r="R168" s="2057"/>
      <c r="S168" s="2143"/>
      <c r="T168" s="2023"/>
      <c r="U168" s="2063"/>
      <c r="V168" s="2063"/>
      <c r="W168" s="2063"/>
      <c r="X168" s="2063"/>
      <c r="Y168" s="2063"/>
      <c r="Z168" s="2063"/>
      <c r="AA168" s="2063"/>
      <c r="AB168" s="2063"/>
      <c r="AC168" s="2054"/>
      <c r="AD168" s="2108"/>
      <c r="AE168" s="276" t="s">
        <v>925</v>
      </c>
      <c r="AG168" s="2045"/>
      <c r="AH168" s="78"/>
      <c r="AI168" s="78"/>
    </row>
    <row r="169" spans="1:35" s="80" customFormat="1">
      <c r="A169" s="2046"/>
      <c r="B169" s="2052"/>
      <c r="C169" s="2052"/>
      <c r="D169" s="2052"/>
      <c r="E169" s="2021"/>
      <c r="F169" s="272" t="s">
        <v>939</v>
      </c>
      <c r="G169" s="271"/>
      <c r="H169" s="2021"/>
      <c r="I169" s="2129"/>
      <c r="J169" s="2103"/>
      <c r="K169" s="2106"/>
      <c r="L169" s="2103"/>
      <c r="M169" s="2106"/>
      <c r="N169" s="2103"/>
      <c r="O169" s="2106"/>
      <c r="P169" s="2122"/>
      <c r="Q169" s="2123"/>
      <c r="R169" s="2058"/>
      <c r="S169" s="2144"/>
      <c r="T169" s="2024"/>
      <c r="U169" s="2064"/>
      <c r="V169" s="2064"/>
      <c r="W169" s="2064"/>
      <c r="X169" s="2064"/>
      <c r="Y169" s="2064"/>
      <c r="Z169" s="2064"/>
      <c r="AA169" s="2064"/>
      <c r="AB169" s="2064"/>
      <c r="AC169" s="2055"/>
      <c r="AD169" s="2109"/>
      <c r="AE169" s="246" t="s">
        <v>940</v>
      </c>
      <c r="AG169" s="2046"/>
      <c r="AH169" s="78"/>
      <c r="AI169" s="78"/>
    </row>
    <row r="170" spans="1:35" s="80" customFormat="1">
      <c r="A170" s="2044">
        <v>56</v>
      </c>
      <c r="B170" s="2050"/>
      <c r="C170" s="2050"/>
      <c r="D170" s="2050"/>
      <c r="E170" s="2019"/>
      <c r="F170" s="241" t="s">
        <v>682</v>
      </c>
      <c r="G170" s="242"/>
      <c r="H170" s="2019"/>
      <c r="I170" s="2145" t="s">
        <v>688</v>
      </c>
      <c r="J170" s="2101"/>
      <c r="K170" s="2104" t="s">
        <v>309</v>
      </c>
      <c r="L170" s="2101"/>
      <c r="M170" s="2104" t="s">
        <v>335</v>
      </c>
      <c r="N170" s="2101"/>
      <c r="O170" s="2104" t="s">
        <v>358</v>
      </c>
      <c r="P170" s="2125" t="s">
        <v>224</v>
      </c>
      <c r="Q170" s="2126"/>
      <c r="R170" s="2056"/>
      <c r="S170" s="2146" t="s">
        <v>331</v>
      </c>
      <c r="T170" s="2022"/>
      <c r="U170" s="2062"/>
      <c r="V170" s="2062"/>
      <c r="W170" s="2062"/>
      <c r="X170" s="2062"/>
      <c r="Y170" s="2062"/>
      <c r="Z170" s="2062"/>
      <c r="AA170" s="2062"/>
      <c r="AB170" s="2062"/>
      <c r="AC170" s="2053"/>
      <c r="AD170" s="2107"/>
      <c r="AE170" s="243" t="s">
        <v>683</v>
      </c>
      <c r="AG170" s="2044" t="str">
        <f t="shared" ref="AG170" si="54">IF(ISERROR(VLOOKUP(C170,$AH$6:$AI$27,2,0))=TRUE,"",VLOOKUP(C170,$AH$6:$AI$27,2,0))</f>
        <v/>
      </c>
      <c r="AH170" s="78"/>
      <c r="AI170" s="78"/>
    </row>
    <row r="171" spans="1:35" s="80" customFormat="1">
      <c r="A171" s="2045"/>
      <c r="B171" s="2051"/>
      <c r="C171" s="2051"/>
      <c r="D171" s="2051"/>
      <c r="E171" s="2020"/>
      <c r="F171" s="244" t="s">
        <v>923</v>
      </c>
      <c r="G171" s="245"/>
      <c r="H171" s="2020"/>
      <c r="I171" s="2128"/>
      <c r="J171" s="2102"/>
      <c r="K171" s="2105"/>
      <c r="L171" s="2102"/>
      <c r="M171" s="2105"/>
      <c r="N171" s="2102"/>
      <c r="O171" s="2105"/>
      <c r="P171" s="2120"/>
      <c r="Q171" s="2121"/>
      <c r="R171" s="2057"/>
      <c r="S171" s="2143"/>
      <c r="T171" s="2023"/>
      <c r="U171" s="2063"/>
      <c r="V171" s="2063"/>
      <c r="W171" s="2063"/>
      <c r="X171" s="2063"/>
      <c r="Y171" s="2063"/>
      <c r="Z171" s="2063"/>
      <c r="AA171" s="2063"/>
      <c r="AB171" s="2063"/>
      <c r="AC171" s="2054"/>
      <c r="AD171" s="2108"/>
      <c r="AE171" s="276" t="s">
        <v>925</v>
      </c>
      <c r="AG171" s="2045"/>
      <c r="AH171" s="78"/>
      <c r="AI171" s="78"/>
    </row>
    <row r="172" spans="1:35" s="80" customFormat="1">
      <c r="A172" s="2046"/>
      <c r="B172" s="2052"/>
      <c r="C172" s="2052"/>
      <c r="D172" s="2052"/>
      <c r="E172" s="2021"/>
      <c r="F172" s="272" t="s">
        <v>939</v>
      </c>
      <c r="G172" s="271"/>
      <c r="H172" s="2021"/>
      <c r="I172" s="2129"/>
      <c r="J172" s="2103"/>
      <c r="K172" s="2106"/>
      <c r="L172" s="2103"/>
      <c r="M172" s="2106"/>
      <c r="N172" s="2103"/>
      <c r="O172" s="2106"/>
      <c r="P172" s="2122"/>
      <c r="Q172" s="2123"/>
      <c r="R172" s="2058"/>
      <c r="S172" s="2144"/>
      <c r="T172" s="2024"/>
      <c r="U172" s="2064"/>
      <c r="V172" s="2064"/>
      <c r="W172" s="2064"/>
      <c r="X172" s="2064"/>
      <c r="Y172" s="2064"/>
      <c r="Z172" s="2064"/>
      <c r="AA172" s="2064"/>
      <c r="AB172" s="2064"/>
      <c r="AC172" s="2055"/>
      <c r="AD172" s="2109"/>
      <c r="AE172" s="246" t="s">
        <v>940</v>
      </c>
      <c r="AG172" s="2046"/>
      <c r="AH172" s="78"/>
      <c r="AI172" s="78"/>
    </row>
    <row r="173" spans="1:35" s="80" customFormat="1">
      <c r="A173" s="2044">
        <v>57</v>
      </c>
      <c r="B173" s="2050"/>
      <c r="C173" s="2050"/>
      <c r="D173" s="2050"/>
      <c r="E173" s="2019"/>
      <c r="F173" s="241" t="s">
        <v>682</v>
      </c>
      <c r="G173" s="242"/>
      <c r="H173" s="2019"/>
      <c r="I173" s="2145" t="s">
        <v>688</v>
      </c>
      <c r="J173" s="2101"/>
      <c r="K173" s="2104" t="s">
        <v>309</v>
      </c>
      <c r="L173" s="2101"/>
      <c r="M173" s="2104" t="s">
        <v>335</v>
      </c>
      <c r="N173" s="2101"/>
      <c r="O173" s="2104" t="s">
        <v>358</v>
      </c>
      <c r="P173" s="2125" t="s">
        <v>224</v>
      </c>
      <c r="Q173" s="2126"/>
      <c r="R173" s="2056"/>
      <c r="S173" s="2146" t="s">
        <v>331</v>
      </c>
      <c r="T173" s="2022"/>
      <c r="U173" s="2062"/>
      <c r="V173" s="2062"/>
      <c r="W173" s="2062"/>
      <c r="X173" s="2062"/>
      <c r="Y173" s="2062"/>
      <c r="Z173" s="2062"/>
      <c r="AA173" s="2062"/>
      <c r="AB173" s="2062"/>
      <c r="AC173" s="2053"/>
      <c r="AD173" s="2107"/>
      <c r="AE173" s="243" t="s">
        <v>683</v>
      </c>
      <c r="AG173" s="2044" t="str">
        <f t="shared" ref="AG173" si="55">IF(ISERROR(VLOOKUP(C173,$AH$6:$AI$27,2,0))=TRUE,"",VLOOKUP(C173,$AH$6:$AI$27,2,0))</f>
        <v/>
      </c>
      <c r="AH173" s="78"/>
      <c r="AI173" s="78"/>
    </row>
    <row r="174" spans="1:35" s="80" customFormat="1">
      <c r="A174" s="2045"/>
      <c r="B174" s="2051"/>
      <c r="C174" s="2051"/>
      <c r="D174" s="2051"/>
      <c r="E174" s="2020"/>
      <c r="F174" s="244" t="s">
        <v>923</v>
      </c>
      <c r="G174" s="245"/>
      <c r="H174" s="2020"/>
      <c r="I174" s="2128"/>
      <c r="J174" s="2102"/>
      <c r="K174" s="2105"/>
      <c r="L174" s="2102"/>
      <c r="M174" s="2105"/>
      <c r="N174" s="2102"/>
      <c r="O174" s="2105"/>
      <c r="P174" s="2120"/>
      <c r="Q174" s="2121"/>
      <c r="R174" s="2057"/>
      <c r="S174" s="2143"/>
      <c r="T174" s="2023"/>
      <c r="U174" s="2063"/>
      <c r="V174" s="2063"/>
      <c r="W174" s="2063"/>
      <c r="X174" s="2063"/>
      <c r="Y174" s="2063"/>
      <c r="Z174" s="2063"/>
      <c r="AA174" s="2063"/>
      <c r="AB174" s="2063"/>
      <c r="AC174" s="2054"/>
      <c r="AD174" s="2108"/>
      <c r="AE174" s="276" t="s">
        <v>925</v>
      </c>
      <c r="AG174" s="2045"/>
      <c r="AH174" s="78"/>
      <c r="AI174" s="78"/>
    </row>
    <row r="175" spans="1:35" s="80" customFormat="1">
      <c r="A175" s="2046"/>
      <c r="B175" s="2052"/>
      <c r="C175" s="2052"/>
      <c r="D175" s="2052"/>
      <c r="E175" s="2021"/>
      <c r="F175" s="272" t="s">
        <v>939</v>
      </c>
      <c r="G175" s="271"/>
      <c r="H175" s="2021"/>
      <c r="I175" s="2129"/>
      <c r="J175" s="2103"/>
      <c r="K175" s="2106"/>
      <c r="L175" s="2103"/>
      <c r="M175" s="2106"/>
      <c r="N175" s="2103"/>
      <c r="O175" s="2106"/>
      <c r="P175" s="2122"/>
      <c r="Q175" s="2123"/>
      <c r="R175" s="2058"/>
      <c r="S175" s="2144"/>
      <c r="T175" s="2024"/>
      <c r="U175" s="2064"/>
      <c r="V175" s="2064"/>
      <c r="W175" s="2064"/>
      <c r="X175" s="2064"/>
      <c r="Y175" s="2064"/>
      <c r="Z175" s="2064"/>
      <c r="AA175" s="2064"/>
      <c r="AB175" s="2064"/>
      <c r="AC175" s="2055"/>
      <c r="AD175" s="2109"/>
      <c r="AE175" s="246" t="s">
        <v>940</v>
      </c>
      <c r="AG175" s="2046"/>
      <c r="AH175" s="78"/>
      <c r="AI175" s="78"/>
    </row>
    <row r="176" spans="1:35" s="80" customFormat="1">
      <c r="A176" s="2044">
        <v>58</v>
      </c>
      <c r="B176" s="2050"/>
      <c r="C176" s="2050"/>
      <c r="D176" s="2050"/>
      <c r="E176" s="2019"/>
      <c r="F176" s="241" t="s">
        <v>682</v>
      </c>
      <c r="G176" s="242"/>
      <c r="H176" s="2019"/>
      <c r="I176" s="2145" t="s">
        <v>688</v>
      </c>
      <c r="J176" s="2101"/>
      <c r="K176" s="2104" t="s">
        <v>309</v>
      </c>
      <c r="L176" s="2101"/>
      <c r="M176" s="2104" t="s">
        <v>335</v>
      </c>
      <c r="N176" s="2101"/>
      <c r="O176" s="2104" t="s">
        <v>358</v>
      </c>
      <c r="P176" s="2125" t="s">
        <v>224</v>
      </c>
      <c r="Q176" s="2126"/>
      <c r="R176" s="2056"/>
      <c r="S176" s="2146" t="s">
        <v>331</v>
      </c>
      <c r="T176" s="2022"/>
      <c r="U176" s="2062"/>
      <c r="V176" s="2062"/>
      <c r="W176" s="2062"/>
      <c r="X176" s="2062"/>
      <c r="Y176" s="2062"/>
      <c r="Z176" s="2062"/>
      <c r="AA176" s="2062"/>
      <c r="AB176" s="2062"/>
      <c r="AC176" s="2053"/>
      <c r="AD176" s="2107"/>
      <c r="AE176" s="243" t="s">
        <v>683</v>
      </c>
      <c r="AG176" s="2044" t="str">
        <f t="shared" ref="AG176" si="56">IF(ISERROR(VLOOKUP(C176,$AH$6:$AI$27,2,0))=TRUE,"",VLOOKUP(C176,$AH$6:$AI$27,2,0))</f>
        <v/>
      </c>
      <c r="AH176" s="78"/>
      <c r="AI176" s="78"/>
    </row>
    <row r="177" spans="1:35" s="80" customFormat="1">
      <c r="A177" s="2045"/>
      <c r="B177" s="2051"/>
      <c r="C177" s="2051"/>
      <c r="D177" s="2051"/>
      <c r="E177" s="2020"/>
      <c r="F177" s="244" t="s">
        <v>923</v>
      </c>
      <c r="G177" s="245"/>
      <c r="H177" s="2020"/>
      <c r="I177" s="2128"/>
      <c r="J177" s="2102"/>
      <c r="K177" s="2105"/>
      <c r="L177" s="2102"/>
      <c r="M177" s="2105"/>
      <c r="N177" s="2102"/>
      <c r="O177" s="2105"/>
      <c r="P177" s="2120"/>
      <c r="Q177" s="2121"/>
      <c r="R177" s="2057"/>
      <c r="S177" s="2143"/>
      <c r="T177" s="2023"/>
      <c r="U177" s="2063"/>
      <c r="V177" s="2063"/>
      <c r="W177" s="2063"/>
      <c r="X177" s="2063"/>
      <c r="Y177" s="2063"/>
      <c r="Z177" s="2063"/>
      <c r="AA177" s="2063"/>
      <c r="AB177" s="2063"/>
      <c r="AC177" s="2054"/>
      <c r="AD177" s="2108"/>
      <c r="AE177" s="276" t="s">
        <v>925</v>
      </c>
      <c r="AG177" s="2045"/>
      <c r="AH177" s="78"/>
      <c r="AI177" s="78"/>
    </row>
    <row r="178" spans="1:35" s="80" customFormat="1">
      <c r="A178" s="2046"/>
      <c r="B178" s="2052"/>
      <c r="C178" s="2052"/>
      <c r="D178" s="2052"/>
      <c r="E178" s="2021"/>
      <c r="F178" s="272" t="s">
        <v>939</v>
      </c>
      <c r="G178" s="271"/>
      <c r="H178" s="2021"/>
      <c r="I178" s="2129"/>
      <c r="J178" s="2103"/>
      <c r="K178" s="2106"/>
      <c r="L178" s="2103"/>
      <c r="M178" s="2106"/>
      <c r="N178" s="2103"/>
      <c r="O178" s="2106"/>
      <c r="P178" s="2122"/>
      <c r="Q178" s="2123"/>
      <c r="R178" s="2058"/>
      <c r="S178" s="2144"/>
      <c r="T178" s="2024"/>
      <c r="U178" s="2064"/>
      <c r="V178" s="2064"/>
      <c r="W178" s="2064"/>
      <c r="X178" s="2064"/>
      <c r="Y178" s="2064"/>
      <c r="Z178" s="2064"/>
      <c r="AA178" s="2064"/>
      <c r="AB178" s="2064"/>
      <c r="AC178" s="2055"/>
      <c r="AD178" s="2109"/>
      <c r="AE178" s="246" t="s">
        <v>940</v>
      </c>
      <c r="AG178" s="2046"/>
      <c r="AH178" s="78"/>
      <c r="AI178" s="78"/>
    </row>
    <row r="179" spans="1:35" s="80" customFormat="1">
      <c r="A179" s="2044">
        <v>59</v>
      </c>
      <c r="B179" s="2050"/>
      <c r="C179" s="2050"/>
      <c r="D179" s="2050"/>
      <c r="E179" s="2019"/>
      <c r="F179" s="241" t="s">
        <v>682</v>
      </c>
      <c r="G179" s="242"/>
      <c r="H179" s="2019"/>
      <c r="I179" s="2145" t="s">
        <v>688</v>
      </c>
      <c r="J179" s="2101"/>
      <c r="K179" s="2104" t="s">
        <v>309</v>
      </c>
      <c r="L179" s="2101"/>
      <c r="M179" s="2104" t="s">
        <v>335</v>
      </c>
      <c r="N179" s="2101"/>
      <c r="O179" s="2104" t="s">
        <v>358</v>
      </c>
      <c r="P179" s="2125" t="s">
        <v>224</v>
      </c>
      <c r="Q179" s="2126"/>
      <c r="R179" s="2056"/>
      <c r="S179" s="2146" t="s">
        <v>331</v>
      </c>
      <c r="T179" s="2022"/>
      <c r="U179" s="2062"/>
      <c r="V179" s="2062"/>
      <c r="W179" s="2062"/>
      <c r="X179" s="2062"/>
      <c r="Y179" s="2062"/>
      <c r="Z179" s="2062"/>
      <c r="AA179" s="2062"/>
      <c r="AB179" s="2062"/>
      <c r="AC179" s="2053"/>
      <c r="AD179" s="2107"/>
      <c r="AE179" s="243" t="s">
        <v>683</v>
      </c>
      <c r="AG179" s="2044" t="str">
        <f t="shared" ref="AG179" si="57">IF(ISERROR(VLOOKUP(C179,$AH$6:$AI$27,2,0))=TRUE,"",VLOOKUP(C179,$AH$6:$AI$27,2,0))</f>
        <v/>
      </c>
      <c r="AH179" s="78"/>
      <c r="AI179" s="78"/>
    </row>
    <row r="180" spans="1:35" s="80" customFormat="1">
      <c r="A180" s="2045"/>
      <c r="B180" s="2051"/>
      <c r="C180" s="2051"/>
      <c r="D180" s="2051"/>
      <c r="E180" s="2020"/>
      <c r="F180" s="244" t="s">
        <v>923</v>
      </c>
      <c r="G180" s="245"/>
      <c r="H180" s="2020"/>
      <c r="I180" s="2128"/>
      <c r="J180" s="2102"/>
      <c r="K180" s="2105"/>
      <c r="L180" s="2102"/>
      <c r="M180" s="2105"/>
      <c r="N180" s="2102"/>
      <c r="O180" s="2105"/>
      <c r="P180" s="2120"/>
      <c r="Q180" s="2121"/>
      <c r="R180" s="2057"/>
      <c r="S180" s="2143"/>
      <c r="T180" s="2023"/>
      <c r="U180" s="2063"/>
      <c r="V180" s="2063"/>
      <c r="W180" s="2063"/>
      <c r="X180" s="2063"/>
      <c r="Y180" s="2063"/>
      <c r="Z180" s="2063"/>
      <c r="AA180" s="2063"/>
      <c r="AB180" s="2063"/>
      <c r="AC180" s="2054"/>
      <c r="AD180" s="2108"/>
      <c r="AE180" s="276" t="s">
        <v>925</v>
      </c>
      <c r="AG180" s="2045"/>
      <c r="AH180" s="78"/>
      <c r="AI180" s="78"/>
    </row>
    <row r="181" spans="1:35" s="80" customFormat="1">
      <c r="A181" s="2046"/>
      <c r="B181" s="2052"/>
      <c r="C181" s="2052"/>
      <c r="D181" s="2052"/>
      <c r="E181" s="2021"/>
      <c r="F181" s="272" t="s">
        <v>939</v>
      </c>
      <c r="G181" s="271"/>
      <c r="H181" s="2021"/>
      <c r="I181" s="2129"/>
      <c r="J181" s="2103"/>
      <c r="K181" s="2106"/>
      <c r="L181" s="2103"/>
      <c r="M181" s="2106"/>
      <c r="N181" s="2103"/>
      <c r="O181" s="2106"/>
      <c r="P181" s="2122"/>
      <c r="Q181" s="2123"/>
      <c r="R181" s="2058"/>
      <c r="S181" s="2144"/>
      <c r="T181" s="2024"/>
      <c r="U181" s="2064"/>
      <c r="V181" s="2064"/>
      <c r="W181" s="2064"/>
      <c r="X181" s="2064"/>
      <c r="Y181" s="2064"/>
      <c r="Z181" s="2064"/>
      <c r="AA181" s="2064"/>
      <c r="AB181" s="2064"/>
      <c r="AC181" s="2055"/>
      <c r="AD181" s="2109"/>
      <c r="AE181" s="246" t="s">
        <v>940</v>
      </c>
      <c r="AG181" s="2046"/>
      <c r="AH181" s="78"/>
      <c r="AI181" s="78"/>
    </row>
    <row r="182" spans="1:35" s="80" customFormat="1">
      <c r="A182" s="2044">
        <v>60</v>
      </c>
      <c r="B182" s="2050"/>
      <c r="C182" s="2050"/>
      <c r="D182" s="2050"/>
      <c r="E182" s="2019"/>
      <c r="F182" s="241" t="s">
        <v>682</v>
      </c>
      <c r="G182" s="242"/>
      <c r="H182" s="2019"/>
      <c r="I182" s="2145" t="s">
        <v>688</v>
      </c>
      <c r="J182" s="2101"/>
      <c r="K182" s="2104" t="s">
        <v>309</v>
      </c>
      <c r="L182" s="2101"/>
      <c r="M182" s="2104" t="s">
        <v>335</v>
      </c>
      <c r="N182" s="2101"/>
      <c r="O182" s="2104" t="s">
        <v>358</v>
      </c>
      <c r="P182" s="2125" t="s">
        <v>224</v>
      </c>
      <c r="Q182" s="2126"/>
      <c r="R182" s="2056"/>
      <c r="S182" s="2146" t="s">
        <v>331</v>
      </c>
      <c r="T182" s="2022"/>
      <c r="U182" s="2062"/>
      <c r="V182" s="2062"/>
      <c r="W182" s="2062"/>
      <c r="X182" s="2062"/>
      <c r="Y182" s="2062"/>
      <c r="Z182" s="2062"/>
      <c r="AA182" s="2062"/>
      <c r="AB182" s="2062"/>
      <c r="AC182" s="2053"/>
      <c r="AD182" s="2107"/>
      <c r="AE182" s="243" t="s">
        <v>683</v>
      </c>
      <c r="AG182" s="2044" t="str">
        <f t="shared" ref="AG182" si="58">IF(ISERROR(VLOOKUP(C182,$AH$6:$AI$27,2,0))=TRUE,"",VLOOKUP(C182,$AH$6:$AI$27,2,0))</f>
        <v/>
      </c>
      <c r="AH182" s="78"/>
      <c r="AI182" s="78"/>
    </row>
    <row r="183" spans="1:35" s="80" customFormat="1">
      <c r="A183" s="2045"/>
      <c r="B183" s="2051"/>
      <c r="C183" s="2051"/>
      <c r="D183" s="2051"/>
      <c r="E183" s="2020"/>
      <c r="F183" s="244" t="s">
        <v>923</v>
      </c>
      <c r="G183" s="245"/>
      <c r="H183" s="2020"/>
      <c r="I183" s="2128"/>
      <c r="J183" s="2102"/>
      <c r="K183" s="2105"/>
      <c r="L183" s="2102"/>
      <c r="M183" s="2105"/>
      <c r="N183" s="2102"/>
      <c r="O183" s="2105"/>
      <c r="P183" s="2120"/>
      <c r="Q183" s="2121"/>
      <c r="R183" s="2057"/>
      <c r="S183" s="2143"/>
      <c r="T183" s="2023"/>
      <c r="U183" s="2063"/>
      <c r="V183" s="2063"/>
      <c r="W183" s="2063"/>
      <c r="X183" s="2063"/>
      <c r="Y183" s="2063"/>
      <c r="Z183" s="2063"/>
      <c r="AA183" s="2063"/>
      <c r="AB183" s="2063"/>
      <c r="AC183" s="2054"/>
      <c r="AD183" s="2108"/>
      <c r="AE183" s="276" t="s">
        <v>925</v>
      </c>
      <c r="AG183" s="2045"/>
      <c r="AH183" s="78"/>
      <c r="AI183" s="78"/>
    </row>
    <row r="184" spans="1:35" s="80" customFormat="1">
      <c r="A184" s="2046"/>
      <c r="B184" s="2052"/>
      <c r="C184" s="2052"/>
      <c r="D184" s="2052"/>
      <c r="E184" s="2021"/>
      <c r="F184" s="272" t="s">
        <v>939</v>
      </c>
      <c r="G184" s="271"/>
      <c r="H184" s="2021"/>
      <c r="I184" s="2129"/>
      <c r="J184" s="2103"/>
      <c r="K184" s="2106"/>
      <c r="L184" s="2103"/>
      <c r="M184" s="2106"/>
      <c r="N184" s="2103"/>
      <c r="O184" s="2106"/>
      <c r="P184" s="2122"/>
      <c r="Q184" s="2123"/>
      <c r="R184" s="2058"/>
      <c r="S184" s="2144"/>
      <c r="T184" s="2024"/>
      <c r="U184" s="2064"/>
      <c r="V184" s="2064"/>
      <c r="W184" s="2064"/>
      <c r="X184" s="2064"/>
      <c r="Y184" s="2064"/>
      <c r="Z184" s="2064"/>
      <c r="AA184" s="2064"/>
      <c r="AB184" s="2064"/>
      <c r="AC184" s="2055"/>
      <c r="AD184" s="2109"/>
      <c r="AE184" s="246" t="s">
        <v>940</v>
      </c>
      <c r="AG184" s="2046"/>
      <c r="AH184" s="78"/>
      <c r="AI184" s="78"/>
    </row>
  </sheetData>
  <sheetProtection sheet="1" objects="1" scenarios="1"/>
  <mergeCells count="1698">
    <mergeCell ref="N179:N181"/>
    <mergeCell ref="O179:O181"/>
    <mergeCell ref="N182:N184"/>
    <mergeCell ref="O182:O184"/>
    <mergeCell ref="N152:N154"/>
    <mergeCell ref="O152:O154"/>
    <mergeCell ref="N155:N157"/>
    <mergeCell ref="O155:O157"/>
    <mergeCell ref="N158:N160"/>
    <mergeCell ref="O158:O160"/>
    <mergeCell ref="N161:N163"/>
    <mergeCell ref="O161:O163"/>
    <mergeCell ref="N164:N166"/>
    <mergeCell ref="O164:O166"/>
    <mergeCell ref="N167:N169"/>
    <mergeCell ref="O167:O169"/>
    <mergeCell ref="N170:N172"/>
    <mergeCell ref="O170:O172"/>
    <mergeCell ref="N173:N175"/>
    <mergeCell ref="O173:O175"/>
    <mergeCell ref="N176:N178"/>
    <mergeCell ref="O176:O178"/>
    <mergeCell ref="N122:N124"/>
    <mergeCell ref="O122:O124"/>
    <mergeCell ref="N125:N127"/>
    <mergeCell ref="O125:O127"/>
    <mergeCell ref="N128:N130"/>
    <mergeCell ref="O128:O130"/>
    <mergeCell ref="N131:N133"/>
    <mergeCell ref="O131:O133"/>
    <mergeCell ref="N134:N136"/>
    <mergeCell ref="O134:O136"/>
    <mergeCell ref="N137:N139"/>
    <mergeCell ref="O137:O139"/>
    <mergeCell ref="N140:N142"/>
    <mergeCell ref="O140:O142"/>
    <mergeCell ref="N143:N145"/>
    <mergeCell ref="O143:O145"/>
    <mergeCell ref="N146:N148"/>
    <mergeCell ref="O146:O148"/>
    <mergeCell ref="N92:N94"/>
    <mergeCell ref="O92:O94"/>
    <mergeCell ref="N95:N97"/>
    <mergeCell ref="O95:O97"/>
    <mergeCell ref="N98:N100"/>
    <mergeCell ref="O98:O100"/>
    <mergeCell ref="N101:N103"/>
    <mergeCell ref="O101:O103"/>
    <mergeCell ref="N104:N106"/>
    <mergeCell ref="O104:O106"/>
    <mergeCell ref="N107:N109"/>
    <mergeCell ref="O107:O109"/>
    <mergeCell ref="N110:N112"/>
    <mergeCell ref="O110:O112"/>
    <mergeCell ref="N113:N115"/>
    <mergeCell ref="O113:O115"/>
    <mergeCell ref="N116:N118"/>
    <mergeCell ref="O116:O118"/>
    <mergeCell ref="N62:N64"/>
    <mergeCell ref="O62:O64"/>
    <mergeCell ref="N65:N67"/>
    <mergeCell ref="O65:O67"/>
    <mergeCell ref="N68:N70"/>
    <mergeCell ref="O68:O70"/>
    <mergeCell ref="N71:N73"/>
    <mergeCell ref="O71:O73"/>
    <mergeCell ref="N74:N76"/>
    <mergeCell ref="O74:O76"/>
    <mergeCell ref="N77:N79"/>
    <mergeCell ref="O77:O79"/>
    <mergeCell ref="N80:N82"/>
    <mergeCell ref="O80:O82"/>
    <mergeCell ref="N83:N85"/>
    <mergeCell ref="O83:O85"/>
    <mergeCell ref="N86:N88"/>
    <mergeCell ref="O86:O88"/>
    <mergeCell ref="O32:O34"/>
    <mergeCell ref="N35:N37"/>
    <mergeCell ref="O35:O37"/>
    <mergeCell ref="N38:N40"/>
    <mergeCell ref="O38:O40"/>
    <mergeCell ref="N41:N43"/>
    <mergeCell ref="O41:O43"/>
    <mergeCell ref="N44:N46"/>
    <mergeCell ref="O44:O46"/>
    <mergeCell ref="N47:N49"/>
    <mergeCell ref="O47:O49"/>
    <mergeCell ref="N50:N52"/>
    <mergeCell ref="O50:O52"/>
    <mergeCell ref="N53:N55"/>
    <mergeCell ref="O53:O55"/>
    <mergeCell ref="N56:N58"/>
    <mergeCell ref="O56:O58"/>
    <mergeCell ref="D161:D163"/>
    <mergeCell ref="D164:D166"/>
    <mergeCell ref="D167:D169"/>
    <mergeCell ref="D170:D172"/>
    <mergeCell ref="D173:D175"/>
    <mergeCell ref="D176:D178"/>
    <mergeCell ref="D179:D181"/>
    <mergeCell ref="D182:D184"/>
    <mergeCell ref="N4:O4"/>
    <mergeCell ref="N5:N7"/>
    <mergeCell ref="O5:O7"/>
    <mergeCell ref="N8:N10"/>
    <mergeCell ref="O8:O10"/>
    <mergeCell ref="N11:N13"/>
    <mergeCell ref="O11:O13"/>
    <mergeCell ref="N14:N16"/>
    <mergeCell ref="O14:O16"/>
    <mergeCell ref="N17:N19"/>
    <mergeCell ref="O17:O19"/>
    <mergeCell ref="N20:N22"/>
    <mergeCell ref="O20:O22"/>
    <mergeCell ref="N23:N25"/>
    <mergeCell ref="O23:O25"/>
    <mergeCell ref="N26:N28"/>
    <mergeCell ref="O26:O28"/>
    <mergeCell ref="N29:N31"/>
    <mergeCell ref="O29:O31"/>
    <mergeCell ref="N32:N34"/>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D149:D151"/>
    <mergeCell ref="D152:D154"/>
    <mergeCell ref="D155:D157"/>
    <mergeCell ref="D158:D160"/>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04:D106"/>
    <mergeCell ref="D107:D109"/>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AG182:AG184"/>
    <mergeCell ref="V182:V184"/>
    <mergeCell ref="W182:W184"/>
    <mergeCell ref="X182:X184"/>
    <mergeCell ref="Y182:Y184"/>
    <mergeCell ref="Z182:Z184"/>
    <mergeCell ref="AA182:AA184"/>
    <mergeCell ref="M182:M184"/>
    <mergeCell ref="P182:Q184"/>
    <mergeCell ref="R182:R184"/>
    <mergeCell ref="S182:S184"/>
    <mergeCell ref="T182:T184"/>
    <mergeCell ref="U182:U184"/>
    <mergeCell ref="AG179:AG181"/>
    <mergeCell ref="A182:A184"/>
    <mergeCell ref="B182:B184"/>
    <mergeCell ref="C182:C184"/>
    <mergeCell ref="E182:E184"/>
    <mergeCell ref="H182:H184"/>
    <mergeCell ref="I182:I184"/>
    <mergeCell ref="J182:J184"/>
    <mergeCell ref="K182:K184"/>
    <mergeCell ref="L182:L184"/>
    <mergeCell ref="Y179:Y181"/>
    <mergeCell ref="Z179:Z181"/>
    <mergeCell ref="AA179:AA181"/>
    <mergeCell ref="AB179:AB181"/>
    <mergeCell ref="AC179:AC181"/>
    <mergeCell ref="AD179:AD181"/>
    <mergeCell ref="S179:S181"/>
    <mergeCell ref="T179:T181"/>
    <mergeCell ref="U179:U181"/>
    <mergeCell ref="V179:V181"/>
    <mergeCell ref="W179:W181"/>
    <mergeCell ref="X179:X181"/>
    <mergeCell ref="J179:J181"/>
    <mergeCell ref="K179:K181"/>
    <mergeCell ref="L179:L181"/>
    <mergeCell ref="M179:M181"/>
    <mergeCell ref="P179:Q181"/>
    <mergeCell ref="R179:R181"/>
    <mergeCell ref="AB182:AB184"/>
    <mergeCell ref="AC182:AC184"/>
    <mergeCell ref="AD182:AD184"/>
    <mergeCell ref="AG176:AG178"/>
    <mergeCell ref="A179:A181"/>
    <mergeCell ref="B179:B181"/>
    <mergeCell ref="C179:C181"/>
    <mergeCell ref="E179:E181"/>
    <mergeCell ref="H179:H181"/>
    <mergeCell ref="I179:I181"/>
    <mergeCell ref="V176:V178"/>
    <mergeCell ref="W176:W178"/>
    <mergeCell ref="X176:X178"/>
    <mergeCell ref="Y176:Y178"/>
    <mergeCell ref="Z176:Z178"/>
    <mergeCell ref="AA176:AA178"/>
    <mergeCell ref="M176:M178"/>
    <mergeCell ref="P176:Q178"/>
    <mergeCell ref="R176:R178"/>
    <mergeCell ref="S176:S178"/>
    <mergeCell ref="T176:T178"/>
    <mergeCell ref="U176:U178"/>
    <mergeCell ref="A176:A178"/>
    <mergeCell ref="B176:B178"/>
    <mergeCell ref="C176:C178"/>
    <mergeCell ref="E176:E178"/>
    <mergeCell ref="H176:H178"/>
    <mergeCell ref="I176:I178"/>
    <mergeCell ref="J176:J178"/>
    <mergeCell ref="K176:K178"/>
    <mergeCell ref="L176:L178"/>
    <mergeCell ref="Y173:Y175"/>
    <mergeCell ref="Z173:Z175"/>
    <mergeCell ref="AA173:AA175"/>
    <mergeCell ref="AB173:AB175"/>
    <mergeCell ref="AC173:AC175"/>
    <mergeCell ref="AD173:AD175"/>
    <mergeCell ref="S173:S175"/>
    <mergeCell ref="T173:T175"/>
    <mergeCell ref="U173:U175"/>
    <mergeCell ref="V173:V175"/>
    <mergeCell ref="W173:W175"/>
    <mergeCell ref="X173:X175"/>
    <mergeCell ref="J173:J175"/>
    <mergeCell ref="K173:K175"/>
    <mergeCell ref="L173:L175"/>
    <mergeCell ref="M173:M175"/>
    <mergeCell ref="P173:Q175"/>
    <mergeCell ref="R173:R175"/>
    <mergeCell ref="AB176:AB178"/>
    <mergeCell ref="AC176:AC178"/>
    <mergeCell ref="AD176:AD178"/>
    <mergeCell ref="AG170:AG172"/>
    <mergeCell ref="A173:A175"/>
    <mergeCell ref="B173:B175"/>
    <mergeCell ref="C173:C175"/>
    <mergeCell ref="E173:E175"/>
    <mergeCell ref="H173:H175"/>
    <mergeCell ref="I173:I175"/>
    <mergeCell ref="V170:V172"/>
    <mergeCell ref="W170:W172"/>
    <mergeCell ref="X170:X172"/>
    <mergeCell ref="Y170:Y172"/>
    <mergeCell ref="Z170:Z172"/>
    <mergeCell ref="AA170:AA172"/>
    <mergeCell ref="M170:M172"/>
    <mergeCell ref="P170:Q172"/>
    <mergeCell ref="R170:R172"/>
    <mergeCell ref="S170:S172"/>
    <mergeCell ref="T170:T172"/>
    <mergeCell ref="U170:U172"/>
    <mergeCell ref="AG173:AG175"/>
    <mergeCell ref="A170:A172"/>
    <mergeCell ref="B170:B172"/>
    <mergeCell ref="C170:C172"/>
    <mergeCell ref="E170:E172"/>
    <mergeCell ref="H170:H172"/>
    <mergeCell ref="I170:I172"/>
    <mergeCell ref="J170:J172"/>
    <mergeCell ref="K170:K172"/>
    <mergeCell ref="L170:L172"/>
    <mergeCell ref="AB170:AB172"/>
    <mergeCell ref="AC170:AC172"/>
    <mergeCell ref="AD170:AD172"/>
    <mergeCell ref="Y167:Y169"/>
    <mergeCell ref="Z167:Z169"/>
    <mergeCell ref="AA167:AA169"/>
    <mergeCell ref="AB167:AB169"/>
    <mergeCell ref="AC167:AC169"/>
    <mergeCell ref="AD167:AD169"/>
    <mergeCell ref="S167:S169"/>
    <mergeCell ref="T167:T169"/>
    <mergeCell ref="U167:U169"/>
    <mergeCell ref="V167:V169"/>
    <mergeCell ref="W167:W169"/>
    <mergeCell ref="X167:X169"/>
    <mergeCell ref="J167:J169"/>
    <mergeCell ref="K167:K169"/>
    <mergeCell ref="L167:L169"/>
    <mergeCell ref="M167:M169"/>
    <mergeCell ref="P167:Q169"/>
    <mergeCell ref="R167:R169"/>
    <mergeCell ref="AG164:AG166"/>
    <mergeCell ref="A167:A169"/>
    <mergeCell ref="B167:B169"/>
    <mergeCell ref="C167:C169"/>
    <mergeCell ref="E167:E169"/>
    <mergeCell ref="H167:H169"/>
    <mergeCell ref="I167:I169"/>
    <mergeCell ref="V164:V166"/>
    <mergeCell ref="W164:W166"/>
    <mergeCell ref="X164:X166"/>
    <mergeCell ref="Y164:Y166"/>
    <mergeCell ref="Z164:Z166"/>
    <mergeCell ref="AA164:AA166"/>
    <mergeCell ref="M164:M166"/>
    <mergeCell ref="P164:Q166"/>
    <mergeCell ref="R164:R166"/>
    <mergeCell ref="S164:S166"/>
    <mergeCell ref="T164:T166"/>
    <mergeCell ref="U164:U166"/>
    <mergeCell ref="AG167:AG169"/>
    <mergeCell ref="A164:A166"/>
    <mergeCell ref="B164:B166"/>
    <mergeCell ref="C164:C166"/>
    <mergeCell ref="E164:E166"/>
    <mergeCell ref="H164:H166"/>
    <mergeCell ref="I164:I166"/>
    <mergeCell ref="J164:J166"/>
    <mergeCell ref="K164:K166"/>
    <mergeCell ref="L164:L166"/>
    <mergeCell ref="AB164:AB166"/>
    <mergeCell ref="AC164:AC166"/>
    <mergeCell ref="AD164:AD166"/>
    <mergeCell ref="Y161:Y163"/>
    <mergeCell ref="Z161:Z163"/>
    <mergeCell ref="AA161:AA163"/>
    <mergeCell ref="AB161:AB163"/>
    <mergeCell ref="AC161:AC163"/>
    <mergeCell ref="AD161:AD163"/>
    <mergeCell ref="S161:S163"/>
    <mergeCell ref="T161:T163"/>
    <mergeCell ref="U161:U163"/>
    <mergeCell ref="V161:V163"/>
    <mergeCell ref="W161:W163"/>
    <mergeCell ref="X161:X163"/>
    <mergeCell ref="J161:J163"/>
    <mergeCell ref="K161:K163"/>
    <mergeCell ref="L161:L163"/>
    <mergeCell ref="M161:M163"/>
    <mergeCell ref="P161:Q163"/>
    <mergeCell ref="R161:R163"/>
    <mergeCell ref="AG158:AG160"/>
    <mergeCell ref="A161:A163"/>
    <mergeCell ref="B161:B163"/>
    <mergeCell ref="C161:C163"/>
    <mergeCell ref="E161:E163"/>
    <mergeCell ref="H161:H163"/>
    <mergeCell ref="I161:I163"/>
    <mergeCell ref="V158:V160"/>
    <mergeCell ref="W158:W160"/>
    <mergeCell ref="X158:X160"/>
    <mergeCell ref="Y158:Y160"/>
    <mergeCell ref="Z158:Z160"/>
    <mergeCell ref="AA158:AA160"/>
    <mergeCell ref="M158:M160"/>
    <mergeCell ref="P158:Q160"/>
    <mergeCell ref="R158:R160"/>
    <mergeCell ref="S158:S160"/>
    <mergeCell ref="T158:T160"/>
    <mergeCell ref="U158:U160"/>
    <mergeCell ref="AG161:AG163"/>
    <mergeCell ref="A158:A160"/>
    <mergeCell ref="B158:B160"/>
    <mergeCell ref="C158:C160"/>
    <mergeCell ref="E158:E160"/>
    <mergeCell ref="H158:H160"/>
    <mergeCell ref="I158:I160"/>
    <mergeCell ref="J158:J160"/>
    <mergeCell ref="K158:K160"/>
    <mergeCell ref="L158:L160"/>
    <mergeCell ref="AB158:AB160"/>
    <mergeCell ref="AC158:AC160"/>
    <mergeCell ref="AD158:AD160"/>
    <mergeCell ref="Y155:Y157"/>
    <mergeCell ref="Z155:Z157"/>
    <mergeCell ref="AA155:AA157"/>
    <mergeCell ref="AB155:AB157"/>
    <mergeCell ref="AC155:AC157"/>
    <mergeCell ref="AD155:AD157"/>
    <mergeCell ref="S155:S157"/>
    <mergeCell ref="T155:T157"/>
    <mergeCell ref="U155:U157"/>
    <mergeCell ref="V155:V157"/>
    <mergeCell ref="W155:W157"/>
    <mergeCell ref="X155:X157"/>
    <mergeCell ref="J155:J157"/>
    <mergeCell ref="K155:K157"/>
    <mergeCell ref="L155:L157"/>
    <mergeCell ref="M155:M157"/>
    <mergeCell ref="P155:Q157"/>
    <mergeCell ref="R155:R157"/>
    <mergeCell ref="AG152:AG154"/>
    <mergeCell ref="A155:A157"/>
    <mergeCell ref="B155:B157"/>
    <mergeCell ref="C155:C157"/>
    <mergeCell ref="E155:E157"/>
    <mergeCell ref="H155:H157"/>
    <mergeCell ref="I155:I157"/>
    <mergeCell ref="V152:V154"/>
    <mergeCell ref="W152:W154"/>
    <mergeCell ref="X152:X154"/>
    <mergeCell ref="Y152:Y154"/>
    <mergeCell ref="Z152:Z154"/>
    <mergeCell ref="AA152:AA154"/>
    <mergeCell ref="M152:M154"/>
    <mergeCell ref="P152:Q154"/>
    <mergeCell ref="R152:R154"/>
    <mergeCell ref="S152:S154"/>
    <mergeCell ref="T152:T154"/>
    <mergeCell ref="U152:U154"/>
    <mergeCell ref="AG155:AG157"/>
    <mergeCell ref="A152:A154"/>
    <mergeCell ref="B152:B154"/>
    <mergeCell ref="C152:C154"/>
    <mergeCell ref="E152:E154"/>
    <mergeCell ref="H152:H154"/>
    <mergeCell ref="I152:I154"/>
    <mergeCell ref="J152:J154"/>
    <mergeCell ref="K152:K154"/>
    <mergeCell ref="L152:L154"/>
    <mergeCell ref="AB152:AB154"/>
    <mergeCell ref="AC152:AC154"/>
    <mergeCell ref="AD152:AD154"/>
    <mergeCell ref="Y149:Y151"/>
    <mergeCell ref="Z149:Z151"/>
    <mergeCell ref="AA149:AA151"/>
    <mergeCell ref="AB149:AB151"/>
    <mergeCell ref="AC149:AC151"/>
    <mergeCell ref="AD149:AD151"/>
    <mergeCell ref="S149:S151"/>
    <mergeCell ref="T149:T151"/>
    <mergeCell ref="U149:U151"/>
    <mergeCell ref="V149:V151"/>
    <mergeCell ref="W149:W151"/>
    <mergeCell ref="X149:X151"/>
    <mergeCell ref="J149:J151"/>
    <mergeCell ref="K149:K151"/>
    <mergeCell ref="L149:L151"/>
    <mergeCell ref="M149:M151"/>
    <mergeCell ref="P149:Q151"/>
    <mergeCell ref="R149:R151"/>
    <mergeCell ref="N149:N151"/>
    <mergeCell ref="O149:O151"/>
    <mergeCell ref="AG146:AG148"/>
    <mergeCell ref="A149:A151"/>
    <mergeCell ref="B149:B151"/>
    <mergeCell ref="C149:C151"/>
    <mergeCell ref="E149:E151"/>
    <mergeCell ref="H149:H151"/>
    <mergeCell ref="I149:I151"/>
    <mergeCell ref="V146:V148"/>
    <mergeCell ref="W146:W148"/>
    <mergeCell ref="X146:X148"/>
    <mergeCell ref="Y146:Y148"/>
    <mergeCell ref="Z146:Z148"/>
    <mergeCell ref="AA146:AA148"/>
    <mergeCell ref="M146:M148"/>
    <mergeCell ref="P146:Q148"/>
    <mergeCell ref="R146:R148"/>
    <mergeCell ref="S146:S148"/>
    <mergeCell ref="T146:T148"/>
    <mergeCell ref="U146:U148"/>
    <mergeCell ref="AG149:AG151"/>
    <mergeCell ref="A146:A148"/>
    <mergeCell ref="B146:B148"/>
    <mergeCell ref="C146:C148"/>
    <mergeCell ref="E146:E148"/>
    <mergeCell ref="H146:H148"/>
    <mergeCell ref="I146:I148"/>
    <mergeCell ref="J146:J148"/>
    <mergeCell ref="K146:K148"/>
    <mergeCell ref="L146:L148"/>
    <mergeCell ref="AB146:AB148"/>
    <mergeCell ref="AC146:AC148"/>
    <mergeCell ref="AD146:AD148"/>
    <mergeCell ref="Y143:Y145"/>
    <mergeCell ref="Z143:Z145"/>
    <mergeCell ref="AA143:AA145"/>
    <mergeCell ref="AB143:AB145"/>
    <mergeCell ref="AC143:AC145"/>
    <mergeCell ref="AD143:AD145"/>
    <mergeCell ref="S143:S145"/>
    <mergeCell ref="T143:T145"/>
    <mergeCell ref="U143:U145"/>
    <mergeCell ref="V143:V145"/>
    <mergeCell ref="W143:W145"/>
    <mergeCell ref="X143:X145"/>
    <mergeCell ref="J143:J145"/>
    <mergeCell ref="K143:K145"/>
    <mergeCell ref="L143:L145"/>
    <mergeCell ref="M143:M145"/>
    <mergeCell ref="P143:Q145"/>
    <mergeCell ref="R143:R145"/>
    <mergeCell ref="AG140:AG142"/>
    <mergeCell ref="A143:A145"/>
    <mergeCell ref="B143:B145"/>
    <mergeCell ref="C143:C145"/>
    <mergeCell ref="E143:E145"/>
    <mergeCell ref="H143:H145"/>
    <mergeCell ref="I143:I145"/>
    <mergeCell ref="V140:V142"/>
    <mergeCell ref="W140:W142"/>
    <mergeCell ref="X140:X142"/>
    <mergeCell ref="Y140:Y142"/>
    <mergeCell ref="Z140:Z142"/>
    <mergeCell ref="AA140:AA142"/>
    <mergeCell ref="M140:M142"/>
    <mergeCell ref="P140:Q142"/>
    <mergeCell ref="R140:R142"/>
    <mergeCell ref="S140:S142"/>
    <mergeCell ref="T140:T142"/>
    <mergeCell ref="U140:U142"/>
    <mergeCell ref="AG143:AG145"/>
    <mergeCell ref="A140:A142"/>
    <mergeCell ref="B140:B142"/>
    <mergeCell ref="C140:C142"/>
    <mergeCell ref="E140:E142"/>
    <mergeCell ref="H140:H142"/>
    <mergeCell ref="I140:I142"/>
    <mergeCell ref="J140:J142"/>
    <mergeCell ref="K140:K142"/>
    <mergeCell ref="L140:L142"/>
    <mergeCell ref="AB140:AB142"/>
    <mergeCell ref="AC140:AC142"/>
    <mergeCell ref="AD140:AD142"/>
    <mergeCell ref="Y137:Y139"/>
    <mergeCell ref="Z137:Z139"/>
    <mergeCell ref="AA137:AA139"/>
    <mergeCell ref="AB137:AB139"/>
    <mergeCell ref="AC137:AC139"/>
    <mergeCell ref="AD137:AD139"/>
    <mergeCell ref="S137:S139"/>
    <mergeCell ref="T137:T139"/>
    <mergeCell ref="U137:U139"/>
    <mergeCell ref="V137:V139"/>
    <mergeCell ref="W137:W139"/>
    <mergeCell ref="X137:X139"/>
    <mergeCell ref="J137:J139"/>
    <mergeCell ref="K137:K139"/>
    <mergeCell ref="L137:L139"/>
    <mergeCell ref="M137:M139"/>
    <mergeCell ref="P137:Q139"/>
    <mergeCell ref="R137:R139"/>
    <mergeCell ref="AG134:AG136"/>
    <mergeCell ref="A137:A139"/>
    <mergeCell ref="B137:B139"/>
    <mergeCell ref="C137:C139"/>
    <mergeCell ref="E137:E139"/>
    <mergeCell ref="H137:H139"/>
    <mergeCell ref="I137:I139"/>
    <mergeCell ref="V134:V136"/>
    <mergeCell ref="W134:W136"/>
    <mergeCell ref="X134:X136"/>
    <mergeCell ref="Y134:Y136"/>
    <mergeCell ref="Z134:Z136"/>
    <mergeCell ref="AA134:AA136"/>
    <mergeCell ref="M134:M136"/>
    <mergeCell ref="P134:Q136"/>
    <mergeCell ref="R134:R136"/>
    <mergeCell ref="S134:S136"/>
    <mergeCell ref="T134:T136"/>
    <mergeCell ref="U134:U136"/>
    <mergeCell ref="AG137:AG139"/>
    <mergeCell ref="A134:A136"/>
    <mergeCell ref="B134:B136"/>
    <mergeCell ref="C134:C136"/>
    <mergeCell ref="E134:E136"/>
    <mergeCell ref="H134:H136"/>
    <mergeCell ref="I134:I136"/>
    <mergeCell ref="J134:J136"/>
    <mergeCell ref="K134:K136"/>
    <mergeCell ref="L134:L136"/>
    <mergeCell ref="AB134:AB136"/>
    <mergeCell ref="AC134:AC136"/>
    <mergeCell ref="AD134:AD136"/>
    <mergeCell ref="Y131:Y133"/>
    <mergeCell ref="Z131:Z133"/>
    <mergeCell ref="AA131:AA133"/>
    <mergeCell ref="AB131:AB133"/>
    <mergeCell ref="AC131:AC133"/>
    <mergeCell ref="AD131:AD133"/>
    <mergeCell ref="S131:S133"/>
    <mergeCell ref="T131:T133"/>
    <mergeCell ref="U131:U133"/>
    <mergeCell ref="V131:V133"/>
    <mergeCell ref="W131:W133"/>
    <mergeCell ref="X131:X133"/>
    <mergeCell ref="J131:J133"/>
    <mergeCell ref="K131:K133"/>
    <mergeCell ref="L131:L133"/>
    <mergeCell ref="M131:M133"/>
    <mergeCell ref="P131:Q133"/>
    <mergeCell ref="R131:R133"/>
    <mergeCell ref="AG128:AG130"/>
    <mergeCell ref="A131:A133"/>
    <mergeCell ref="B131:B133"/>
    <mergeCell ref="C131:C133"/>
    <mergeCell ref="E131:E133"/>
    <mergeCell ref="H131:H133"/>
    <mergeCell ref="I131:I133"/>
    <mergeCell ref="V128:V130"/>
    <mergeCell ref="W128:W130"/>
    <mergeCell ref="X128:X130"/>
    <mergeCell ref="Y128:Y130"/>
    <mergeCell ref="Z128:Z130"/>
    <mergeCell ref="AA128:AA130"/>
    <mergeCell ref="M128:M130"/>
    <mergeCell ref="P128:Q130"/>
    <mergeCell ref="R128:R130"/>
    <mergeCell ref="S128:S130"/>
    <mergeCell ref="T128:T130"/>
    <mergeCell ref="U128:U130"/>
    <mergeCell ref="AG131:AG133"/>
    <mergeCell ref="A128:A130"/>
    <mergeCell ref="B128:B130"/>
    <mergeCell ref="C128:C130"/>
    <mergeCell ref="E128:E130"/>
    <mergeCell ref="H128:H130"/>
    <mergeCell ref="I128:I130"/>
    <mergeCell ref="J128:J130"/>
    <mergeCell ref="K128:K130"/>
    <mergeCell ref="L128:L130"/>
    <mergeCell ref="AB128:AB130"/>
    <mergeCell ref="AC128:AC130"/>
    <mergeCell ref="AD128:AD130"/>
    <mergeCell ref="Y125:Y127"/>
    <mergeCell ref="Z125:Z127"/>
    <mergeCell ref="AA125:AA127"/>
    <mergeCell ref="AB125:AB127"/>
    <mergeCell ref="AC125:AC127"/>
    <mergeCell ref="AD125:AD127"/>
    <mergeCell ref="S125:S127"/>
    <mergeCell ref="T125:T127"/>
    <mergeCell ref="U125:U127"/>
    <mergeCell ref="V125:V127"/>
    <mergeCell ref="W125:W127"/>
    <mergeCell ref="X125:X127"/>
    <mergeCell ref="J125:J127"/>
    <mergeCell ref="K125:K127"/>
    <mergeCell ref="L125:L127"/>
    <mergeCell ref="M125:M127"/>
    <mergeCell ref="P125:Q127"/>
    <mergeCell ref="R125:R127"/>
    <mergeCell ref="AG122:AG124"/>
    <mergeCell ref="A125:A127"/>
    <mergeCell ref="B125:B127"/>
    <mergeCell ref="C125:C127"/>
    <mergeCell ref="E125:E127"/>
    <mergeCell ref="H125:H127"/>
    <mergeCell ref="I125:I127"/>
    <mergeCell ref="V122:V124"/>
    <mergeCell ref="W122:W124"/>
    <mergeCell ref="X122:X124"/>
    <mergeCell ref="Y122:Y124"/>
    <mergeCell ref="Z122:Z124"/>
    <mergeCell ref="AA122:AA124"/>
    <mergeCell ref="M122:M124"/>
    <mergeCell ref="P122:Q124"/>
    <mergeCell ref="R122:R124"/>
    <mergeCell ref="S122:S124"/>
    <mergeCell ref="T122:T124"/>
    <mergeCell ref="U122:U124"/>
    <mergeCell ref="AG125:AG127"/>
    <mergeCell ref="A122:A124"/>
    <mergeCell ref="B122:B124"/>
    <mergeCell ref="C122:C124"/>
    <mergeCell ref="E122:E124"/>
    <mergeCell ref="H122:H124"/>
    <mergeCell ref="I122:I124"/>
    <mergeCell ref="J122:J124"/>
    <mergeCell ref="K122:K124"/>
    <mergeCell ref="L122:L124"/>
    <mergeCell ref="AB122:AB124"/>
    <mergeCell ref="AC122:AC124"/>
    <mergeCell ref="AD122:AD124"/>
    <mergeCell ref="Y119:Y121"/>
    <mergeCell ref="Z119:Z121"/>
    <mergeCell ref="AA119:AA121"/>
    <mergeCell ref="AB119:AB121"/>
    <mergeCell ref="AC119:AC121"/>
    <mergeCell ref="AD119:AD121"/>
    <mergeCell ref="S119:S121"/>
    <mergeCell ref="T119:T121"/>
    <mergeCell ref="U119:U121"/>
    <mergeCell ref="V119:V121"/>
    <mergeCell ref="W119:W121"/>
    <mergeCell ref="X119:X121"/>
    <mergeCell ref="J119:J121"/>
    <mergeCell ref="K119:K121"/>
    <mergeCell ref="L119:L121"/>
    <mergeCell ref="M119:M121"/>
    <mergeCell ref="P119:Q121"/>
    <mergeCell ref="R119:R121"/>
    <mergeCell ref="N119:N121"/>
    <mergeCell ref="O119:O121"/>
    <mergeCell ref="AG116:AG118"/>
    <mergeCell ref="A119:A121"/>
    <mergeCell ref="B119:B121"/>
    <mergeCell ref="C119:C121"/>
    <mergeCell ref="E119:E121"/>
    <mergeCell ref="H119:H121"/>
    <mergeCell ref="I119:I121"/>
    <mergeCell ref="V116:V118"/>
    <mergeCell ref="W116:W118"/>
    <mergeCell ref="X116:X118"/>
    <mergeCell ref="Y116:Y118"/>
    <mergeCell ref="Z116:Z118"/>
    <mergeCell ref="AA116:AA118"/>
    <mergeCell ref="M116:M118"/>
    <mergeCell ref="P116:Q118"/>
    <mergeCell ref="R116:R118"/>
    <mergeCell ref="S116:S118"/>
    <mergeCell ref="T116:T118"/>
    <mergeCell ref="U116:U118"/>
    <mergeCell ref="AG119:AG121"/>
    <mergeCell ref="A116:A118"/>
    <mergeCell ref="B116:B118"/>
    <mergeCell ref="C116:C118"/>
    <mergeCell ref="E116:E118"/>
    <mergeCell ref="H116:H118"/>
    <mergeCell ref="I116:I118"/>
    <mergeCell ref="J116:J118"/>
    <mergeCell ref="K116:K118"/>
    <mergeCell ref="L116:L118"/>
    <mergeCell ref="AB116:AB118"/>
    <mergeCell ref="AC116:AC118"/>
    <mergeCell ref="AD116:AD118"/>
    <mergeCell ref="Y113:Y115"/>
    <mergeCell ref="Z113:Z115"/>
    <mergeCell ref="AA113:AA115"/>
    <mergeCell ref="AB113:AB115"/>
    <mergeCell ref="AC113:AC115"/>
    <mergeCell ref="AD113:AD115"/>
    <mergeCell ref="S113:S115"/>
    <mergeCell ref="T113:T115"/>
    <mergeCell ref="U113:U115"/>
    <mergeCell ref="V113:V115"/>
    <mergeCell ref="W113:W115"/>
    <mergeCell ref="X113:X115"/>
    <mergeCell ref="J113:J115"/>
    <mergeCell ref="K113:K115"/>
    <mergeCell ref="L113:L115"/>
    <mergeCell ref="M113:M115"/>
    <mergeCell ref="P113:Q115"/>
    <mergeCell ref="R113:R115"/>
    <mergeCell ref="AG110:AG112"/>
    <mergeCell ref="A113:A115"/>
    <mergeCell ref="B113:B115"/>
    <mergeCell ref="C113:C115"/>
    <mergeCell ref="E113:E115"/>
    <mergeCell ref="H113:H115"/>
    <mergeCell ref="I113:I115"/>
    <mergeCell ref="V110:V112"/>
    <mergeCell ref="W110:W112"/>
    <mergeCell ref="X110:X112"/>
    <mergeCell ref="Y110:Y112"/>
    <mergeCell ref="Z110:Z112"/>
    <mergeCell ref="AA110:AA112"/>
    <mergeCell ref="M110:M112"/>
    <mergeCell ref="P110:Q112"/>
    <mergeCell ref="R110:R112"/>
    <mergeCell ref="S110:S112"/>
    <mergeCell ref="T110:T112"/>
    <mergeCell ref="U110:U112"/>
    <mergeCell ref="AG113:AG115"/>
    <mergeCell ref="A110:A112"/>
    <mergeCell ref="B110:B112"/>
    <mergeCell ref="C110:C112"/>
    <mergeCell ref="E110:E112"/>
    <mergeCell ref="H110:H112"/>
    <mergeCell ref="I110:I112"/>
    <mergeCell ref="J110:J112"/>
    <mergeCell ref="K110:K112"/>
    <mergeCell ref="L110:L112"/>
    <mergeCell ref="AB110:AB112"/>
    <mergeCell ref="AC110:AC112"/>
    <mergeCell ref="AD110:AD112"/>
    <mergeCell ref="Y107:Y109"/>
    <mergeCell ref="Z107:Z109"/>
    <mergeCell ref="AA107:AA109"/>
    <mergeCell ref="AB107:AB109"/>
    <mergeCell ref="AC107:AC109"/>
    <mergeCell ref="AD107:AD109"/>
    <mergeCell ref="S107:S109"/>
    <mergeCell ref="T107:T109"/>
    <mergeCell ref="U107:U109"/>
    <mergeCell ref="V107:V109"/>
    <mergeCell ref="W107:W109"/>
    <mergeCell ref="X107:X109"/>
    <mergeCell ref="J107:J109"/>
    <mergeCell ref="K107:K109"/>
    <mergeCell ref="L107:L109"/>
    <mergeCell ref="M107:M109"/>
    <mergeCell ref="P107:Q109"/>
    <mergeCell ref="R107:R109"/>
    <mergeCell ref="AG104:AG106"/>
    <mergeCell ref="A107:A109"/>
    <mergeCell ref="B107:B109"/>
    <mergeCell ref="C107:C109"/>
    <mergeCell ref="E107:E109"/>
    <mergeCell ref="H107:H109"/>
    <mergeCell ref="I107:I109"/>
    <mergeCell ref="V104:V106"/>
    <mergeCell ref="W104:W106"/>
    <mergeCell ref="X104:X106"/>
    <mergeCell ref="Y104:Y106"/>
    <mergeCell ref="Z104:Z106"/>
    <mergeCell ref="AA104:AA106"/>
    <mergeCell ref="M104:M106"/>
    <mergeCell ref="P104:Q106"/>
    <mergeCell ref="R104:R106"/>
    <mergeCell ref="S104:S106"/>
    <mergeCell ref="T104:T106"/>
    <mergeCell ref="U104:U106"/>
    <mergeCell ref="AG107:AG109"/>
    <mergeCell ref="A104:A106"/>
    <mergeCell ref="B104:B106"/>
    <mergeCell ref="C104:C106"/>
    <mergeCell ref="E104:E106"/>
    <mergeCell ref="H104:H106"/>
    <mergeCell ref="I104:I106"/>
    <mergeCell ref="J104:J106"/>
    <mergeCell ref="K104:K106"/>
    <mergeCell ref="L104:L106"/>
    <mergeCell ref="AB104:AB106"/>
    <mergeCell ref="AC104:AC106"/>
    <mergeCell ref="AD104:AD106"/>
    <mergeCell ref="Y101:Y103"/>
    <mergeCell ref="Z101:Z103"/>
    <mergeCell ref="AA101:AA103"/>
    <mergeCell ref="AB101:AB103"/>
    <mergeCell ref="AC101:AC103"/>
    <mergeCell ref="AD101:AD103"/>
    <mergeCell ref="S101:S103"/>
    <mergeCell ref="T101:T103"/>
    <mergeCell ref="U101:U103"/>
    <mergeCell ref="V101:V103"/>
    <mergeCell ref="W101:W103"/>
    <mergeCell ref="X101:X103"/>
    <mergeCell ref="J101:J103"/>
    <mergeCell ref="K101:K103"/>
    <mergeCell ref="L101:L103"/>
    <mergeCell ref="M101:M103"/>
    <mergeCell ref="P101:Q103"/>
    <mergeCell ref="R101:R103"/>
    <mergeCell ref="AG98:AG100"/>
    <mergeCell ref="A101:A103"/>
    <mergeCell ref="B101:B103"/>
    <mergeCell ref="C101:C103"/>
    <mergeCell ref="E101:E103"/>
    <mergeCell ref="H101:H103"/>
    <mergeCell ref="I101:I103"/>
    <mergeCell ref="V98:V100"/>
    <mergeCell ref="W98:W100"/>
    <mergeCell ref="X98:X100"/>
    <mergeCell ref="Y98:Y100"/>
    <mergeCell ref="Z98:Z100"/>
    <mergeCell ref="AA98:AA100"/>
    <mergeCell ref="M98:M100"/>
    <mergeCell ref="P98:Q100"/>
    <mergeCell ref="R98:R100"/>
    <mergeCell ref="S98:S100"/>
    <mergeCell ref="T98:T100"/>
    <mergeCell ref="U98:U100"/>
    <mergeCell ref="AG101:AG103"/>
    <mergeCell ref="A98:A100"/>
    <mergeCell ref="B98:B100"/>
    <mergeCell ref="C98:C100"/>
    <mergeCell ref="E98:E100"/>
    <mergeCell ref="H98:H100"/>
    <mergeCell ref="I98:I100"/>
    <mergeCell ref="J98:J100"/>
    <mergeCell ref="K98:K100"/>
    <mergeCell ref="L98:L100"/>
    <mergeCell ref="AB98:AB100"/>
    <mergeCell ref="AC98:AC100"/>
    <mergeCell ref="AD98:AD100"/>
    <mergeCell ref="Y95:Y97"/>
    <mergeCell ref="Z95:Z97"/>
    <mergeCell ref="AA95:AA97"/>
    <mergeCell ref="AB95:AB97"/>
    <mergeCell ref="AC95:AC97"/>
    <mergeCell ref="AD95:AD97"/>
    <mergeCell ref="S95:S97"/>
    <mergeCell ref="T95:T97"/>
    <mergeCell ref="U95:U97"/>
    <mergeCell ref="V95:V97"/>
    <mergeCell ref="W95:W97"/>
    <mergeCell ref="X95:X97"/>
    <mergeCell ref="J95:J97"/>
    <mergeCell ref="K95:K97"/>
    <mergeCell ref="L95:L97"/>
    <mergeCell ref="M95:M97"/>
    <mergeCell ref="P95:Q97"/>
    <mergeCell ref="R95:R97"/>
    <mergeCell ref="AG92:AG94"/>
    <mergeCell ref="A95:A97"/>
    <mergeCell ref="B95:B97"/>
    <mergeCell ref="C95:C97"/>
    <mergeCell ref="E95:E97"/>
    <mergeCell ref="H95:H97"/>
    <mergeCell ref="I95:I97"/>
    <mergeCell ref="V92:V94"/>
    <mergeCell ref="W92:W94"/>
    <mergeCell ref="X92:X94"/>
    <mergeCell ref="Y92:Y94"/>
    <mergeCell ref="Z92:Z94"/>
    <mergeCell ref="AA92:AA94"/>
    <mergeCell ref="M92:M94"/>
    <mergeCell ref="P92:Q94"/>
    <mergeCell ref="R92:R94"/>
    <mergeCell ref="S92:S94"/>
    <mergeCell ref="T92:T94"/>
    <mergeCell ref="U92:U94"/>
    <mergeCell ref="AG95:AG97"/>
    <mergeCell ref="A92:A94"/>
    <mergeCell ref="B92:B94"/>
    <mergeCell ref="C92:C94"/>
    <mergeCell ref="E92:E94"/>
    <mergeCell ref="H92:H94"/>
    <mergeCell ref="I92:I94"/>
    <mergeCell ref="J92:J94"/>
    <mergeCell ref="K92:K94"/>
    <mergeCell ref="L92:L94"/>
    <mergeCell ref="AB92:AB94"/>
    <mergeCell ref="AC92:AC94"/>
    <mergeCell ref="AD92:AD94"/>
    <mergeCell ref="Y89:Y91"/>
    <mergeCell ref="Z89:Z91"/>
    <mergeCell ref="AA89:AA91"/>
    <mergeCell ref="AB89:AB91"/>
    <mergeCell ref="AC89:AC91"/>
    <mergeCell ref="AD89:AD91"/>
    <mergeCell ref="S89:S91"/>
    <mergeCell ref="T89:T91"/>
    <mergeCell ref="U89:U91"/>
    <mergeCell ref="V89:V91"/>
    <mergeCell ref="W89:W91"/>
    <mergeCell ref="X89:X91"/>
    <mergeCell ref="J89:J91"/>
    <mergeCell ref="K89:K91"/>
    <mergeCell ref="L89:L91"/>
    <mergeCell ref="M89:M91"/>
    <mergeCell ref="P89:Q91"/>
    <mergeCell ref="R89:R91"/>
    <mergeCell ref="N89:N91"/>
    <mergeCell ref="O89:O91"/>
    <mergeCell ref="AG86:AG88"/>
    <mergeCell ref="A89:A91"/>
    <mergeCell ref="B89:B91"/>
    <mergeCell ref="C89:C91"/>
    <mergeCell ref="E89:E91"/>
    <mergeCell ref="H89:H91"/>
    <mergeCell ref="I89:I91"/>
    <mergeCell ref="V86:V88"/>
    <mergeCell ref="W86:W88"/>
    <mergeCell ref="X86:X88"/>
    <mergeCell ref="Y86:Y88"/>
    <mergeCell ref="Z86:Z88"/>
    <mergeCell ref="AA86:AA88"/>
    <mergeCell ref="M86:M88"/>
    <mergeCell ref="P86:Q88"/>
    <mergeCell ref="R86:R88"/>
    <mergeCell ref="S86:S88"/>
    <mergeCell ref="T86:T88"/>
    <mergeCell ref="U86:U88"/>
    <mergeCell ref="AG89:AG91"/>
    <mergeCell ref="A86:A88"/>
    <mergeCell ref="B86:B88"/>
    <mergeCell ref="C86:C88"/>
    <mergeCell ref="E86:E88"/>
    <mergeCell ref="H86:H88"/>
    <mergeCell ref="I86:I88"/>
    <mergeCell ref="J86:J88"/>
    <mergeCell ref="K86:K88"/>
    <mergeCell ref="L86:L88"/>
    <mergeCell ref="AB86:AB88"/>
    <mergeCell ref="AC86:AC88"/>
    <mergeCell ref="AD86:AD88"/>
    <mergeCell ref="Y83:Y85"/>
    <mergeCell ref="Z83:Z85"/>
    <mergeCell ref="AA83:AA85"/>
    <mergeCell ref="AB83:AB85"/>
    <mergeCell ref="AC83:AC85"/>
    <mergeCell ref="AD83:AD85"/>
    <mergeCell ref="S83:S85"/>
    <mergeCell ref="T83:T85"/>
    <mergeCell ref="U83:U85"/>
    <mergeCell ref="V83:V85"/>
    <mergeCell ref="W83:W85"/>
    <mergeCell ref="X83:X85"/>
    <mergeCell ref="J83:J85"/>
    <mergeCell ref="K83:K85"/>
    <mergeCell ref="L83:L85"/>
    <mergeCell ref="M83:M85"/>
    <mergeCell ref="P83:Q85"/>
    <mergeCell ref="R83:R85"/>
    <mergeCell ref="AG80:AG82"/>
    <mergeCell ref="A83:A85"/>
    <mergeCell ref="B83:B85"/>
    <mergeCell ref="C83:C85"/>
    <mergeCell ref="E83:E85"/>
    <mergeCell ref="H83:H85"/>
    <mergeCell ref="I83:I85"/>
    <mergeCell ref="V80:V82"/>
    <mergeCell ref="W80:W82"/>
    <mergeCell ref="X80:X82"/>
    <mergeCell ref="Y80:Y82"/>
    <mergeCell ref="Z80:Z82"/>
    <mergeCell ref="AA80:AA82"/>
    <mergeCell ref="M80:M82"/>
    <mergeCell ref="P80:Q82"/>
    <mergeCell ref="R80:R82"/>
    <mergeCell ref="S80:S82"/>
    <mergeCell ref="T80:T82"/>
    <mergeCell ref="U80:U82"/>
    <mergeCell ref="AG83:AG85"/>
    <mergeCell ref="A80:A82"/>
    <mergeCell ref="B80:B82"/>
    <mergeCell ref="C80:C82"/>
    <mergeCell ref="E80:E82"/>
    <mergeCell ref="H80:H82"/>
    <mergeCell ref="I80:I82"/>
    <mergeCell ref="J80:J82"/>
    <mergeCell ref="K80:K82"/>
    <mergeCell ref="L80:L82"/>
    <mergeCell ref="AB80:AB82"/>
    <mergeCell ref="AC80:AC82"/>
    <mergeCell ref="AD80:AD82"/>
    <mergeCell ref="Y77:Y79"/>
    <mergeCell ref="Z77:Z79"/>
    <mergeCell ref="AA77:AA79"/>
    <mergeCell ref="AB77:AB79"/>
    <mergeCell ref="AC77:AC79"/>
    <mergeCell ref="AD77:AD79"/>
    <mergeCell ref="S77:S79"/>
    <mergeCell ref="T77:T79"/>
    <mergeCell ref="U77:U79"/>
    <mergeCell ref="V77:V79"/>
    <mergeCell ref="W77:W79"/>
    <mergeCell ref="X77:X79"/>
    <mergeCell ref="J77:J79"/>
    <mergeCell ref="K77:K79"/>
    <mergeCell ref="L77:L79"/>
    <mergeCell ref="M77:M79"/>
    <mergeCell ref="P77:Q79"/>
    <mergeCell ref="R77:R79"/>
    <mergeCell ref="AG74:AG76"/>
    <mergeCell ref="A77:A79"/>
    <mergeCell ref="B77:B79"/>
    <mergeCell ref="C77:C79"/>
    <mergeCell ref="E77:E79"/>
    <mergeCell ref="H77:H79"/>
    <mergeCell ref="I77:I79"/>
    <mergeCell ref="V74:V76"/>
    <mergeCell ref="W74:W76"/>
    <mergeCell ref="X74:X76"/>
    <mergeCell ref="Y74:Y76"/>
    <mergeCell ref="Z74:Z76"/>
    <mergeCell ref="AA74:AA76"/>
    <mergeCell ref="M74:M76"/>
    <mergeCell ref="P74:Q76"/>
    <mergeCell ref="R74:R76"/>
    <mergeCell ref="S74:S76"/>
    <mergeCell ref="T74:T76"/>
    <mergeCell ref="U74:U76"/>
    <mergeCell ref="AG77:AG79"/>
    <mergeCell ref="A74:A76"/>
    <mergeCell ref="B74:B76"/>
    <mergeCell ref="C74:C76"/>
    <mergeCell ref="E74:E76"/>
    <mergeCell ref="H74:H76"/>
    <mergeCell ref="I74:I76"/>
    <mergeCell ref="J74:J76"/>
    <mergeCell ref="K74:K76"/>
    <mergeCell ref="L74:L76"/>
    <mergeCell ref="AB74:AB76"/>
    <mergeCell ref="AC74:AC76"/>
    <mergeCell ref="AD74:AD76"/>
    <mergeCell ref="Y71:Y73"/>
    <mergeCell ref="Z71:Z73"/>
    <mergeCell ref="AA71:AA73"/>
    <mergeCell ref="AB71:AB73"/>
    <mergeCell ref="AC71:AC73"/>
    <mergeCell ref="AD71:AD73"/>
    <mergeCell ref="S71:S73"/>
    <mergeCell ref="T71:T73"/>
    <mergeCell ref="U71:U73"/>
    <mergeCell ref="V71:V73"/>
    <mergeCell ref="W71:W73"/>
    <mergeCell ref="X71:X73"/>
    <mergeCell ref="J71:J73"/>
    <mergeCell ref="K71:K73"/>
    <mergeCell ref="L71:L73"/>
    <mergeCell ref="M71:M73"/>
    <mergeCell ref="P71:Q73"/>
    <mergeCell ref="R71:R73"/>
    <mergeCell ref="AG68:AG70"/>
    <mergeCell ref="A71:A73"/>
    <mergeCell ref="B71:B73"/>
    <mergeCell ref="C71:C73"/>
    <mergeCell ref="E71:E73"/>
    <mergeCell ref="H71:H73"/>
    <mergeCell ref="I71:I73"/>
    <mergeCell ref="V68:V70"/>
    <mergeCell ref="W68:W70"/>
    <mergeCell ref="X68:X70"/>
    <mergeCell ref="Y68:Y70"/>
    <mergeCell ref="Z68:Z70"/>
    <mergeCell ref="AA68:AA70"/>
    <mergeCell ref="M68:M70"/>
    <mergeCell ref="P68:Q70"/>
    <mergeCell ref="R68:R70"/>
    <mergeCell ref="S68:S70"/>
    <mergeCell ref="T68:T70"/>
    <mergeCell ref="U68:U70"/>
    <mergeCell ref="AG71:AG73"/>
    <mergeCell ref="A68:A70"/>
    <mergeCell ref="B68:B70"/>
    <mergeCell ref="C68:C70"/>
    <mergeCell ref="E68:E70"/>
    <mergeCell ref="H68:H70"/>
    <mergeCell ref="I68:I70"/>
    <mergeCell ref="J68:J70"/>
    <mergeCell ref="K68:K70"/>
    <mergeCell ref="L68:L70"/>
    <mergeCell ref="AB68:AB70"/>
    <mergeCell ref="AC68:AC70"/>
    <mergeCell ref="AD68:AD70"/>
    <mergeCell ref="Y65:Y67"/>
    <mergeCell ref="Z65:Z67"/>
    <mergeCell ref="AA65:AA67"/>
    <mergeCell ref="AB65:AB67"/>
    <mergeCell ref="AC65:AC67"/>
    <mergeCell ref="AD65:AD67"/>
    <mergeCell ref="S65:S67"/>
    <mergeCell ref="T65:T67"/>
    <mergeCell ref="U65:U67"/>
    <mergeCell ref="V65:V67"/>
    <mergeCell ref="W65:W67"/>
    <mergeCell ref="X65:X67"/>
    <mergeCell ref="J65:J67"/>
    <mergeCell ref="K65:K67"/>
    <mergeCell ref="L65:L67"/>
    <mergeCell ref="M65:M67"/>
    <mergeCell ref="P65:Q67"/>
    <mergeCell ref="R65:R67"/>
    <mergeCell ref="AG62:AG64"/>
    <mergeCell ref="A65:A67"/>
    <mergeCell ref="B65:B67"/>
    <mergeCell ref="C65:C67"/>
    <mergeCell ref="E65:E67"/>
    <mergeCell ref="H65:H67"/>
    <mergeCell ref="I65:I67"/>
    <mergeCell ref="V62:V64"/>
    <mergeCell ref="W62:W64"/>
    <mergeCell ref="X62:X64"/>
    <mergeCell ref="Y62:Y64"/>
    <mergeCell ref="Z62:Z64"/>
    <mergeCell ref="AA62:AA64"/>
    <mergeCell ref="M62:M64"/>
    <mergeCell ref="P62:Q64"/>
    <mergeCell ref="R62:R64"/>
    <mergeCell ref="S62:S64"/>
    <mergeCell ref="T62:T64"/>
    <mergeCell ref="U62:U64"/>
    <mergeCell ref="AG65:AG67"/>
    <mergeCell ref="A62:A64"/>
    <mergeCell ref="B62:B64"/>
    <mergeCell ref="C62:C64"/>
    <mergeCell ref="E62:E64"/>
    <mergeCell ref="H62:H64"/>
    <mergeCell ref="I62:I64"/>
    <mergeCell ref="J62:J64"/>
    <mergeCell ref="K62:K64"/>
    <mergeCell ref="L62:L64"/>
    <mergeCell ref="AB62:AB64"/>
    <mergeCell ref="AC62:AC64"/>
    <mergeCell ref="AD62:AD64"/>
    <mergeCell ref="Y59:Y61"/>
    <mergeCell ref="Z59:Z61"/>
    <mergeCell ref="AA59:AA61"/>
    <mergeCell ref="AB59:AB61"/>
    <mergeCell ref="AC59:AC61"/>
    <mergeCell ref="AD59:AD61"/>
    <mergeCell ref="S59:S61"/>
    <mergeCell ref="T59:T61"/>
    <mergeCell ref="U59:U61"/>
    <mergeCell ref="V59:V61"/>
    <mergeCell ref="W59:W61"/>
    <mergeCell ref="X59:X61"/>
    <mergeCell ref="J59:J61"/>
    <mergeCell ref="K59:K61"/>
    <mergeCell ref="L59:L61"/>
    <mergeCell ref="M59:M61"/>
    <mergeCell ref="P59:Q61"/>
    <mergeCell ref="R59:R61"/>
    <mergeCell ref="N59:N61"/>
    <mergeCell ref="O59:O61"/>
    <mergeCell ref="AG56:AG58"/>
    <mergeCell ref="A59:A61"/>
    <mergeCell ref="B59:B61"/>
    <mergeCell ref="C59:C61"/>
    <mergeCell ref="E59:E61"/>
    <mergeCell ref="H59:H61"/>
    <mergeCell ref="I59:I61"/>
    <mergeCell ref="V56:V58"/>
    <mergeCell ref="W56:W58"/>
    <mergeCell ref="X56:X58"/>
    <mergeCell ref="Y56:Y58"/>
    <mergeCell ref="Z56:Z58"/>
    <mergeCell ref="AA56:AA58"/>
    <mergeCell ref="M56:M58"/>
    <mergeCell ref="P56:Q58"/>
    <mergeCell ref="R56:R58"/>
    <mergeCell ref="S56:S58"/>
    <mergeCell ref="T56:T58"/>
    <mergeCell ref="U56:U58"/>
    <mergeCell ref="AG59:AG61"/>
    <mergeCell ref="A56:A58"/>
    <mergeCell ref="B56:B58"/>
    <mergeCell ref="C56:C58"/>
    <mergeCell ref="E56:E58"/>
    <mergeCell ref="H56:H58"/>
    <mergeCell ref="I56:I58"/>
    <mergeCell ref="J56:J58"/>
    <mergeCell ref="K56:K58"/>
    <mergeCell ref="L56:L58"/>
    <mergeCell ref="AB56:AB58"/>
    <mergeCell ref="AC56:AC58"/>
    <mergeCell ref="AD56:AD58"/>
    <mergeCell ref="Y53:Y55"/>
    <mergeCell ref="Z53:Z55"/>
    <mergeCell ref="AA53:AA55"/>
    <mergeCell ref="AB53:AB55"/>
    <mergeCell ref="AC53:AC55"/>
    <mergeCell ref="AD53:AD55"/>
    <mergeCell ref="S53:S55"/>
    <mergeCell ref="T53:T55"/>
    <mergeCell ref="U53:U55"/>
    <mergeCell ref="V53:V55"/>
    <mergeCell ref="W53:W55"/>
    <mergeCell ref="X53:X55"/>
    <mergeCell ref="J53:J55"/>
    <mergeCell ref="K53:K55"/>
    <mergeCell ref="L53:L55"/>
    <mergeCell ref="M53:M55"/>
    <mergeCell ref="P53:Q55"/>
    <mergeCell ref="R53:R55"/>
    <mergeCell ref="AG50:AG52"/>
    <mergeCell ref="A53:A55"/>
    <mergeCell ref="B53:B55"/>
    <mergeCell ref="C53:C55"/>
    <mergeCell ref="E53:E55"/>
    <mergeCell ref="H53:H55"/>
    <mergeCell ref="I53:I55"/>
    <mergeCell ref="V50:V52"/>
    <mergeCell ref="W50:W52"/>
    <mergeCell ref="X50:X52"/>
    <mergeCell ref="Y50:Y52"/>
    <mergeCell ref="Z50:Z52"/>
    <mergeCell ref="AA50:AA52"/>
    <mergeCell ref="M50:M52"/>
    <mergeCell ref="P50:Q52"/>
    <mergeCell ref="R50:R52"/>
    <mergeCell ref="S50:S52"/>
    <mergeCell ref="T50:T52"/>
    <mergeCell ref="U50:U52"/>
    <mergeCell ref="AG53:AG55"/>
    <mergeCell ref="A50:A52"/>
    <mergeCell ref="B50:B52"/>
    <mergeCell ref="C50:C52"/>
    <mergeCell ref="E50:E52"/>
    <mergeCell ref="H50:H52"/>
    <mergeCell ref="I50:I52"/>
    <mergeCell ref="J50:J52"/>
    <mergeCell ref="K50:K52"/>
    <mergeCell ref="L50:L52"/>
    <mergeCell ref="AB50:AB52"/>
    <mergeCell ref="AC50:AC52"/>
    <mergeCell ref="AD50:AD52"/>
    <mergeCell ref="Y47:Y49"/>
    <mergeCell ref="Z47:Z49"/>
    <mergeCell ref="AA47:AA49"/>
    <mergeCell ref="AB47:AB49"/>
    <mergeCell ref="AC47:AC49"/>
    <mergeCell ref="AD47:AD49"/>
    <mergeCell ref="S47:S49"/>
    <mergeCell ref="T47:T49"/>
    <mergeCell ref="U47:U49"/>
    <mergeCell ref="V47:V49"/>
    <mergeCell ref="W47:W49"/>
    <mergeCell ref="X47:X49"/>
    <mergeCell ref="J47:J49"/>
    <mergeCell ref="K47:K49"/>
    <mergeCell ref="L47:L49"/>
    <mergeCell ref="M47:M49"/>
    <mergeCell ref="P47:Q49"/>
    <mergeCell ref="R47:R49"/>
    <mergeCell ref="AG44:AG46"/>
    <mergeCell ref="A47:A49"/>
    <mergeCell ref="B47:B49"/>
    <mergeCell ref="C47:C49"/>
    <mergeCell ref="E47:E49"/>
    <mergeCell ref="H47:H49"/>
    <mergeCell ref="I47:I49"/>
    <mergeCell ref="V44:V46"/>
    <mergeCell ref="W44:W46"/>
    <mergeCell ref="X44:X46"/>
    <mergeCell ref="Y44:Y46"/>
    <mergeCell ref="Z44:Z46"/>
    <mergeCell ref="AA44:AA46"/>
    <mergeCell ref="M44:M46"/>
    <mergeCell ref="P44:Q46"/>
    <mergeCell ref="R44:R46"/>
    <mergeCell ref="S44:S46"/>
    <mergeCell ref="T44:T46"/>
    <mergeCell ref="U44:U46"/>
    <mergeCell ref="AG47:AG49"/>
    <mergeCell ref="A44:A46"/>
    <mergeCell ref="B44:B46"/>
    <mergeCell ref="C44:C46"/>
    <mergeCell ref="E44:E46"/>
    <mergeCell ref="H44:H46"/>
    <mergeCell ref="I44:I46"/>
    <mergeCell ref="J44:J46"/>
    <mergeCell ref="K44:K46"/>
    <mergeCell ref="L44:L46"/>
    <mergeCell ref="AB44:AB46"/>
    <mergeCell ref="AC44:AC46"/>
    <mergeCell ref="AD44:AD46"/>
    <mergeCell ref="Y41:Y43"/>
    <mergeCell ref="Z41:Z43"/>
    <mergeCell ref="AA41:AA43"/>
    <mergeCell ref="AB41:AB43"/>
    <mergeCell ref="AC41:AC43"/>
    <mergeCell ref="AD41:AD43"/>
    <mergeCell ref="S41:S43"/>
    <mergeCell ref="T41:T43"/>
    <mergeCell ref="U41:U43"/>
    <mergeCell ref="V41:V43"/>
    <mergeCell ref="W41:W43"/>
    <mergeCell ref="X41:X43"/>
    <mergeCell ref="J41:J43"/>
    <mergeCell ref="K41:K43"/>
    <mergeCell ref="L41:L43"/>
    <mergeCell ref="M41:M43"/>
    <mergeCell ref="P41:Q43"/>
    <mergeCell ref="R41:R43"/>
    <mergeCell ref="AG38:AG40"/>
    <mergeCell ref="A41:A43"/>
    <mergeCell ref="B41:B43"/>
    <mergeCell ref="C41:C43"/>
    <mergeCell ref="E41:E43"/>
    <mergeCell ref="H41:H43"/>
    <mergeCell ref="I41:I43"/>
    <mergeCell ref="V38:V40"/>
    <mergeCell ref="W38:W40"/>
    <mergeCell ref="X38:X40"/>
    <mergeCell ref="Y38:Y40"/>
    <mergeCell ref="Z38:Z40"/>
    <mergeCell ref="AA38:AA40"/>
    <mergeCell ref="M38:M40"/>
    <mergeCell ref="P38:Q40"/>
    <mergeCell ref="R38:R40"/>
    <mergeCell ref="S38:S40"/>
    <mergeCell ref="T38:T40"/>
    <mergeCell ref="U38:U40"/>
    <mergeCell ref="AG41:AG43"/>
    <mergeCell ref="A38:A40"/>
    <mergeCell ref="B38:B40"/>
    <mergeCell ref="C38:C40"/>
    <mergeCell ref="E38:E40"/>
    <mergeCell ref="H38:H40"/>
    <mergeCell ref="I38:I40"/>
    <mergeCell ref="J38:J40"/>
    <mergeCell ref="K38:K40"/>
    <mergeCell ref="L38:L40"/>
    <mergeCell ref="AB38:AB40"/>
    <mergeCell ref="AC38:AC40"/>
    <mergeCell ref="AD38:AD40"/>
    <mergeCell ref="Y35:Y37"/>
    <mergeCell ref="Z35:Z37"/>
    <mergeCell ref="AA35:AA37"/>
    <mergeCell ref="AB35:AB37"/>
    <mergeCell ref="AC35:AC37"/>
    <mergeCell ref="AD35:AD37"/>
    <mergeCell ref="S35:S37"/>
    <mergeCell ref="T35:T37"/>
    <mergeCell ref="U35:U37"/>
    <mergeCell ref="V35:V37"/>
    <mergeCell ref="W35:W37"/>
    <mergeCell ref="X35:X37"/>
    <mergeCell ref="J35:J37"/>
    <mergeCell ref="K35:K37"/>
    <mergeCell ref="L35:L37"/>
    <mergeCell ref="M35:M37"/>
    <mergeCell ref="P35:Q37"/>
    <mergeCell ref="R35:R37"/>
    <mergeCell ref="AG32:AG34"/>
    <mergeCell ref="A35:A37"/>
    <mergeCell ref="B35:B37"/>
    <mergeCell ref="C35:C37"/>
    <mergeCell ref="E35:E37"/>
    <mergeCell ref="H35:H37"/>
    <mergeCell ref="I35:I37"/>
    <mergeCell ref="V32:V34"/>
    <mergeCell ref="W32:W34"/>
    <mergeCell ref="X32:X34"/>
    <mergeCell ref="Y32:Y34"/>
    <mergeCell ref="Z32:Z34"/>
    <mergeCell ref="AA32:AA34"/>
    <mergeCell ref="M32:M34"/>
    <mergeCell ref="P32:Q34"/>
    <mergeCell ref="R32:R34"/>
    <mergeCell ref="S32:S34"/>
    <mergeCell ref="T32:T34"/>
    <mergeCell ref="U32:U34"/>
    <mergeCell ref="AG35:AG37"/>
    <mergeCell ref="A32:A34"/>
    <mergeCell ref="B32:B34"/>
    <mergeCell ref="C32:C34"/>
    <mergeCell ref="E32:E34"/>
    <mergeCell ref="H32:H34"/>
    <mergeCell ref="I32:I34"/>
    <mergeCell ref="J32:J34"/>
    <mergeCell ref="K32:K34"/>
    <mergeCell ref="L32:L34"/>
    <mergeCell ref="AB32:AB34"/>
    <mergeCell ref="AC32:AC34"/>
    <mergeCell ref="AD32:AD34"/>
    <mergeCell ref="Y29:Y31"/>
    <mergeCell ref="Z29:Z31"/>
    <mergeCell ref="AA29:AA31"/>
    <mergeCell ref="AB29:AB31"/>
    <mergeCell ref="AC29:AC31"/>
    <mergeCell ref="AD29:AD31"/>
    <mergeCell ref="S29:S31"/>
    <mergeCell ref="T29:T31"/>
    <mergeCell ref="U29:U31"/>
    <mergeCell ref="V29:V31"/>
    <mergeCell ref="W29:W31"/>
    <mergeCell ref="X29:X31"/>
    <mergeCell ref="J29:J31"/>
    <mergeCell ref="K29:K31"/>
    <mergeCell ref="L29:L31"/>
    <mergeCell ref="M29:M31"/>
    <mergeCell ref="P29:Q31"/>
    <mergeCell ref="R29:R31"/>
    <mergeCell ref="AG26:AG28"/>
    <mergeCell ref="A29:A31"/>
    <mergeCell ref="B29:B31"/>
    <mergeCell ref="C29:C31"/>
    <mergeCell ref="E29:E31"/>
    <mergeCell ref="H29:H31"/>
    <mergeCell ref="I29:I31"/>
    <mergeCell ref="V26:V28"/>
    <mergeCell ref="W26:W28"/>
    <mergeCell ref="X26:X28"/>
    <mergeCell ref="Y26:Y28"/>
    <mergeCell ref="Z26:Z28"/>
    <mergeCell ref="AA26:AA28"/>
    <mergeCell ref="M26:M28"/>
    <mergeCell ref="P26:Q28"/>
    <mergeCell ref="R26:R28"/>
    <mergeCell ref="S26:S28"/>
    <mergeCell ref="T26:T28"/>
    <mergeCell ref="U26:U28"/>
    <mergeCell ref="AG29:AG31"/>
    <mergeCell ref="A26:A28"/>
    <mergeCell ref="B26:B28"/>
    <mergeCell ref="C26:C28"/>
    <mergeCell ref="E26:E28"/>
    <mergeCell ref="H26:H28"/>
    <mergeCell ref="I26:I28"/>
    <mergeCell ref="J26:J28"/>
    <mergeCell ref="K26:K28"/>
    <mergeCell ref="L26:L28"/>
    <mergeCell ref="AB26:AB28"/>
    <mergeCell ref="AC26:AC28"/>
    <mergeCell ref="AD26:AD28"/>
    <mergeCell ref="Y23:Y25"/>
    <mergeCell ref="Z23:Z25"/>
    <mergeCell ref="AA23:AA25"/>
    <mergeCell ref="AB23:AB25"/>
    <mergeCell ref="AC23:AC25"/>
    <mergeCell ref="AD23:AD25"/>
    <mergeCell ref="S23:S25"/>
    <mergeCell ref="T23:T25"/>
    <mergeCell ref="U23:U25"/>
    <mergeCell ref="V23:V25"/>
    <mergeCell ref="W23:W25"/>
    <mergeCell ref="X23:X25"/>
    <mergeCell ref="J23:J25"/>
    <mergeCell ref="K23:K25"/>
    <mergeCell ref="L23:L25"/>
    <mergeCell ref="M23:M25"/>
    <mergeCell ref="P23:Q25"/>
    <mergeCell ref="R23:R25"/>
    <mergeCell ref="AG20:AG22"/>
    <mergeCell ref="A23:A25"/>
    <mergeCell ref="B23:B25"/>
    <mergeCell ref="C23:C25"/>
    <mergeCell ref="E23:E25"/>
    <mergeCell ref="H23:H25"/>
    <mergeCell ref="I23:I25"/>
    <mergeCell ref="V20:V22"/>
    <mergeCell ref="W20:W22"/>
    <mergeCell ref="X20:X22"/>
    <mergeCell ref="Y20:Y22"/>
    <mergeCell ref="Z20:Z22"/>
    <mergeCell ref="AA20:AA22"/>
    <mergeCell ref="M20:M22"/>
    <mergeCell ref="P20:Q22"/>
    <mergeCell ref="R20:R22"/>
    <mergeCell ref="S20:S22"/>
    <mergeCell ref="T20:T22"/>
    <mergeCell ref="U20:U22"/>
    <mergeCell ref="AG23:AG25"/>
    <mergeCell ref="A20:A22"/>
    <mergeCell ref="B20:B22"/>
    <mergeCell ref="C20:C22"/>
    <mergeCell ref="E20:E22"/>
    <mergeCell ref="H20:H22"/>
    <mergeCell ref="I20:I22"/>
    <mergeCell ref="J20:J22"/>
    <mergeCell ref="K20:K22"/>
    <mergeCell ref="L20:L22"/>
    <mergeCell ref="AB20:AB22"/>
    <mergeCell ref="AC20:AC22"/>
    <mergeCell ref="AD20:AD22"/>
    <mergeCell ref="E14:E16"/>
    <mergeCell ref="H14:H16"/>
    <mergeCell ref="I14:I16"/>
    <mergeCell ref="J14:J16"/>
    <mergeCell ref="K14:K16"/>
    <mergeCell ref="L14:L16"/>
    <mergeCell ref="AB14:AB16"/>
    <mergeCell ref="AC14:AC16"/>
    <mergeCell ref="AD14:AD16"/>
    <mergeCell ref="Y17:Y19"/>
    <mergeCell ref="Z17:Z19"/>
    <mergeCell ref="AA17:AA19"/>
    <mergeCell ref="AB17:AB19"/>
    <mergeCell ref="AC17:AC19"/>
    <mergeCell ref="AD17:AD19"/>
    <mergeCell ref="S17:S19"/>
    <mergeCell ref="T17:T19"/>
    <mergeCell ref="U17:U19"/>
    <mergeCell ref="V17:V19"/>
    <mergeCell ref="W17:W19"/>
    <mergeCell ref="X17:X19"/>
    <mergeCell ref="J17:J19"/>
    <mergeCell ref="K17:K19"/>
    <mergeCell ref="L17:L19"/>
    <mergeCell ref="M17:M19"/>
    <mergeCell ref="P17:Q19"/>
    <mergeCell ref="R17:R19"/>
    <mergeCell ref="V11:V13"/>
    <mergeCell ref="W11:W13"/>
    <mergeCell ref="X11:X13"/>
    <mergeCell ref="J11:J13"/>
    <mergeCell ref="K11:K13"/>
    <mergeCell ref="L11:L13"/>
    <mergeCell ref="M11:M13"/>
    <mergeCell ref="P11:Q13"/>
    <mergeCell ref="R11:R13"/>
    <mergeCell ref="AG14:AG16"/>
    <mergeCell ref="A17:A19"/>
    <mergeCell ref="B17:B19"/>
    <mergeCell ref="C17:C19"/>
    <mergeCell ref="E17:E19"/>
    <mergeCell ref="H17:H19"/>
    <mergeCell ref="I17:I19"/>
    <mergeCell ref="V14:V16"/>
    <mergeCell ref="W14:W16"/>
    <mergeCell ref="X14:X16"/>
    <mergeCell ref="Y14:Y16"/>
    <mergeCell ref="Z14:Z16"/>
    <mergeCell ref="AA14:AA16"/>
    <mergeCell ref="M14:M16"/>
    <mergeCell ref="P14:Q16"/>
    <mergeCell ref="R14:R16"/>
    <mergeCell ref="S14:S16"/>
    <mergeCell ref="T14:T16"/>
    <mergeCell ref="U14:U16"/>
    <mergeCell ref="AG17:AG19"/>
    <mergeCell ref="A14:A16"/>
    <mergeCell ref="B14:B16"/>
    <mergeCell ref="C14:C16"/>
    <mergeCell ref="AB8:AB10"/>
    <mergeCell ref="AC8:AC10"/>
    <mergeCell ref="AD8:AD10"/>
    <mergeCell ref="AG8:AG10"/>
    <mergeCell ref="A11:A13"/>
    <mergeCell ref="B11:B13"/>
    <mergeCell ref="C11:C13"/>
    <mergeCell ref="E11:E13"/>
    <mergeCell ref="H11:H13"/>
    <mergeCell ref="I11:I13"/>
    <mergeCell ref="V8:V10"/>
    <mergeCell ref="W8:W10"/>
    <mergeCell ref="X8:X10"/>
    <mergeCell ref="Y8:Y10"/>
    <mergeCell ref="Z8:Z10"/>
    <mergeCell ref="AA8:AA10"/>
    <mergeCell ref="M8:M10"/>
    <mergeCell ref="P8:Q10"/>
    <mergeCell ref="R8:R10"/>
    <mergeCell ref="S8:S10"/>
    <mergeCell ref="T8:T10"/>
    <mergeCell ref="U8:U10"/>
    <mergeCell ref="AG11:AG13"/>
    <mergeCell ref="Y11:Y13"/>
    <mergeCell ref="Z11:Z13"/>
    <mergeCell ref="AA11:AA13"/>
    <mergeCell ref="AB11:AB13"/>
    <mergeCell ref="AC11:AC13"/>
    <mergeCell ref="AD11:AD13"/>
    <mergeCell ref="S11:S13"/>
    <mergeCell ref="T11:T13"/>
    <mergeCell ref="U11:U13"/>
    <mergeCell ref="AG5:AG7"/>
    <mergeCell ref="A8:A10"/>
    <mergeCell ref="B8:B10"/>
    <mergeCell ref="C8:C10"/>
    <mergeCell ref="E8:E10"/>
    <mergeCell ref="H8:H10"/>
    <mergeCell ref="I8:I10"/>
    <mergeCell ref="J8:J10"/>
    <mergeCell ref="K8:K10"/>
    <mergeCell ref="L8:L10"/>
    <mergeCell ref="Y5:Y7"/>
    <mergeCell ref="Z5:Z7"/>
    <mergeCell ref="AA5:AA7"/>
    <mergeCell ref="AB5:AB7"/>
    <mergeCell ref="AC5:AC7"/>
    <mergeCell ref="AD5:AD7"/>
    <mergeCell ref="S5:S7"/>
    <mergeCell ref="T5:T7"/>
    <mergeCell ref="U5:U7"/>
    <mergeCell ref="V5:V7"/>
    <mergeCell ref="W5:W7"/>
    <mergeCell ref="X5:X7"/>
    <mergeCell ref="J5:J7"/>
    <mergeCell ref="K5:K7"/>
    <mergeCell ref="L5:L7"/>
    <mergeCell ref="M5:M7"/>
    <mergeCell ref="P5:Q7"/>
    <mergeCell ref="R5:R7"/>
    <mergeCell ref="A5:A7"/>
    <mergeCell ref="B5:B7"/>
    <mergeCell ref="C5:C7"/>
    <mergeCell ref="E5:E7"/>
    <mergeCell ref="H5:H7"/>
    <mergeCell ref="I5:I7"/>
    <mergeCell ref="J3:S3"/>
    <mergeCell ref="T3:AC3"/>
    <mergeCell ref="AD3:AE3"/>
    <mergeCell ref="J4:K4"/>
    <mergeCell ref="L4:M4"/>
    <mergeCell ref="P4:S4"/>
    <mergeCell ref="A1:G1"/>
    <mergeCell ref="H1:I1"/>
    <mergeCell ref="AC1:AD1"/>
    <mergeCell ref="A3:A4"/>
    <mergeCell ref="B3:B4"/>
    <mergeCell ref="C3:C4"/>
    <mergeCell ref="E3:E4"/>
    <mergeCell ref="F3:G3"/>
    <mergeCell ref="H3:H4"/>
    <mergeCell ref="I3:I4"/>
    <mergeCell ref="D3:D4"/>
    <mergeCell ref="D5:D7"/>
  </mergeCells>
  <phoneticPr fontId="3"/>
  <dataValidations count="7">
    <dataValidation type="list" errorStyle="warning" allowBlank="1" showInputMessage="1" showErrorMessage="1" error="選択項目以外の入力がされています。" sqref="AD5:AD184" xr:uid="{00000000-0002-0000-0700-000000000000}">
      <formula1>$AJ$6:$AJ$18</formula1>
    </dataValidation>
    <dataValidation type="list" errorStyle="warning" allowBlank="1" showInputMessage="1" showErrorMessage="1" error="選択項目以外の入力がされています。" sqref="C5:C184" xr:uid="{00000000-0002-0000-0700-000001000000}">
      <formula1>$AH$6:$AH$26</formula1>
    </dataValidation>
    <dataValidation type="list" allowBlank="1" showInputMessage="1" showErrorMessage="1" sqref="T5:AC5 T8:AC8 T11:AC11 T14:AC14 T17:AC17 T20:AC20 T23:AC23 T26:AC26 T29:AC29 T32:AC32 T35:AC35 T38:AC38 T41:AC41 T44:AC44 T47:AC47 T50:AC50 T53:AC53 T56:AC56 T59:AC59 T62:AC62 T65:AC65 T68:AC68 T71:AC71 T74:AC74 T77:AC77 T80:AC80 T83:AC83 T86:AC86 T89:AC89 T92:AC92 T95:AC95 T98:AC98 T101:AC101 T104:AC104 T107:AC107 T110:AC110 T113:AC113 T116:AC116 T119:AC119 T122:AC122 T125:AC125 T128:AC128 T131:AC131 T134:AC134 T137:AC137 T140:AC140 T143:AC143 T146:AC146 T149:AC149 T152:AC152 T155:AC155 T158:AC158 T161:AC161 T164:AC164 T167:AC167 T170:AC170 T173:AC173 T176:AC176 T179:AC179 T182:AC182" xr:uid="{00000000-0002-0000-0700-000002000000}">
      <formula1>"有"</formula1>
    </dataValidation>
    <dataValidation type="list" allowBlank="1" showInputMessage="1" showErrorMessage="1" sqref="P5 P8 P11 P14 P17 P20 P23 P26 P29 P32 P35 P38 P41 P44 P47 P50 P53 P56 P59 P62 P65 P68 P71 P74 P77 P80 P83 P86 P89 P92 P95 P98 P101 P104 P107 P110 P113 P116 P119 P122 P125 P128 P131 P134 P137 P140 P143 P146 P149 P152 P155 P158 P161 P164 P167 P170 P173 P176 P179 P182" xr:uid="{00000000-0002-0000-0700-000003000000}">
      <formula1>"　,時給,日給,月給,年俸"</formula1>
    </dataValidation>
    <dataValidation type="list" allowBlank="1" showInputMessage="1" showErrorMessage="1" sqref="I5 I8 I11 I14 I17 I20 I23 I26 I29 I32 I35 I38 I41 I44 I47 I50 I53 I56 I59 I62 I65 I68 I71 I74 I77 I80 I83 I86 I89 I92 I95 I98 I101 I104 I107 I110 I113 I116 I119 I122 I125 I128 I131 I134 I137 I140 I143 I146 I149 I152 I155 I158 I161 I164 I167 I170 I173 I176 I179 I182" xr:uid="{00000000-0002-0000-0700-000004000000}">
      <formula1>"定めあり・定めなし,定めあり,定めなし"</formula1>
    </dataValidation>
    <dataValidation type="list" allowBlank="1" showInputMessage="1" showErrorMessage="1" sqref="E5:E184" xr:uid="{00000000-0002-0000-0700-000005000000}">
      <formula1>"常勤職員,常勤的非常勤職員,非常勤職員,派遣職員,"</formula1>
    </dataValidation>
    <dataValidation type="list" allowBlank="1" showInputMessage="1" showErrorMessage="1" sqref="D5:D184" xr:uid="{13E5D48B-CECF-42BA-A56F-262CAED1B074}">
      <formula1>"0歳児担任,1歳児担任,2歳児担任,3歳児担任,4歳児担任,5歳児担任,一時保育担当,幼稚園型一時預り専任,子育て広場専任職員,フリー,その他,　,"</formula1>
    </dataValidation>
  </dataValidations>
  <printOptions horizontalCentered="1"/>
  <pageMargins left="0.31496062992125984" right="0.31496062992125984" top="0.55118110236220474" bottom="0.55118110236220474" header="0.31496062992125984" footer="0.31496062992125984"/>
  <pageSetup paperSize="9" scale="69" fitToHeight="0"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J184"/>
  <sheetViews>
    <sheetView view="pageBreakPreview" zoomScale="85" zoomScaleNormal="100" zoomScaleSheetLayoutView="85" workbookViewId="0">
      <selection activeCell="N8" sqref="K8:N10"/>
    </sheetView>
  </sheetViews>
  <sheetFormatPr defaultColWidth="9" defaultRowHeight="13.2"/>
  <cols>
    <col min="1" max="1" width="3.21875" style="78" bestFit="1" customWidth="1"/>
    <col min="2" max="2" width="14.44140625" style="78" customWidth="1"/>
    <col min="3" max="5" width="11" style="78" customWidth="1"/>
    <col min="6" max="6" width="9.33203125" style="78" customWidth="1"/>
    <col min="7" max="7" width="15" style="78" customWidth="1"/>
    <col min="8" max="8" width="10.33203125" style="78" customWidth="1"/>
    <col min="9" max="9" width="8.33203125" style="78" customWidth="1"/>
    <col min="10" max="10" width="4.44140625" style="78" customWidth="1"/>
    <col min="11" max="11" width="4.77734375" style="78" customWidth="1"/>
    <col min="12" max="12" width="4.33203125" style="78" customWidth="1"/>
    <col min="13" max="13" width="4.77734375" style="78" customWidth="1"/>
    <col min="14" max="14" width="4.33203125" style="78" customWidth="1"/>
    <col min="15" max="15" width="4.77734375" style="78" customWidth="1"/>
    <col min="16" max="17" width="3.6640625" style="78" customWidth="1"/>
    <col min="18" max="18" width="12" style="78" customWidth="1"/>
    <col min="19" max="19" width="2.88671875" style="78" customWidth="1"/>
    <col min="20" max="27" width="4.44140625" style="79" customWidth="1"/>
    <col min="28" max="29" width="4.44140625" style="78" customWidth="1"/>
    <col min="30" max="30" width="9.109375" style="78" customWidth="1"/>
    <col min="31" max="31" width="10.44140625" style="78" customWidth="1"/>
    <col min="32" max="36" width="9" style="78" customWidth="1"/>
    <col min="37" max="16384" width="9" style="78"/>
  </cols>
  <sheetData>
    <row r="1" spans="1:36" ht="18" customHeight="1">
      <c r="A1" s="2036" t="s">
        <v>332</v>
      </c>
      <c r="B1" s="2036"/>
      <c r="C1" s="2036"/>
      <c r="D1" s="2036"/>
      <c r="E1" s="2036"/>
      <c r="F1" s="2036"/>
      <c r="G1" s="2036"/>
      <c r="H1" s="2037"/>
      <c r="I1" s="2037"/>
      <c r="T1" s="78"/>
      <c r="U1" s="78"/>
      <c r="V1" s="78"/>
      <c r="W1" s="78"/>
      <c r="X1" s="78"/>
      <c r="Y1" s="78"/>
      <c r="Z1" s="78"/>
      <c r="AA1" s="78"/>
      <c r="AC1" s="2039" t="s">
        <v>333</v>
      </c>
      <c r="AD1" s="2040"/>
    </row>
    <row r="2" spans="1:36" ht="18" customHeight="1">
      <c r="A2" s="78" t="s">
        <v>1262</v>
      </c>
      <c r="T2" s="78"/>
      <c r="U2" s="78"/>
      <c r="V2" s="78"/>
      <c r="W2" s="78"/>
      <c r="X2" s="78"/>
      <c r="Y2" s="78"/>
      <c r="Z2" s="78"/>
      <c r="AA2" s="78"/>
    </row>
    <row r="3" spans="1:36" s="80" customFormat="1" ht="23.25" customHeight="1">
      <c r="A3" s="2032" t="s">
        <v>998</v>
      </c>
      <c r="B3" s="2032" t="s">
        <v>12</v>
      </c>
      <c r="C3" s="2032" t="s">
        <v>324</v>
      </c>
      <c r="D3" s="2028" t="s">
        <v>675</v>
      </c>
      <c r="E3" s="2035" t="s">
        <v>684</v>
      </c>
      <c r="F3" s="2035" t="s">
        <v>676</v>
      </c>
      <c r="G3" s="2035"/>
      <c r="H3" s="2035" t="s">
        <v>325</v>
      </c>
      <c r="I3" s="2033" t="s">
        <v>334</v>
      </c>
      <c r="J3" s="2032" t="s">
        <v>979</v>
      </c>
      <c r="K3" s="2032"/>
      <c r="L3" s="2032"/>
      <c r="M3" s="2032"/>
      <c r="N3" s="2032"/>
      <c r="O3" s="2032"/>
      <c r="P3" s="2032"/>
      <c r="Q3" s="2032"/>
      <c r="R3" s="2032"/>
      <c r="S3" s="2032"/>
      <c r="T3" s="2028" t="s">
        <v>677</v>
      </c>
      <c r="U3" s="2028"/>
      <c r="V3" s="2028"/>
      <c r="W3" s="2028"/>
      <c r="X3" s="2028"/>
      <c r="Y3" s="2028"/>
      <c r="Z3" s="2028"/>
      <c r="AA3" s="2028"/>
      <c r="AB3" s="2028"/>
      <c r="AC3" s="2028"/>
      <c r="AD3" s="2028" t="s">
        <v>678</v>
      </c>
      <c r="AE3" s="2028"/>
    </row>
    <row r="4" spans="1:36" s="80" customFormat="1" ht="48.75" customHeight="1">
      <c r="A4" s="2032"/>
      <c r="B4" s="2032"/>
      <c r="C4" s="2032"/>
      <c r="D4" s="2028"/>
      <c r="E4" s="2035"/>
      <c r="F4" s="191" t="s">
        <v>679</v>
      </c>
      <c r="G4" s="192" t="s">
        <v>680</v>
      </c>
      <c r="H4" s="2035"/>
      <c r="I4" s="2034"/>
      <c r="J4" s="2147" t="s">
        <v>685</v>
      </c>
      <c r="K4" s="2147"/>
      <c r="L4" s="2032" t="s">
        <v>686</v>
      </c>
      <c r="M4" s="2032"/>
      <c r="N4" s="2032" t="s">
        <v>1511</v>
      </c>
      <c r="O4" s="2032"/>
      <c r="P4" s="2148" t="s">
        <v>687</v>
      </c>
      <c r="Q4" s="2149"/>
      <c r="R4" s="2149"/>
      <c r="S4" s="2150"/>
      <c r="T4" s="508"/>
      <c r="U4" s="509"/>
      <c r="V4" s="509"/>
      <c r="W4" s="509"/>
      <c r="X4" s="509"/>
      <c r="Y4" s="509"/>
      <c r="Z4" s="509"/>
      <c r="AA4" s="510"/>
      <c r="AB4" s="511"/>
      <c r="AC4" s="512"/>
      <c r="AD4" s="195" t="s">
        <v>726</v>
      </c>
      <c r="AE4" s="196" t="s">
        <v>681</v>
      </c>
    </row>
    <row r="5" spans="1:36" s="80" customFormat="1" ht="12">
      <c r="A5" s="2044">
        <v>1</v>
      </c>
      <c r="B5" s="2050"/>
      <c r="C5" s="2050"/>
      <c r="D5" s="2050"/>
      <c r="E5" s="2019"/>
      <c r="F5" s="241" t="s">
        <v>682</v>
      </c>
      <c r="G5" s="242"/>
      <c r="H5" s="2019"/>
      <c r="I5" s="2145" t="s">
        <v>688</v>
      </c>
      <c r="J5" s="2101"/>
      <c r="K5" s="2104" t="s">
        <v>309</v>
      </c>
      <c r="L5" s="2101"/>
      <c r="M5" s="2104" t="s">
        <v>335</v>
      </c>
      <c r="N5" s="2102"/>
      <c r="O5" s="2105" t="s">
        <v>358</v>
      </c>
      <c r="P5" s="2125" t="s">
        <v>224</v>
      </c>
      <c r="Q5" s="2126"/>
      <c r="R5" s="2056"/>
      <c r="S5" s="2146" t="s">
        <v>331</v>
      </c>
      <c r="T5" s="2022"/>
      <c r="U5" s="2062"/>
      <c r="V5" s="2062"/>
      <c r="W5" s="2062"/>
      <c r="X5" s="2062"/>
      <c r="Y5" s="2062"/>
      <c r="Z5" s="2062"/>
      <c r="AA5" s="2062"/>
      <c r="AB5" s="2062"/>
      <c r="AC5" s="2053"/>
      <c r="AD5" s="2107"/>
      <c r="AE5" s="243" t="s">
        <v>683</v>
      </c>
      <c r="AG5" s="2044" t="str">
        <f>IF(ISERROR(VLOOKUP(C5,$AH$6:$AI$27,2,0))=TRUE,"",VLOOKUP(C5,$AH$6:$AI$27,2,0))</f>
        <v/>
      </c>
      <c r="AH5" s="80" t="s">
        <v>922</v>
      </c>
    </row>
    <row r="6" spans="1:36" s="80" customFormat="1" ht="12">
      <c r="A6" s="2045"/>
      <c r="B6" s="2051"/>
      <c r="C6" s="2051"/>
      <c r="D6" s="2051"/>
      <c r="E6" s="2020"/>
      <c r="F6" s="244" t="s">
        <v>923</v>
      </c>
      <c r="G6" s="245"/>
      <c r="H6" s="2020"/>
      <c r="I6" s="2128"/>
      <c r="J6" s="2102"/>
      <c r="K6" s="2105"/>
      <c r="L6" s="2102"/>
      <c r="M6" s="2105"/>
      <c r="N6" s="2102"/>
      <c r="O6" s="2105"/>
      <c r="P6" s="2120"/>
      <c r="Q6" s="2121"/>
      <c r="R6" s="2057"/>
      <c r="S6" s="2143"/>
      <c r="T6" s="2023"/>
      <c r="U6" s="2063"/>
      <c r="V6" s="2063"/>
      <c r="W6" s="2063"/>
      <c r="X6" s="2063"/>
      <c r="Y6" s="2063"/>
      <c r="Z6" s="2063"/>
      <c r="AA6" s="2063"/>
      <c r="AB6" s="2063"/>
      <c r="AC6" s="2054"/>
      <c r="AD6" s="2108"/>
      <c r="AE6" s="276" t="s">
        <v>925</v>
      </c>
      <c r="AG6" s="2045"/>
      <c r="AH6" s="80" t="s">
        <v>919</v>
      </c>
      <c r="AI6" s="80">
        <v>0</v>
      </c>
      <c r="AJ6" s="80" t="s">
        <v>926</v>
      </c>
    </row>
    <row r="7" spans="1:36" s="80" customFormat="1" ht="12">
      <c r="A7" s="2046"/>
      <c r="B7" s="2052"/>
      <c r="C7" s="2052"/>
      <c r="D7" s="2052"/>
      <c r="E7" s="2021"/>
      <c r="F7" s="272" t="s">
        <v>999</v>
      </c>
      <c r="G7" s="271"/>
      <c r="H7" s="2021"/>
      <c r="I7" s="2129"/>
      <c r="J7" s="2103"/>
      <c r="K7" s="2106"/>
      <c r="L7" s="2103"/>
      <c r="M7" s="2106"/>
      <c r="N7" s="2103"/>
      <c r="O7" s="2106"/>
      <c r="P7" s="2122"/>
      <c r="Q7" s="2123"/>
      <c r="R7" s="2058"/>
      <c r="S7" s="2144"/>
      <c r="T7" s="2024"/>
      <c r="U7" s="2064"/>
      <c r="V7" s="2064"/>
      <c r="W7" s="2064"/>
      <c r="X7" s="2064"/>
      <c r="Y7" s="2064"/>
      <c r="Z7" s="2064"/>
      <c r="AA7" s="2064"/>
      <c r="AB7" s="2064"/>
      <c r="AC7" s="2055"/>
      <c r="AD7" s="2109"/>
      <c r="AE7" s="246" t="s">
        <v>1000</v>
      </c>
      <c r="AG7" s="2046"/>
      <c r="AH7" s="80" t="s">
        <v>929</v>
      </c>
      <c r="AI7" s="80">
        <v>0</v>
      </c>
      <c r="AJ7" s="80" t="s">
        <v>930</v>
      </c>
    </row>
    <row r="8" spans="1:36" s="80" customFormat="1" ht="12">
      <c r="A8" s="2044">
        <v>2</v>
      </c>
      <c r="B8" s="2050"/>
      <c r="C8" s="2050"/>
      <c r="D8" s="2050"/>
      <c r="E8" s="2019"/>
      <c r="F8" s="241" t="s">
        <v>682</v>
      </c>
      <c r="G8" s="242"/>
      <c r="H8" s="2019"/>
      <c r="I8" s="2145" t="s">
        <v>688</v>
      </c>
      <c r="J8" s="2101"/>
      <c r="K8" s="2104" t="s">
        <v>309</v>
      </c>
      <c r="L8" s="2101"/>
      <c r="M8" s="2104" t="s">
        <v>335</v>
      </c>
      <c r="N8" s="2101"/>
      <c r="O8" s="2104" t="s">
        <v>358</v>
      </c>
      <c r="P8" s="2125" t="s">
        <v>224</v>
      </c>
      <c r="Q8" s="2126"/>
      <c r="R8" s="2056"/>
      <c r="S8" s="2146" t="s">
        <v>331</v>
      </c>
      <c r="T8" s="2022"/>
      <c r="U8" s="2062"/>
      <c r="V8" s="2062"/>
      <c r="W8" s="2062"/>
      <c r="X8" s="2062"/>
      <c r="Y8" s="2062"/>
      <c r="Z8" s="2062"/>
      <c r="AA8" s="2062"/>
      <c r="AB8" s="2062"/>
      <c r="AC8" s="2053"/>
      <c r="AD8" s="2107"/>
      <c r="AE8" s="243" t="s">
        <v>683</v>
      </c>
      <c r="AG8" s="2044" t="str">
        <f t="shared" ref="AG8" si="0">IF(ISERROR(VLOOKUP(C8,$AH$6:$AI$27,2,0))=TRUE,"",VLOOKUP(C8,$AH$6:$AI$27,2,0))</f>
        <v/>
      </c>
      <c r="AH8" s="80" t="s">
        <v>934</v>
      </c>
      <c r="AI8" s="80">
        <v>1</v>
      </c>
      <c r="AJ8" s="80" t="s">
        <v>935</v>
      </c>
    </row>
    <row r="9" spans="1:36" s="80" customFormat="1" ht="12">
      <c r="A9" s="2045"/>
      <c r="B9" s="2051"/>
      <c r="C9" s="2051"/>
      <c r="D9" s="2051"/>
      <c r="E9" s="2020"/>
      <c r="F9" s="244" t="s">
        <v>923</v>
      </c>
      <c r="G9" s="245"/>
      <c r="H9" s="2020"/>
      <c r="I9" s="2128"/>
      <c r="J9" s="2102"/>
      <c r="K9" s="2105"/>
      <c r="L9" s="2102"/>
      <c r="M9" s="2105"/>
      <c r="N9" s="2102"/>
      <c r="O9" s="2105"/>
      <c r="P9" s="2120"/>
      <c r="Q9" s="2121"/>
      <c r="R9" s="2057"/>
      <c r="S9" s="2143"/>
      <c r="T9" s="2023"/>
      <c r="U9" s="2063"/>
      <c r="V9" s="2063"/>
      <c r="W9" s="2063"/>
      <c r="X9" s="2063"/>
      <c r="Y9" s="2063"/>
      <c r="Z9" s="2063"/>
      <c r="AA9" s="2063"/>
      <c r="AB9" s="2063"/>
      <c r="AC9" s="2054"/>
      <c r="AD9" s="2108"/>
      <c r="AE9" s="276" t="s">
        <v>359</v>
      </c>
      <c r="AG9" s="2045"/>
      <c r="AH9" s="80" t="s">
        <v>937</v>
      </c>
      <c r="AI9" s="80">
        <v>0</v>
      </c>
      <c r="AJ9" s="80" t="s">
        <v>938</v>
      </c>
    </row>
    <row r="10" spans="1:36" s="80" customFormat="1" ht="12">
      <c r="A10" s="2046"/>
      <c r="B10" s="2052"/>
      <c r="C10" s="2052"/>
      <c r="D10" s="2052"/>
      <c r="E10" s="2021"/>
      <c r="F10" s="272" t="s">
        <v>985</v>
      </c>
      <c r="G10" s="271"/>
      <c r="H10" s="2021"/>
      <c r="I10" s="2129"/>
      <c r="J10" s="2103"/>
      <c r="K10" s="2106"/>
      <c r="L10" s="2103"/>
      <c r="M10" s="2106"/>
      <c r="N10" s="2103"/>
      <c r="O10" s="2106"/>
      <c r="P10" s="2122"/>
      <c r="Q10" s="2123"/>
      <c r="R10" s="2058"/>
      <c r="S10" s="2144"/>
      <c r="T10" s="2024"/>
      <c r="U10" s="2064"/>
      <c r="V10" s="2064"/>
      <c r="W10" s="2064"/>
      <c r="X10" s="2064"/>
      <c r="Y10" s="2064"/>
      <c r="Z10" s="2064"/>
      <c r="AA10" s="2064"/>
      <c r="AB10" s="2064"/>
      <c r="AC10" s="2055"/>
      <c r="AD10" s="2109"/>
      <c r="AE10" s="246" t="s">
        <v>729</v>
      </c>
      <c r="AG10" s="2046"/>
      <c r="AH10" s="80" t="s">
        <v>931</v>
      </c>
      <c r="AI10" s="80">
        <v>1</v>
      </c>
      <c r="AJ10" s="80" t="s">
        <v>941</v>
      </c>
    </row>
    <row r="11" spans="1:36" s="80" customFormat="1" ht="12">
      <c r="A11" s="2044">
        <v>3</v>
      </c>
      <c r="B11" s="2050"/>
      <c r="C11" s="2050"/>
      <c r="D11" s="2050"/>
      <c r="E11" s="2019"/>
      <c r="F11" s="241" t="s">
        <v>682</v>
      </c>
      <c r="G11" s="242"/>
      <c r="H11" s="2019"/>
      <c r="I11" s="2145" t="s">
        <v>688</v>
      </c>
      <c r="J11" s="2101"/>
      <c r="K11" s="2104" t="s">
        <v>309</v>
      </c>
      <c r="L11" s="2101"/>
      <c r="M11" s="2104" t="s">
        <v>335</v>
      </c>
      <c r="N11" s="2101"/>
      <c r="O11" s="2104" t="s">
        <v>358</v>
      </c>
      <c r="P11" s="2125" t="s">
        <v>224</v>
      </c>
      <c r="Q11" s="2126"/>
      <c r="R11" s="2056"/>
      <c r="S11" s="2146" t="s">
        <v>331</v>
      </c>
      <c r="T11" s="2022"/>
      <c r="U11" s="2062"/>
      <c r="V11" s="2062"/>
      <c r="W11" s="2062"/>
      <c r="X11" s="2062"/>
      <c r="Y11" s="2062"/>
      <c r="Z11" s="2062"/>
      <c r="AA11" s="2062"/>
      <c r="AB11" s="2062"/>
      <c r="AC11" s="2053"/>
      <c r="AD11" s="2107"/>
      <c r="AE11" s="243" t="s">
        <v>683</v>
      </c>
      <c r="AG11" s="2044" t="str">
        <f t="shared" ref="AG11" si="1">IF(ISERROR(VLOOKUP(C11,$AH$6:$AI$27,2,0))=TRUE,"",VLOOKUP(C11,$AH$6:$AI$27,2,0))</f>
        <v/>
      </c>
      <c r="AH11" s="80" t="s">
        <v>942</v>
      </c>
      <c r="AI11" s="80">
        <v>1</v>
      </c>
      <c r="AJ11" s="80" t="s">
        <v>943</v>
      </c>
    </row>
    <row r="12" spans="1:36" s="80" customFormat="1" ht="12">
      <c r="A12" s="2045"/>
      <c r="B12" s="2051"/>
      <c r="C12" s="2051"/>
      <c r="D12" s="2051"/>
      <c r="E12" s="2020"/>
      <c r="F12" s="244" t="s">
        <v>727</v>
      </c>
      <c r="G12" s="245"/>
      <c r="H12" s="2020"/>
      <c r="I12" s="2128"/>
      <c r="J12" s="2102"/>
      <c r="K12" s="2105"/>
      <c r="L12" s="2102"/>
      <c r="M12" s="2105"/>
      <c r="N12" s="2102"/>
      <c r="O12" s="2105"/>
      <c r="P12" s="2120"/>
      <c r="Q12" s="2121"/>
      <c r="R12" s="2057"/>
      <c r="S12" s="2143"/>
      <c r="T12" s="2023"/>
      <c r="U12" s="2063"/>
      <c r="V12" s="2063"/>
      <c r="W12" s="2063"/>
      <c r="X12" s="2063"/>
      <c r="Y12" s="2063"/>
      <c r="Z12" s="2063"/>
      <c r="AA12" s="2063"/>
      <c r="AB12" s="2063"/>
      <c r="AC12" s="2054"/>
      <c r="AD12" s="2108"/>
      <c r="AE12" s="276" t="s">
        <v>925</v>
      </c>
      <c r="AG12" s="2045"/>
      <c r="AH12" s="80" t="s">
        <v>945</v>
      </c>
      <c r="AI12" s="80">
        <v>0</v>
      </c>
      <c r="AJ12" s="80" t="s">
        <v>946</v>
      </c>
    </row>
    <row r="13" spans="1:36" s="80" customFormat="1" ht="12">
      <c r="A13" s="2046"/>
      <c r="B13" s="2052"/>
      <c r="C13" s="2052"/>
      <c r="D13" s="2052"/>
      <c r="E13" s="2021"/>
      <c r="F13" s="272" t="s">
        <v>985</v>
      </c>
      <c r="G13" s="271"/>
      <c r="H13" s="2021"/>
      <c r="I13" s="2129"/>
      <c r="J13" s="2103"/>
      <c r="K13" s="2106"/>
      <c r="L13" s="2103"/>
      <c r="M13" s="2106"/>
      <c r="N13" s="2103"/>
      <c r="O13" s="2106"/>
      <c r="P13" s="2122"/>
      <c r="Q13" s="2123"/>
      <c r="R13" s="2058"/>
      <c r="S13" s="2144"/>
      <c r="T13" s="2024"/>
      <c r="U13" s="2064"/>
      <c r="V13" s="2064"/>
      <c r="W13" s="2064"/>
      <c r="X13" s="2064"/>
      <c r="Y13" s="2064"/>
      <c r="Z13" s="2064"/>
      <c r="AA13" s="2064"/>
      <c r="AB13" s="2064"/>
      <c r="AC13" s="2055"/>
      <c r="AD13" s="2109"/>
      <c r="AE13" s="246" t="s">
        <v>986</v>
      </c>
      <c r="AG13" s="2046"/>
      <c r="AH13" s="80" t="s">
        <v>947</v>
      </c>
      <c r="AI13" s="80">
        <v>0</v>
      </c>
      <c r="AJ13" s="80" t="s">
        <v>948</v>
      </c>
    </row>
    <row r="14" spans="1:36" s="80" customFormat="1" ht="12">
      <c r="A14" s="2044">
        <v>4</v>
      </c>
      <c r="B14" s="2050"/>
      <c r="C14" s="2050"/>
      <c r="D14" s="2050"/>
      <c r="E14" s="2019"/>
      <c r="F14" s="241" t="s">
        <v>682</v>
      </c>
      <c r="G14" s="242"/>
      <c r="H14" s="2019"/>
      <c r="I14" s="2145" t="s">
        <v>688</v>
      </c>
      <c r="J14" s="2101"/>
      <c r="K14" s="2104" t="s">
        <v>309</v>
      </c>
      <c r="L14" s="2101"/>
      <c r="M14" s="2104" t="s">
        <v>335</v>
      </c>
      <c r="N14" s="2101"/>
      <c r="O14" s="2104" t="s">
        <v>358</v>
      </c>
      <c r="P14" s="2125" t="s">
        <v>224</v>
      </c>
      <c r="Q14" s="2126"/>
      <c r="R14" s="2056"/>
      <c r="S14" s="2146" t="s">
        <v>331</v>
      </c>
      <c r="T14" s="2022"/>
      <c r="U14" s="2062"/>
      <c r="V14" s="2062"/>
      <c r="W14" s="2062"/>
      <c r="X14" s="2062"/>
      <c r="Y14" s="2062"/>
      <c r="Z14" s="2062"/>
      <c r="AA14" s="2062"/>
      <c r="AB14" s="2062"/>
      <c r="AC14" s="2053"/>
      <c r="AD14" s="2107"/>
      <c r="AE14" s="243" t="s">
        <v>683</v>
      </c>
      <c r="AG14" s="2044" t="str">
        <f t="shared" ref="AG14" si="2">IF(ISERROR(VLOOKUP(C14,$AH$6:$AI$27,2,0))=TRUE,"",VLOOKUP(C14,$AH$6:$AI$27,2,0))</f>
        <v/>
      </c>
      <c r="AH14" s="80" t="s">
        <v>950</v>
      </c>
      <c r="AI14" s="80">
        <v>0</v>
      </c>
      <c r="AJ14" s="80" t="s">
        <v>951</v>
      </c>
    </row>
    <row r="15" spans="1:36" s="80" customFormat="1" ht="12">
      <c r="A15" s="2045"/>
      <c r="B15" s="2051"/>
      <c r="C15" s="2051"/>
      <c r="D15" s="2051"/>
      <c r="E15" s="2020"/>
      <c r="F15" s="244" t="s">
        <v>923</v>
      </c>
      <c r="G15" s="245"/>
      <c r="H15" s="2020"/>
      <c r="I15" s="2128"/>
      <c r="J15" s="2102"/>
      <c r="K15" s="2105"/>
      <c r="L15" s="2102"/>
      <c r="M15" s="2105"/>
      <c r="N15" s="2102"/>
      <c r="O15" s="2105"/>
      <c r="P15" s="2120"/>
      <c r="Q15" s="2121"/>
      <c r="R15" s="2057"/>
      <c r="S15" s="2143"/>
      <c r="T15" s="2023"/>
      <c r="U15" s="2063"/>
      <c r="V15" s="2063"/>
      <c r="W15" s="2063"/>
      <c r="X15" s="2063"/>
      <c r="Y15" s="2063"/>
      <c r="Z15" s="2063"/>
      <c r="AA15" s="2063"/>
      <c r="AB15" s="2063"/>
      <c r="AC15" s="2054"/>
      <c r="AD15" s="2108"/>
      <c r="AE15" s="276" t="s">
        <v>925</v>
      </c>
      <c r="AG15" s="2045"/>
      <c r="AH15" s="80" t="s">
        <v>952</v>
      </c>
      <c r="AI15" s="80">
        <v>0</v>
      </c>
      <c r="AJ15" s="80" t="s">
        <v>953</v>
      </c>
    </row>
    <row r="16" spans="1:36" s="80" customFormat="1" ht="12">
      <c r="A16" s="2046"/>
      <c r="B16" s="2052"/>
      <c r="C16" s="2052"/>
      <c r="D16" s="2052"/>
      <c r="E16" s="2021"/>
      <c r="F16" s="272" t="s">
        <v>939</v>
      </c>
      <c r="G16" s="271"/>
      <c r="H16" s="2021"/>
      <c r="I16" s="2129"/>
      <c r="J16" s="2103"/>
      <c r="K16" s="2106"/>
      <c r="L16" s="2103"/>
      <c r="M16" s="2106"/>
      <c r="N16" s="2103"/>
      <c r="O16" s="2106"/>
      <c r="P16" s="2122"/>
      <c r="Q16" s="2123"/>
      <c r="R16" s="2058"/>
      <c r="S16" s="2144"/>
      <c r="T16" s="2024"/>
      <c r="U16" s="2064"/>
      <c r="V16" s="2064"/>
      <c r="W16" s="2064"/>
      <c r="X16" s="2064"/>
      <c r="Y16" s="2064"/>
      <c r="Z16" s="2064"/>
      <c r="AA16" s="2064"/>
      <c r="AB16" s="2064"/>
      <c r="AC16" s="2055"/>
      <c r="AD16" s="2109"/>
      <c r="AE16" s="246" t="s">
        <v>986</v>
      </c>
      <c r="AG16" s="2046"/>
      <c r="AH16" s="80" t="s">
        <v>954</v>
      </c>
      <c r="AI16" s="80">
        <v>0</v>
      </c>
      <c r="AJ16" s="80" t="s">
        <v>921</v>
      </c>
    </row>
    <row r="17" spans="1:36" s="80" customFormat="1" ht="12">
      <c r="A17" s="2044">
        <v>5</v>
      </c>
      <c r="B17" s="2050"/>
      <c r="C17" s="2050"/>
      <c r="D17" s="2050"/>
      <c r="E17" s="2019"/>
      <c r="F17" s="241" t="s">
        <v>682</v>
      </c>
      <c r="G17" s="242"/>
      <c r="H17" s="2019"/>
      <c r="I17" s="2145" t="s">
        <v>688</v>
      </c>
      <c r="J17" s="2101"/>
      <c r="K17" s="2104" t="s">
        <v>309</v>
      </c>
      <c r="L17" s="2101"/>
      <c r="M17" s="2104" t="s">
        <v>335</v>
      </c>
      <c r="N17" s="2102"/>
      <c r="O17" s="2105" t="s">
        <v>358</v>
      </c>
      <c r="P17" s="2125" t="s">
        <v>224</v>
      </c>
      <c r="Q17" s="2126"/>
      <c r="R17" s="2056"/>
      <c r="S17" s="2146" t="s">
        <v>331</v>
      </c>
      <c r="T17" s="2022"/>
      <c r="U17" s="2062"/>
      <c r="V17" s="2062"/>
      <c r="W17" s="2062"/>
      <c r="X17" s="2062"/>
      <c r="Y17" s="2062"/>
      <c r="Z17" s="2062"/>
      <c r="AA17" s="2062"/>
      <c r="AB17" s="2062"/>
      <c r="AC17" s="2053"/>
      <c r="AD17" s="2107"/>
      <c r="AE17" s="243" t="s">
        <v>683</v>
      </c>
      <c r="AG17" s="2044" t="str">
        <f t="shared" ref="AG17" si="3">IF(ISERROR(VLOOKUP(C17,$AH$6:$AI$27,2,0))=TRUE,"",VLOOKUP(C17,$AH$6:$AI$27,2,0))</f>
        <v/>
      </c>
      <c r="AH17" s="80" t="s">
        <v>949</v>
      </c>
      <c r="AI17" s="80">
        <v>0</v>
      </c>
      <c r="AJ17" s="80" t="s">
        <v>933</v>
      </c>
    </row>
    <row r="18" spans="1:36" s="80" customFormat="1" ht="12">
      <c r="A18" s="2045"/>
      <c r="B18" s="2051"/>
      <c r="C18" s="2051"/>
      <c r="D18" s="2051"/>
      <c r="E18" s="2020"/>
      <c r="F18" s="244" t="s">
        <v>984</v>
      </c>
      <c r="G18" s="245"/>
      <c r="H18" s="2020"/>
      <c r="I18" s="2128"/>
      <c r="J18" s="2102"/>
      <c r="K18" s="2105"/>
      <c r="L18" s="2102"/>
      <c r="M18" s="2105"/>
      <c r="N18" s="2102"/>
      <c r="O18" s="2105"/>
      <c r="P18" s="2120"/>
      <c r="Q18" s="2121"/>
      <c r="R18" s="2057"/>
      <c r="S18" s="2143"/>
      <c r="T18" s="2023"/>
      <c r="U18" s="2063"/>
      <c r="V18" s="2063"/>
      <c r="W18" s="2063"/>
      <c r="X18" s="2063"/>
      <c r="Y18" s="2063"/>
      <c r="Z18" s="2063"/>
      <c r="AA18" s="2063"/>
      <c r="AB18" s="2063"/>
      <c r="AC18" s="2054"/>
      <c r="AD18" s="2108"/>
      <c r="AE18" s="276" t="s">
        <v>1001</v>
      </c>
      <c r="AG18" s="2045"/>
      <c r="AH18" s="80" t="s">
        <v>957</v>
      </c>
      <c r="AI18" s="80">
        <v>0</v>
      </c>
      <c r="AJ18" s="80" t="s">
        <v>958</v>
      </c>
    </row>
    <row r="19" spans="1:36" s="80" customFormat="1">
      <c r="A19" s="2046"/>
      <c r="B19" s="2052"/>
      <c r="C19" s="2052"/>
      <c r="D19" s="2052"/>
      <c r="E19" s="2021"/>
      <c r="F19" s="272" t="s">
        <v>985</v>
      </c>
      <c r="G19" s="271"/>
      <c r="H19" s="2021"/>
      <c r="I19" s="2129"/>
      <c r="J19" s="2103"/>
      <c r="K19" s="2106"/>
      <c r="L19" s="2103"/>
      <c r="M19" s="2106"/>
      <c r="N19" s="2103"/>
      <c r="O19" s="2106"/>
      <c r="P19" s="2122"/>
      <c r="Q19" s="2123"/>
      <c r="R19" s="2058"/>
      <c r="S19" s="2144"/>
      <c r="T19" s="2024"/>
      <c r="U19" s="2064"/>
      <c r="V19" s="2064"/>
      <c r="W19" s="2064"/>
      <c r="X19" s="2064"/>
      <c r="Y19" s="2064"/>
      <c r="Z19" s="2064"/>
      <c r="AA19" s="2064"/>
      <c r="AB19" s="2064"/>
      <c r="AC19" s="2055"/>
      <c r="AD19" s="2109"/>
      <c r="AE19" s="246" t="s">
        <v>986</v>
      </c>
      <c r="AG19" s="2046"/>
      <c r="AH19" s="78" t="s">
        <v>959</v>
      </c>
      <c r="AI19" s="78">
        <v>0</v>
      </c>
    </row>
    <row r="20" spans="1:36" s="80" customFormat="1">
      <c r="A20" s="2044">
        <v>6</v>
      </c>
      <c r="B20" s="2050"/>
      <c r="C20" s="2050"/>
      <c r="D20" s="2050"/>
      <c r="E20" s="2019"/>
      <c r="F20" s="241" t="s">
        <v>682</v>
      </c>
      <c r="G20" s="242"/>
      <c r="H20" s="2019"/>
      <c r="I20" s="2145" t="s">
        <v>688</v>
      </c>
      <c r="J20" s="2101"/>
      <c r="K20" s="2104" t="s">
        <v>309</v>
      </c>
      <c r="L20" s="2101"/>
      <c r="M20" s="2104" t="s">
        <v>335</v>
      </c>
      <c r="N20" s="2101"/>
      <c r="O20" s="2104" t="s">
        <v>358</v>
      </c>
      <c r="P20" s="2125" t="s">
        <v>224</v>
      </c>
      <c r="Q20" s="2126"/>
      <c r="R20" s="2056"/>
      <c r="S20" s="2146" t="s">
        <v>331</v>
      </c>
      <c r="T20" s="2022"/>
      <c r="U20" s="2062"/>
      <c r="V20" s="2062"/>
      <c r="W20" s="2062"/>
      <c r="X20" s="2062"/>
      <c r="Y20" s="2062"/>
      <c r="Z20" s="2062"/>
      <c r="AA20" s="2062"/>
      <c r="AB20" s="2062"/>
      <c r="AC20" s="2053"/>
      <c r="AD20" s="2107"/>
      <c r="AE20" s="243" t="s">
        <v>683</v>
      </c>
      <c r="AG20" s="2044" t="str">
        <f t="shared" ref="AG20" si="4">IF(ISERROR(VLOOKUP(C20,$AH$6:$AI$27,2,0))=TRUE,"",VLOOKUP(C20,$AH$6:$AI$27,2,0))</f>
        <v/>
      </c>
      <c r="AH20" s="78" t="s">
        <v>961</v>
      </c>
      <c r="AI20" s="78">
        <v>0</v>
      </c>
    </row>
    <row r="21" spans="1:36" s="80" customFormat="1">
      <c r="A21" s="2045"/>
      <c r="B21" s="2051"/>
      <c r="C21" s="2051"/>
      <c r="D21" s="2051"/>
      <c r="E21" s="2020"/>
      <c r="F21" s="244" t="s">
        <v>984</v>
      </c>
      <c r="G21" s="245"/>
      <c r="H21" s="2020"/>
      <c r="I21" s="2128"/>
      <c r="J21" s="2102"/>
      <c r="K21" s="2105"/>
      <c r="L21" s="2102"/>
      <c r="M21" s="2105"/>
      <c r="N21" s="2102"/>
      <c r="O21" s="2105"/>
      <c r="P21" s="2120"/>
      <c r="Q21" s="2121"/>
      <c r="R21" s="2057"/>
      <c r="S21" s="2143"/>
      <c r="T21" s="2023"/>
      <c r="U21" s="2063"/>
      <c r="V21" s="2063"/>
      <c r="W21" s="2063"/>
      <c r="X21" s="2063"/>
      <c r="Y21" s="2063"/>
      <c r="Z21" s="2063"/>
      <c r="AA21" s="2063"/>
      <c r="AB21" s="2063"/>
      <c r="AC21" s="2054"/>
      <c r="AD21" s="2108"/>
      <c r="AE21" s="276" t="s">
        <v>925</v>
      </c>
      <c r="AG21" s="2045"/>
      <c r="AH21" s="78" t="s">
        <v>962</v>
      </c>
      <c r="AI21" s="78">
        <v>0</v>
      </c>
    </row>
    <row r="22" spans="1:36" s="80" customFormat="1">
      <c r="A22" s="2046"/>
      <c r="B22" s="2052"/>
      <c r="C22" s="2052"/>
      <c r="D22" s="2052"/>
      <c r="E22" s="2021"/>
      <c r="F22" s="272" t="s">
        <v>1002</v>
      </c>
      <c r="G22" s="271"/>
      <c r="H22" s="2021"/>
      <c r="I22" s="2129"/>
      <c r="J22" s="2103"/>
      <c r="K22" s="2106"/>
      <c r="L22" s="2103"/>
      <c r="M22" s="2106"/>
      <c r="N22" s="2103"/>
      <c r="O22" s="2106"/>
      <c r="P22" s="2122"/>
      <c r="Q22" s="2123"/>
      <c r="R22" s="2058"/>
      <c r="S22" s="2144"/>
      <c r="T22" s="2024"/>
      <c r="U22" s="2064"/>
      <c r="V22" s="2064"/>
      <c r="W22" s="2064"/>
      <c r="X22" s="2064"/>
      <c r="Y22" s="2064"/>
      <c r="Z22" s="2064"/>
      <c r="AA22" s="2064"/>
      <c r="AB22" s="2064"/>
      <c r="AC22" s="2055"/>
      <c r="AD22" s="2109"/>
      <c r="AE22" s="246" t="s">
        <v>729</v>
      </c>
      <c r="AG22" s="2046"/>
      <c r="AH22" s="78" t="s">
        <v>963</v>
      </c>
      <c r="AI22" s="78">
        <v>0</v>
      </c>
    </row>
    <row r="23" spans="1:36" s="80" customFormat="1">
      <c r="A23" s="2044">
        <v>7</v>
      </c>
      <c r="B23" s="2050"/>
      <c r="C23" s="2050"/>
      <c r="D23" s="2050"/>
      <c r="E23" s="2019"/>
      <c r="F23" s="241" t="s">
        <v>682</v>
      </c>
      <c r="G23" s="242"/>
      <c r="H23" s="2019"/>
      <c r="I23" s="2145" t="s">
        <v>688</v>
      </c>
      <c r="J23" s="2101"/>
      <c r="K23" s="2104" t="s">
        <v>309</v>
      </c>
      <c r="L23" s="2101"/>
      <c r="M23" s="2104" t="s">
        <v>335</v>
      </c>
      <c r="N23" s="2101"/>
      <c r="O23" s="2104" t="s">
        <v>358</v>
      </c>
      <c r="P23" s="2125" t="s">
        <v>224</v>
      </c>
      <c r="Q23" s="2126"/>
      <c r="R23" s="2056"/>
      <c r="S23" s="2146" t="s">
        <v>331</v>
      </c>
      <c r="T23" s="2022"/>
      <c r="U23" s="2062"/>
      <c r="V23" s="2062"/>
      <c r="W23" s="2062"/>
      <c r="X23" s="2062"/>
      <c r="Y23" s="2062"/>
      <c r="Z23" s="2062"/>
      <c r="AA23" s="2062"/>
      <c r="AB23" s="2062"/>
      <c r="AC23" s="2053"/>
      <c r="AD23" s="2107"/>
      <c r="AE23" s="243" t="s">
        <v>683</v>
      </c>
      <c r="AG23" s="2044" t="str">
        <f t="shared" ref="AG23" si="5">IF(ISERROR(VLOOKUP(C23,$AH$6:$AI$27,2,0))=TRUE,"",VLOOKUP(C23,$AH$6:$AI$27,2,0))</f>
        <v/>
      </c>
      <c r="AH23" s="78" t="s">
        <v>964</v>
      </c>
      <c r="AI23" s="78">
        <v>0</v>
      </c>
    </row>
    <row r="24" spans="1:36" s="80" customFormat="1">
      <c r="A24" s="2045"/>
      <c r="B24" s="2051"/>
      <c r="C24" s="2051"/>
      <c r="D24" s="2051"/>
      <c r="E24" s="2020"/>
      <c r="F24" s="244" t="s">
        <v>984</v>
      </c>
      <c r="G24" s="245"/>
      <c r="H24" s="2020"/>
      <c r="I24" s="2128"/>
      <c r="J24" s="2102"/>
      <c r="K24" s="2105"/>
      <c r="L24" s="2102"/>
      <c r="M24" s="2105"/>
      <c r="N24" s="2102"/>
      <c r="O24" s="2105"/>
      <c r="P24" s="2120"/>
      <c r="Q24" s="2121"/>
      <c r="R24" s="2057"/>
      <c r="S24" s="2143"/>
      <c r="T24" s="2023"/>
      <c r="U24" s="2063"/>
      <c r="V24" s="2063"/>
      <c r="W24" s="2063"/>
      <c r="X24" s="2063"/>
      <c r="Y24" s="2063"/>
      <c r="Z24" s="2063"/>
      <c r="AA24" s="2063"/>
      <c r="AB24" s="2063"/>
      <c r="AC24" s="2054"/>
      <c r="AD24" s="2108"/>
      <c r="AE24" s="276" t="s">
        <v>359</v>
      </c>
      <c r="AG24" s="2045"/>
      <c r="AH24" s="78" t="s">
        <v>965</v>
      </c>
      <c r="AI24" s="78">
        <v>0</v>
      </c>
    </row>
    <row r="25" spans="1:36" s="80" customFormat="1">
      <c r="A25" s="2046"/>
      <c r="B25" s="2052"/>
      <c r="C25" s="2052"/>
      <c r="D25" s="2052"/>
      <c r="E25" s="2021"/>
      <c r="F25" s="272" t="s">
        <v>1002</v>
      </c>
      <c r="G25" s="271"/>
      <c r="H25" s="2021"/>
      <c r="I25" s="2129"/>
      <c r="J25" s="2103"/>
      <c r="K25" s="2106"/>
      <c r="L25" s="2103"/>
      <c r="M25" s="2106"/>
      <c r="N25" s="2103"/>
      <c r="O25" s="2106"/>
      <c r="P25" s="2122"/>
      <c r="Q25" s="2123"/>
      <c r="R25" s="2058"/>
      <c r="S25" s="2144"/>
      <c r="T25" s="2024"/>
      <c r="U25" s="2064"/>
      <c r="V25" s="2064"/>
      <c r="W25" s="2064"/>
      <c r="X25" s="2064"/>
      <c r="Y25" s="2064"/>
      <c r="Z25" s="2064"/>
      <c r="AA25" s="2064"/>
      <c r="AB25" s="2064"/>
      <c r="AC25" s="2055"/>
      <c r="AD25" s="2109"/>
      <c r="AE25" s="246" t="s">
        <v>1003</v>
      </c>
      <c r="AG25" s="2046"/>
      <c r="AH25" s="78" t="s">
        <v>966</v>
      </c>
      <c r="AI25" s="78">
        <v>0</v>
      </c>
    </row>
    <row r="26" spans="1:36" s="80" customFormat="1">
      <c r="A26" s="2044">
        <v>8</v>
      </c>
      <c r="B26" s="2050"/>
      <c r="C26" s="2050"/>
      <c r="D26" s="2050"/>
      <c r="E26" s="2019"/>
      <c r="F26" s="241" t="s">
        <v>682</v>
      </c>
      <c r="G26" s="242"/>
      <c r="H26" s="2019"/>
      <c r="I26" s="2145" t="s">
        <v>688</v>
      </c>
      <c r="J26" s="2101"/>
      <c r="K26" s="2104" t="s">
        <v>309</v>
      </c>
      <c r="L26" s="2101"/>
      <c r="M26" s="2104" t="s">
        <v>335</v>
      </c>
      <c r="N26" s="2101"/>
      <c r="O26" s="2104" t="s">
        <v>358</v>
      </c>
      <c r="P26" s="2125" t="s">
        <v>224</v>
      </c>
      <c r="Q26" s="2126"/>
      <c r="R26" s="2056"/>
      <c r="S26" s="2146" t="s">
        <v>331</v>
      </c>
      <c r="T26" s="2022"/>
      <c r="U26" s="2062"/>
      <c r="V26" s="2062"/>
      <c r="W26" s="2062"/>
      <c r="X26" s="2062"/>
      <c r="Y26" s="2062"/>
      <c r="Z26" s="2062"/>
      <c r="AA26" s="2062"/>
      <c r="AB26" s="2062"/>
      <c r="AC26" s="2053"/>
      <c r="AD26" s="2107"/>
      <c r="AE26" s="243" t="s">
        <v>683</v>
      </c>
      <c r="AG26" s="2044" t="str">
        <f t="shared" ref="AG26" si="6">IF(ISERROR(VLOOKUP(C26,$AH$6:$AI$27,2,0))=TRUE,"",VLOOKUP(C26,$AH$6:$AI$27,2,0))</f>
        <v/>
      </c>
      <c r="AH26" s="78" t="s">
        <v>967</v>
      </c>
      <c r="AI26" s="78">
        <v>0</v>
      </c>
    </row>
    <row r="27" spans="1:36" s="80" customFormat="1">
      <c r="A27" s="2045"/>
      <c r="B27" s="2051"/>
      <c r="C27" s="2051"/>
      <c r="D27" s="2051"/>
      <c r="E27" s="2020"/>
      <c r="F27" s="244" t="s">
        <v>984</v>
      </c>
      <c r="G27" s="245"/>
      <c r="H27" s="2020"/>
      <c r="I27" s="2128"/>
      <c r="J27" s="2102"/>
      <c r="K27" s="2105"/>
      <c r="L27" s="2102"/>
      <c r="M27" s="2105"/>
      <c r="N27" s="2102"/>
      <c r="O27" s="2105"/>
      <c r="P27" s="2120"/>
      <c r="Q27" s="2121"/>
      <c r="R27" s="2057"/>
      <c r="S27" s="2143"/>
      <c r="T27" s="2023"/>
      <c r="U27" s="2063"/>
      <c r="V27" s="2063"/>
      <c r="W27" s="2063"/>
      <c r="X27" s="2063"/>
      <c r="Y27" s="2063"/>
      <c r="Z27" s="2063"/>
      <c r="AA27" s="2063"/>
      <c r="AB27" s="2063"/>
      <c r="AC27" s="2054"/>
      <c r="AD27" s="2108"/>
      <c r="AE27" s="276" t="s">
        <v>925</v>
      </c>
      <c r="AG27" s="2045"/>
      <c r="AH27" s="78"/>
      <c r="AI27" s="78">
        <v>0</v>
      </c>
    </row>
    <row r="28" spans="1:36" s="80" customFormat="1">
      <c r="A28" s="2046"/>
      <c r="B28" s="2052"/>
      <c r="C28" s="2052"/>
      <c r="D28" s="2052"/>
      <c r="E28" s="2021"/>
      <c r="F28" s="272" t="s">
        <v>939</v>
      </c>
      <c r="G28" s="271"/>
      <c r="H28" s="2021"/>
      <c r="I28" s="2129"/>
      <c r="J28" s="2103"/>
      <c r="K28" s="2106"/>
      <c r="L28" s="2103"/>
      <c r="M28" s="2106"/>
      <c r="N28" s="2103"/>
      <c r="O28" s="2106"/>
      <c r="P28" s="2122"/>
      <c r="Q28" s="2123"/>
      <c r="R28" s="2058"/>
      <c r="S28" s="2144"/>
      <c r="T28" s="2024"/>
      <c r="U28" s="2064"/>
      <c r="V28" s="2064"/>
      <c r="W28" s="2064"/>
      <c r="X28" s="2064"/>
      <c r="Y28" s="2064"/>
      <c r="Z28" s="2064"/>
      <c r="AA28" s="2064"/>
      <c r="AB28" s="2064"/>
      <c r="AC28" s="2055"/>
      <c r="AD28" s="2109"/>
      <c r="AE28" s="246" t="s">
        <v>940</v>
      </c>
      <c r="AG28" s="2046"/>
      <c r="AH28" s="78"/>
      <c r="AI28" s="78"/>
    </row>
    <row r="29" spans="1:36" s="80" customFormat="1">
      <c r="A29" s="2044">
        <v>9</v>
      </c>
      <c r="B29" s="2050"/>
      <c r="C29" s="2050"/>
      <c r="D29" s="2050"/>
      <c r="E29" s="2019"/>
      <c r="F29" s="241" t="s">
        <v>682</v>
      </c>
      <c r="G29" s="242"/>
      <c r="H29" s="2019"/>
      <c r="I29" s="2145" t="s">
        <v>688</v>
      </c>
      <c r="J29" s="2101"/>
      <c r="K29" s="2104" t="s">
        <v>309</v>
      </c>
      <c r="L29" s="2101"/>
      <c r="M29" s="2104" t="s">
        <v>335</v>
      </c>
      <c r="N29" s="2101"/>
      <c r="O29" s="2104" t="s">
        <v>358</v>
      </c>
      <c r="P29" s="2125" t="s">
        <v>224</v>
      </c>
      <c r="Q29" s="2126"/>
      <c r="R29" s="2056"/>
      <c r="S29" s="2146" t="s">
        <v>331</v>
      </c>
      <c r="T29" s="2022"/>
      <c r="U29" s="2062"/>
      <c r="V29" s="2062"/>
      <c r="W29" s="2062"/>
      <c r="X29" s="2062"/>
      <c r="Y29" s="2062"/>
      <c r="Z29" s="2062"/>
      <c r="AA29" s="2062"/>
      <c r="AB29" s="2062"/>
      <c r="AC29" s="2053"/>
      <c r="AD29" s="2107"/>
      <c r="AE29" s="243" t="s">
        <v>683</v>
      </c>
      <c r="AG29" s="2044" t="str">
        <f t="shared" ref="AG29" si="7">IF(ISERROR(VLOOKUP(C29,$AH$6:$AI$27,2,0))=TRUE,"",VLOOKUP(C29,$AH$6:$AI$27,2,0))</f>
        <v/>
      </c>
      <c r="AH29" s="78"/>
      <c r="AI29" s="78"/>
    </row>
    <row r="30" spans="1:36" s="80" customFormat="1">
      <c r="A30" s="2045"/>
      <c r="B30" s="2051"/>
      <c r="C30" s="2051"/>
      <c r="D30" s="2051"/>
      <c r="E30" s="2020"/>
      <c r="F30" s="244" t="s">
        <v>923</v>
      </c>
      <c r="G30" s="245"/>
      <c r="H30" s="2020"/>
      <c r="I30" s="2128"/>
      <c r="J30" s="2102"/>
      <c r="K30" s="2105"/>
      <c r="L30" s="2102"/>
      <c r="M30" s="2105"/>
      <c r="N30" s="2102"/>
      <c r="O30" s="2105"/>
      <c r="P30" s="2120"/>
      <c r="Q30" s="2121"/>
      <c r="R30" s="2057"/>
      <c r="S30" s="2143"/>
      <c r="T30" s="2023"/>
      <c r="U30" s="2063"/>
      <c r="V30" s="2063"/>
      <c r="W30" s="2063"/>
      <c r="X30" s="2063"/>
      <c r="Y30" s="2063"/>
      <c r="Z30" s="2063"/>
      <c r="AA30" s="2063"/>
      <c r="AB30" s="2063"/>
      <c r="AC30" s="2054"/>
      <c r="AD30" s="2108"/>
      <c r="AE30" s="276" t="s">
        <v>925</v>
      </c>
      <c r="AG30" s="2045"/>
      <c r="AH30" s="78"/>
      <c r="AI30" s="78"/>
    </row>
    <row r="31" spans="1:36" s="80" customFormat="1">
      <c r="A31" s="2046"/>
      <c r="B31" s="2052"/>
      <c r="C31" s="2052"/>
      <c r="D31" s="2052"/>
      <c r="E31" s="2021"/>
      <c r="F31" s="272" t="s">
        <v>939</v>
      </c>
      <c r="G31" s="271"/>
      <c r="H31" s="2021"/>
      <c r="I31" s="2129"/>
      <c r="J31" s="2103"/>
      <c r="K31" s="2106"/>
      <c r="L31" s="2103"/>
      <c r="M31" s="2106"/>
      <c r="N31" s="2103"/>
      <c r="O31" s="2106"/>
      <c r="P31" s="2122"/>
      <c r="Q31" s="2123"/>
      <c r="R31" s="2058"/>
      <c r="S31" s="2144"/>
      <c r="T31" s="2024"/>
      <c r="U31" s="2064"/>
      <c r="V31" s="2064"/>
      <c r="W31" s="2064"/>
      <c r="X31" s="2064"/>
      <c r="Y31" s="2064"/>
      <c r="Z31" s="2064"/>
      <c r="AA31" s="2064"/>
      <c r="AB31" s="2064"/>
      <c r="AC31" s="2055"/>
      <c r="AD31" s="2109"/>
      <c r="AE31" s="246" t="s">
        <v>940</v>
      </c>
      <c r="AG31" s="2046"/>
      <c r="AH31" s="78"/>
      <c r="AI31" s="78"/>
    </row>
    <row r="32" spans="1:36" s="80" customFormat="1">
      <c r="A32" s="2044">
        <v>10</v>
      </c>
      <c r="B32" s="2050"/>
      <c r="C32" s="2050"/>
      <c r="D32" s="2050"/>
      <c r="E32" s="2019"/>
      <c r="F32" s="241" t="s">
        <v>682</v>
      </c>
      <c r="G32" s="242"/>
      <c r="H32" s="2019"/>
      <c r="I32" s="2145" t="s">
        <v>688</v>
      </c>
      <c r="J32" s="2101"/>
      <c r="K32" s="2104" t="s">
        <v>309</v>
      </c>
      <c r="L32" s="2101"/>
      <c r="M32" s="2104" t="s">
        <v>335</v>
      </c>
      <c r="N32" s="2101"/>
      <c r="O32" s="2104" t="s">
        <v>358</v>
      </c>
      <c r="P32" s="2125" t="s">
        <v>224</v>
      </c>
      <c r="Q32" s="2126"/>
      <c r="R32" s="2056"/>
      <c r="S32" s="2146" t="s">
        <v>331</v>
      </c>
      <c r="T32" s="2022"/>
      <c r="U32" s="2062"/>
      <c r="V32" s="2062"/>
      <c r="W32" s="2062"/>
      <c r="X32" s="2062"/>
      <c r="Y32" s="2062"/>
      <c r="Z32" s="2062"/>
      <c r="AA32" s="2062"/>
      <c r="AB32" s="2062"/>
      <c r="AC32" s="2053"/>
      <c r="AD32" s="2107"/>
      <c r="AE32" s="243" t="s">
        <v>683</v>
      </c>
      <c r="AG32" s="2044" t="str">
        <f t="shared" ref="AG32" si="8">IF(ISERROR(VLOOKUP(C32,$AH$6:$AI$27,2,0))=TRUE,"",VLOOKUP(C32,$AH$6:$AI$27,2,0))</f>
        <v/>
      </c>
      <c r="AH32" s="78"/>
      <c r="AI32" s="78"/>
    </row>
    <row r="33" spans="1:35" s="80" customFormat="1">
      <c r="A33" s="2045"/>
      <c r="B33" s="2051"/>
      <c r="C33" s="2051"/>
      <c r="D33" s="2051"/>
      <c r="E33" s="2020"/>
      <c r="F33" s="244" t="s">
        <v>923</v>
      </c>
      <c r="G33" s="245"/>
      <c r="H33" s="2020"/>
      <c r="I33" s="2128"/>
      <c r="J33" s="2102"/>
      <c r="K33" s="2105"/>
      <c r="L33" s="2102"/>
      <c r="M33" s="2105"/>
      <c r="N33" s="2102"/>
      <c r="O33" s="2105"/>
      <c r="P33" s="2120"/>
      <c r="Q33" s="2121"/>
      <c r="R33" s="2057"/>
      <c r="S33" s="2143"/>
      <c r="T33" s="2023"/>
      <c r="U33" s="2063"/>
      <c r="V33" s="2063"/>
      <c r="W33" s="2063"/>
      <c r="X33" s="2063"/>
      <c r="Y33" s="2063"/>
      <c r="Z33" s="2063"/>
      <c r="AA33" s="2063"/>
      <c r="AB33" s="2063"/>
      <c r="AC33" s="2054"/>
      <c r="AD33" s="2108"/>
      <c r="AE33" s="276" t="s">
        <v>992</v>
      </c>
      <c r="AG33" s="2045"/>
      <c r="AH33" s="78"/>
      <c r="AI33" s="78"/>
    </row>
    <row r="34" spans="1:35" s="80" customFormat="1">
      <c r="A34" s="2046"/>
      <c r="B34" s="2052"/>
      <c r="C34" s="2052"/>
      <c r="D34" s="2052"/>
      <c r="E34" s="2021"/>
      <c r="F34" s="272" t="s">
        <v>939</v>
      </c>
      <c r="G34" s="271"/>
      <c r="H34" s="2021"/>
      <c r="I34" s="2129"/>
      <c r="J34" s="2103"/>
      <c r="K34" s="2106"/>
      <c r="L34" s="2103"/>
      <c r="M34" s="2106"/>
      <c r="N34" s="2103"/>
      <c r="O34" s="2106"/>
      <c r="P34" s="2122"/>
      <c r="Q34" s="2123"/>
      <c r="R34" s="2058"/>
      <c r="S34" s="2144"/>
      <c r="T34" s="2024"/>
      <c r="U34" s="2064"/>
      <c r="V34" s="2064"/>
      <c r="W34" s="2064"/>
      <c r="X34" s="2064"/>
      <c r="Y34" s="2064"/>
      <c r="Z34" s="2064"/>
      <c r="AA34" s="2064"/>
      <c r="AB34" s="2064"/>
      <c r="AC34" s="2055"/>
      <c r="AD34" s="2109"/>
      <c r="AE34" s="246" t="s">
        <v>940</v>
      </c>
      <c r="AG34" s="2046"/>
      <c r="AH34" s="78"/>
      <c r="AI34" s="78"/>
    </row>
    <row r="35" spans="1:35" s="80" customFormat="1">
      <c r="A35" s="2044">
        <v>11</v>
      </c>
      <c r="B35" s="2050"/>
      <c r="C35" s="2050"/>
      <c r="D35" s="2050"/>
      <c r="E35" s="2019"/>
      <c r="F35" s="241" t="s">
        <v>682</v>
      </c>
      <c r="G35" s="242"/>
      <c r="H35" s="2019"/>
      <c r="I35" s="2145" t="s">
        <v>688</v>
      </c>
      <c r="J35" s="2101"/>
      <c r="K35" s="2104" t="s">
        <v>309</v>
      </c>
      <c r="L35" s="2101"/>
      <c r="M35" s="2104" t="s">
        <v>335</v>
      </c>
      <c r="N35" s="2101"/>
      <c r="O35" s="2104" t="s">
        <v>358</v>
      </c>
      <c r="P35" s="2125" t="s">
        <v>224</v>
      </c>
      <c r="Q35" s="2126"/>
      <c r="R35" s="2056"/>
      <c r="S35" s="2146" t="s">
        <v>331</v>
      </c>
      <c r="T35" s="2022"/>
      <c r="U35" s="2062"/>
      <c r="V35" s="2062"/>
      <c r="W35" s="2062"/>
      <c r="X35" s="2062"/>
      <c r="Y35" s="2062"/>
      <c r="Z35" s="2062"/>
      <c r="AA35" s="2062"/>
      <c r="AB35" s="2062"/>
      <c r="AC35" s="2053"/>
      <c r="AD35" s="2107"/>
      <c r="AE35" s="243" t="s">
        <v>683</v>
      </c>
      <c r="AG35" s="2044" t="str">
        <f t="shared" ref="AG35" si="9">IF(ISERROR(VLOOKUP(C35,$AH$6:$AI$27,2,0))=TRUE,"",VLOOKUP(C35,$AH$6:$AI$27,2,0))</f>
        <v/>
      </c>
      <c r="AH35" s="78"/>
      <c r="AI35" s="78"/>
    </row>
    <row r="36" spans="1:35" s="80" customFormat="1">
      <c r="A36" s="2045"/>
      <c r="B36" s="2051"/>
      <c r="C36" s="2051"/>
      <c r="D36" s="2051"/>
      <c r="E36" s="2020"/>
      <c r="F36" s="244" t="s">
        <v>923</v>
      </c>
      <c r="G36" s="245"/>
      <c r="H36" s="2020"/>
      <c r="I36" s="2128"/>
      <c r="J36" s="2102"/>
      <c r="K36" s="2105"/>
      <c r="L36" s="2102"/>
      <c r="M36" s="2105"/>
      <c r="N36" s="2102"/>
      <c r="O36" s="2105"/>
      <c r="P36" s="2120"/>
      <c r="Q36" s="2121"/>
      <c r="R36" s="2057"/>
      <c r="S36" s="2143"/>
      <c r="T36" s="2023"/>
      <c r="U36" s="2063"/>
      <c r="V36" s="2063"/>
      <c r="W36" s="2063"/>
      <c r="X36" s="2063"/>
      <c r="Y36" s="2063"/>
      <c r="Z36" s="2063"/>
      <c r="AA36" s="2063"/>
      <c r="AB36" s="2063"/>
      <c r="AC36" s="2054"/>
      <c r="AD36" s="2108"/>
      <c r="AE36" s="276" t="s">
        <v>925</v>
      </c>
      <c r="AG36" s="2045"/>
      <c r="AH36" s="78"/>
      <c r="AI36" s="78"/>
    </row>
    <row r="37" spans="1:35" s="80" customFormat="1">
      <c r="A37" s="2046"/>
      <c r="B37" s="2052"/>
      <c r="C37" s="2052"/>
      <c r="D37" s="2052"/>
      <c r="E37" s="2021"/>
      <c r="F37" s="272" t="s">
        <v>939</v>
      </c>
      <c r="G37" s="271"/>
      <c r="H37" s="2021"/>
      <c r="I37" s="2129"/>
      <c r="J37" s="2103"/>
      <c r="K37" s="2106"/>
      <c r="L37" s="2103"/>
      <c r="M37" s="2106"/>
      <c r="N37" s="2103"/>
      <c r="O37" s="2106"/>
      <c r="P37" s="2122"/>
      <c r="Q37" s="2123"/>
      <c r="R37" s="2058"/>
      <c r="S37" s="2144"/>
      <c r="T37" s="2024"/>
      <c r="U37" s="2064"/>
      <c r="V37" s="2064"/>
      <c r="W37" s="2064"/>
      <c r="X37" s="2064"/>
      <c r="Y37" s="2064"/>
      <c r="Z37" s="2064"/>
      <c r="AA37" s="2064"/>
      <c r="AB37" s="2064"/>
      <c r="AC37" s="2055"/>
      <c r="AD37" s="2109"/>
      <c r="AE37" s="246" t="s">
        <v>986</v>
      </c>
      <c r="AG37" s="2046"/>
      <c r="AH37" s="78"/>
      <c r="AI37" s="78"/>
    </row>
    <row r="38" spans="1:35" s="80" customFormat="1">
      <c r="A38" s="2044">
        <v>12</v>
      </c>
      <c r="B38" s="2050"/>
      <c r="C38" s="2050"/>
      <c r="D38" s="2050"/>
      <c r="E38" s="2019"/>
      <c r="F38" s="241" t="s">
        <v>682</v>
      </c>
      <c r="G38" s="242"/>
      <c r="H38" s="2019"/>
      <c r="I38" s="2145" t="s">
        <v>688</v>
      </c>
      <c r="J38" s="2101"/>
      <c r="K38" s="2104" t="s">
        <v>309</v>
      </c>
      <c r="L38" s="2101"/>
      <c r="M38" s="2104" t="s">
        <v>335</v>
      </c>
      <c r="N38" s="2101"/>
      <c r="O38" s="2104" t="s">
        <v>358</v>
      </c>
      <c r="P38" s="2125" t="s">
        <v>224</v>
      </c>
      <c r="Q38" s="2126"/>
      <c r="R38" s="2056"/>
      <c r="S38" s="2146" t="s">
        <v>331</v>
      </c>
      <c r="T38" s="2022"/>
      <c r="U38" s="2062"/>
      <c r="V38" s="2062"/>
      <c r="W38" s="2062"/>
      <c r="X38" s="2062"/>
      <c r="Y38" s="2062"/>
      <c r="Z38" s="2062"/>
      <c r="AA38" s="2062"/>
      <c r="AB38" s="2062"/>
      <c r="AC38" s="2053"/>
      <c r="AD38" s="2107"/>
      <c r="AE38" s="243" t="s">
        <v>683</v>
      </c>
      <c r="AG38" s="2044" t="str">
        <f t="shared" ref="AG38" si="10">IF(ISERROR(VLOOKUP(C38,$AH$6:$AI$27,2,0))=TRUE,"",VLOOKUP(C38,$AH$6:$AI$27,2,0))</f>
        <v/>
      </c>
      <c r="AH38" s="78"/>
      <c r="AI38" s="78"/>
    </row>
    <row r="39" spans="1:35" s="80" customFormat="1">
      <c r="A39" s="2045"/>
      <c r="B39" s="2051"/>
      <c r="C39" s="2051"/>
      <c r="D39" s="2051"/>
      <c r="E39" s="2020"/>
      <c r="F39" s="244" t="s">
        <v>923</v>
      </c>
      <c r="G39" s="245"/>
      <c r="H39" s="2020"/>
      <c r="I39" s="2128"/>
      <c r="J39" s="2102"/>
      <c r="K39" s="2105"/>
      <c r="L39" s="2102"/>
      <c r="M39" s="2105"/>
      <c r="N39" s="2102"/>
      <c r="O39" s="2105"/>
      <c r="P39" s="2120"/>
      <c r="Q39" s="2121"/>
      <c r="R39" s="2057"/>
      <c r="S39" s="2143"/>
      <c r="T39" s="2023"/>
      <c r="U39" s="2063"/>
      <c r="V39" s="2063"/>
      <c r="W39" s="2063"/>
      <c r="X39" s="2063"/>
      <c r="Y39" s="2063"/>
      <c r="Z39" s="2063"/>
      <c r="AA39" s="2063"/>
      <c r="AB39" s="2063"/>
      <c r="AC39" s="2054"/>
      <c r="AD39" s="2108"/>
      <c r="AE39" s="276" t="s">
        <v>1004</v>
      </c>
      <c r="AG39" s="2045"/>
      <c r="AH39" s="78"/>
      <c r="AI39" s="78"/>
    </row>
    <row r="40" spans="1:35" s="80" customFormat="1">
      <c r="A40" s="2046"/>
      <c r="B40" s="2052"/>
      <c r="C40" s="2052"/>
      <c r="D40" s="2052"/>
      <c r="E40" s="2021"/>
      <c r="F40" s="272" t="s">
        <v>985</v>
      </c>
      <c r="G40" s="271"/>
      <c r="H40" s="2021"/>
      <c r="I40" s="2129"/>
      <c r="J40" s="2103"/>
      <c r="K40" s="2106"/>
      <c r="L40" s="2103"/>
      <c r="M40" s="2106"/>
      <c r="N40" s="2103"/>
      <c r="O40" s="2106"/>
      <c r="P40" s="2122"/>
      <c r="Q40" s="2123"/>
      <c r="R40" s="2058"/>
      <c r="S40" s="2144"/>
      <c r="T40" s="2024"/>
      <c r="U40" s="2064"/>
      <c r="V40" s="2064"/>
      <c r="W40" s="2064"/>
      <c r="X40" s="2064"/>
      <c r="Y40" s="2064"/>
      <c r="Z40" s="2064"/>
      <c r="AA40" s="2064"/>
      <c r="AB40" s="2064"/>
      <c r="AC40" s="2055"/>
      <c r="AD40" s="2109"/>
      <c r="AE40" s="246" t="s">
        <v>940</v>
      </c>
      <c r="AG40" s="2046"/>
      <c r="AH40" s="78"/>
      <c r="AI40" s="78"/>
    </row>
    <row r="41" spans="1:35" s="80" customFormat="1">
      <c r="A41" s="2044">
        <v>13</v>
      </c>
      <c r="B41" s="2050"/>
      <c r="C41" s="2050"/>
      <c r="D41" s="2050"/>
      <c r="E41" s="2019"/>
      <c r="F41" s="241" t="s">
        <v>682</v>
      </c>
      <c r="G41" s="242"/>
      <c r="H41" s="2019"/>
      <c r="I41" s="2145" t="s">
        <v>688</v>
      </c>
      <c r="J41" s="2101"/>
      <c r="K41" s="2104" t="s">
        <v>309</v>
      </c>
      <c r="L41" s="2101"/>
      <c r="M41" s="2104" t="s">
        <v>335</v>
      </c>
      <c r="N41" s="2101"/>
      <c r="O41" s="2104" t="s">
        <v>358</v>
      </c>
      <c r="P41" s="2125" t="s">
        <v>224</v>
      </c>
      <c r="Q41" s="2126"/>
      <c r="R41" s="2056"/>
      <c r="S41" s="2146" t="s">
        <v>331</v>
      </c>
      <c r="T41" s="2022"/>
      <c r="U41" s="2062"/>
      <c r="V41" s="2062"/>
      <c r="W41" s="2062"/>
      <c r="X41" s="2062"/>
      <c r="Y41" s="2062"/>
      <c r="Z41" s="2062"/>
      <c r="AA41" s="2062"/>
      <c r="AB41" s="2062"/>
      <c r="AC41" s="2053"/>
      <c r="AD41" s="2107"/>
      <c r="AE41" s="243" t="s">
        <v>683</v>
      </c>
      <c r="AG41" s="2044" t="str">
        <f t="shared" ref="AG41" si="11">IF(ISERROR(VLOOKUP(C41,$AH$6:$AI$27,2,0))=TRUE,"",VLOOKUP(C41,$AH$6:$AI$27,2,0))</f>
        <v/>
      </c>
      <c r="AH41" s="78"/>
      <c r="AI41" s="78"/>
    </row>
    <row r="42" spans="1:35" s="80" customFormat="1">
      <c r="A42" s="2045"/>
      <c r="B42" s="2051"/>
      <c r="C42" s="2051"/>
      <c r="D42" s="2051"/>
      <c r="E42" s="2020"/>
      <c r="F42" s="244" t="s">
        <v>984</v>
      </c>
      <c r="G42" s="245"/>
      <c r="H42" s="2020"/>
      <c r="I42" s="2128"/>
      <c r="J42" s="2102"/>
      <c r="K42" s="2105"/>
      <c r="L42" s="2102"/>
      <c r="M42" s="2105"/>
      <c r="N42" s="2102"/>
      <c r="O42" s="2105"/>
      <c r="P42" s="2120"/>
      <c r="Q42" s="2121"/>
      <c r="R42" s="2057"/>
      <c r="S42" s="2143"/>
      <c r="T42" s="2023"/>
      <c r="U42" s="2063"/>
      <c r="V42" s="2063"/>
      <c r="W42" s="2063"/>
      <c r="X42" s="2063"/>
      <c r="Y42" s="2063"/>
      <c r="Z42" s="2063"/>
      <c r="AA42" s="2063"/>
      <c r="AB42" s="2063"/>
      <c r="AC42" s="2054"/>
      <c r="AD42" s="2108"/>
      <c r="AE42" s="276" t="s">
        <v>992</v>
      </c>
      <c r="AG42" s="2045"/>
      <c r="AH42" s="78"/>
      <c r="AI42" s="78"/>
    </row>
    <row r="43" spans="1:35" s="80" customFormat="1">
      <c r="A43" s="2046"/>
      <c r="B43" s="2052"/>
      <c r="C43" s="2052"/>
      <c r="D43" s="2052"/>
      <c r="E43" s="2021"/>
      <c r="F43" s="272" t="s">
        <v>939</v>
      </c>
      <c r="G43" s="271"/>
      <c r="H43" s="2021"/>
      <c r="I43" s="2129"/>
      <c r="J43" s="2103"/>
      <c r="K43" s="2106"/>
      <c r="L43" s="2103"/>
      <c r="M43" s="2106"/>
      <c r="N43" s="2103"/>
      <c r="O43" s="2106"/>
      <c r="P43" s="2122"/>
      <c r="Q43" s="2123"/>
      <c r="R43" s="2058"/>
      <c r="S43" s="2144"/>
      <c r="T43" s="2024"/>
      <c r="U43" s="2064"/>
      <c r="V43" s="2064"/>
      <c r="W43" s="2064"/>
      <c r="X43" s="2064"/>
      <c r="Y43" s="2064"/>
      <c r="Z43" s="2064"/>
      <c r="AA43" s="2064"/>
      <c r="AB43" s="2064"/>
      <c r="AC43" s="2055"/>
      <c r="AD43" s="2109"/>
      <c r="AE43" s="246" t="s">
        <v>1003</v>
      </c>
      <c r="AG43" s="2046"/>
      <c r="AH43" s="78"/>
      <c r="AI43" s="78"/>
    </row>
    <row r="44" spans="1:35" s="80" customFormat="1">
      <c r="A44" s="2044">
        <v>14</v>
      </c>
      <c r="B44" s="2050"/>
      <c r="C44" s="2050"/>
      <c r="D44" s="2050"/>
      <c r="E44" s="2019"/>
      <c r="F44" s="241" t="s">
        <v>682</v>
      </c>
      <c r="G44" s="242"/>
      <c r="H44" s="2019"/>
      <c r="I44" s="2145" t="s">
        <v>688</v>
      </c>
      <c r="J44" s="2101"/>
      <c r="K44" s="2104" t="s">
        <v>309</v>
      </c>
      <c r="L44" s="2101"/>
      <c r="M44" s="2104" t="s">
        <v>335</v>
      </c>
      <c r="N44" s="2101"/>
      <c r="O44" s="2104" t="s">
        <v>358</v>
      </c>
      <c r="P44" s="2125" t="s">
        <v>224</v>
      </c>
      <c r="Q44" s="2126"/>
      <c r="R44" s="2056"/>
      <c r="S44" s="2146" t="s">
        <v>331</v>
      </c>
      <c r="T44" s="2022"/>
      <c r="U44" s="2062"/>
      <c r="V44" s="2062"/>
      <c r="W44" s="2062"/>
      <c r="X44" s="2062"/>
      <c r="Y44" s="2062"/>
      <c r="Z44" s="2062"/>
      <c r="AA44" s="2062"/>
      <c r="AB44" s="2062"/>
      <c r="AC44" s="2053"/>
      <c r="AD44" s="2107"/>
      <c r="AE44" s="243" t="s">
        <v>683</v>
      </c>
      <c r="AG44" s="2044" t="str">
        <f t="shared" ref="AG44" si="12">IF(ISERROR(VLOOKUP(C44,$AH$6:$AI$27,2,0))=TRUE,"",VLOOKUP(C44,$AH$6:$AI$27,2,0))</f>
        <v/>
      </c>
      <c r="AH44" s="78"/>
      <c r="AI44" s="78"/>
    </row>
    <row r="45" spans="1:35" s="80" customFormat="1">
      <c r="A45" s="2045"/>
      <c r="B45" s="2051"/>
      <c r="C45" s="2051"/>
      <c r="D45" s="2051"/>
      <c r="E45" s="2020"/>
      <c r="F45" s="244" t="s">
        <v>984</v>
      </c>
      <c r="G45" s="245"/>
      <c r="H45" s="2020"/>
      <c r="I45" s="2128"/>
      <c r="J45" s="2102"/>
      <c r="K45" s="2105"/>
      <c r="L45" s="2102"/>
      <c r="M45" s="2105"/>
      <c r="N45" s="2102"/>
      <c r="O45" s="2105"/>
      <c r="P45" s="2120"/>
      <c r="Q45" s="2121"/>
      <c r="R45" s="2057"/>
      <c r="S45" s="2143"/>
      <c r="T45" s="2023"/>
      <c r="U45" s="2063"/>
      <c r="V45" s="2063"/>
      <c r="W45" s="2063"/>
      <c r="X45" s="2063"/>
      <c r="Y45" s="2063"/>
      <c r="Z45" s="2063"/>
      <c r="AA45" s="2063"/>
      <c r="AB45" s="2063"/>
      <c r="AC45" s="2054"/>
      <c r="AD45" s="2108"/>
      <c r="AE45" s="276" t="s">
        <v>925</v>
      </c>
      <c r="AG45" s="2045"/>
      <c r="AH45" s="78"/>
      <c r="AI45" s="78"/>
    </row>
    <row r="46" spans="1:35" s="80" customFormat="1">
      <c r="A46" s="2046"/>
      <c r="B46" s="2052"/>
      <c r="C46" s="2052"/>
      <c r="D46" s="2052"/>
      <c r="E46" s="2021"/>
      <c r="F46" s="272" t="s">
        <v>939</v>
      </c>
      <c r="G46" s="271"/>
      <c r="H46" s="2021"/>
      <c r="I46" s="2129"/>
      <c r="J46" s="2103"/>
      <c r="K46" s="2106"/>
      <c r="L46" s="2103"/>
      <c r="M46" s="2106"/>
      <c r="N46" s="2103"/>
      <c r="O46" s="2106"/>
      <c r="P46" s="2122"/>
      <c r="Q46" s="2123"/>
      <c r="R46" s="2058"/>
      <c r="S46" s="2144"/>
      <c r="T46" s="2024"/>
      <c r="U46" s="2064"/>
      <c r="V46" s="2064"/>
      <c r="W46" s="2064"/>
      <c r="X46" s="2064"/>
      <c r="Y46" s="2064"/>
      <c r="Z46" s="2064"/>
      <c r="AA46" s="2064"/>
      <c r="AB46" s="2064"/>
      <c r="AC46" s="2055"/>
      <c r="AD46" s="2109"/>
      <c r="AE46" s="246" t="s">
        <v>986</v>
      </c>
      <c r="AG46" s="2046"/>
      <c r="AH46" s="78"/>
      <c r="AI46" s="78"/>
    </row>
    <row r="47" spans="1:35" s="80" customFormat="1">
      <c r="A47" s="2044">
        <v>15</v>
      </c>
      <c r="B47" s="2050"/>
      <c r="C47" s="2050"/>
      <c r="D47" s="2050"/>
      <c r="E47" s="2019"/>
      <c r="F47" s="241" t="s">
        <v>682</v>
      </c>
      <c r="G47" s="242"/>
      <c r="H47" s="2019"/>
      <c r="I47" s="2145" t="s">
        <v>688</v>
      </c>
      <c r="J47" s="2101"/>
      <c r="K47" s="2104" t="s">
        <v>309</v>
      </c>
      <c r="L47" s="2101"/>
      <c r="M47" s="2104" t="s">
        <v>335</v>
      </c>
      <c r="N47" s="2101"/>
      <c r="O47" s="2104" t="s">
        <v>358</v>
      </c>
      <c r="P47" s="2125" t="s">
        <v>224</v>
      </c>
      <c r="Q47" s="2126"/>
      <c r="R47" s="2056"/>
      <c r="S47" s="2146" t="s">
        <v>331</v>
      </c>
      <c r="T47" s="2022"/>
      <c r="U47" s="2062"/>
      <c r="V47" s="2062"/>
      <c r="W47" s="2062"/>
      <c r="X47" s="2062"/>
      <c r="Y47" s="2062"/>
      <c r="Z47" s="2062"/>
      <c r="AA47" s="2062"/>
      <c r="AB47" s="2062"/>
      <c r="AC47" s="2053"/>
      <c r="AD47" s="2107"/>
      <c r="AE47" s="243" t="s">
        <v>683</v>
      </c>
      <c r="AG47" s="2044" t="str">
        <f t="shared" ref="AG47" si="13">IF(ISERROR(VLOOKUP(C47,$AH$6:$AI$27,2,0))=TRUE,"",VLOOKUP(C47,$AH$6:$AI$27,2,0))</f>
        <v/>
      </c>
      <c r="AH47" s="78"/>
      <c r="AI47" s="78"/>
    </row>
    <row r="48" spans="1:35" s="80" customFormat="1">
      <c r="A48" s="2045"/>
      <c r="B48" s="2051"/>
      <c r="C48" s="2051"/>
      <c r="D48" s="2051"/>
      <c r="E48" s="2020"/>
      <c r="F48" s="244" t="s">
        <v>1005</v>
      </c>
      <c r="G48" s="245"/>
      <c r="H48" s="2020"/>
      <c r="I48" s="2128"/>
      <c r="J48" s="2102"/>
      <c r="K48" s="2105"/>
      <c r="L48" s="2102"/>
      <c r="M48" s="2105"/>
      <c r="N48" s="2102"/>
      <c r="O48" s="2105"/>
      <c r="P48" s="2120"/>
      <c r="Q48" s="2121"/>
      <c r="R48" s="2057"/>
      <c r="S48" s="2143"/>
      <c r="T48" s="2023"/>
      <c r="U48" s="2063"/>
      <c r="V48" s="2063"/>
      <c r="W48" s="2063"/>
      <c r="X48" s="2063"/>
      <c r="Y48" s="2063"/>
      <c r="Z48" s="2063"/>
      <c r="AA48" s="2063"/>
      <c r="AB48" s="2063"/>
      <c r="AC48" s="2054"/>
      <c r="AD48" s="2108"/>
      <c r="AE48" s="276" t="s">
        <v>992</v>
      </c>
      <c r="AG48" s="2045"/>
      <c r="AH48" s="78"/>
      <c r="AI48" s="78"/>
    </row>
    <row r="49" spans="1:35" s="80" customFormat="1">
      <c r="A49" s="2046"/>
      <c r="B49" s="2052"/>
      <c r="C49" s="2052"/>
      <c r="D49" s="2052"/>
      <c r="E49" s="2021"/>
      <c r="F49" s="272" t="s">
        <v>939</v>
      </c>
      <c r="G49" s="271"/>
      <c r="H49" s="2021"/>
      <c r="I49" s="2129"/>
      <c r="J49" s="2103"/>
      <c r="K49" s="2106"/>
      <c r="L49" s="2103"/>
      <c r="M49" s="2106"/>
      <c r="N49" s="2103"/>
      <c r="O49" s="2106"/>
      <c r="P49" s="2122"/>
      <c r="Q49" s="2123"/>
      <c r="R49" s="2058"/>
      <c r="S49" s="2144"/>
      <c r="T49" s="2024"/>
      <c r="U49" s="2064"/>
      <c r="V49" s="2064"/>
      <c r="W49" s="2064"/>
      <c r="X49" s="2064"/>
      <c r="Y49" s="2064"/>
      <c r="Z49" s="2064"/>
      <c r="AA49" s="2064"/>
      <c r="AB49" s="2064"/>
      <c r="AC49" s="2055"/>
      <c r="AD49" s="2109"/>
      <c r="AE49" s="246" t="s">
        <v>986</v>
      </c>
      <c r="AG49" s="2046"/>
      <c r="AH49" s="78"/>
      <c r="AI49" s="78"/>
    </row>
    <row r="50" spans="1:35" s="80" customFormat="1">
      <c r="A50" s="2044">
        <v>16</v>
      </c>
      <c r="B50" s="2050"/>
      <c r="C50" s="2050"/>
      <c r="D50" s="2050"/>
      <c r="E50" s="2019"/>
      <c r="F50" s="241" t="s">
        <v>682</v>
      </c>
      <c r="G50" s="242"/>
      <c r="H50" s="2019"/>
      <c r="I50" s="2145" t="s">
        <v>688</v>
      </c>
      <c r="J50" s="2101"/>
      <c r="K50" s="2104" t="s">
        <v>309</v>
      </c>
      <c r="L50" s="2101"/>
      <c r="M50" s="2104" t="s">
        <v>335</v>
      </c>
      <c r="N50" s="2101"/>
      <c r="O50" s="2104" t="s">
        <v>358</v>
      </c>
      <c r="P50" s="2125" t="s">
        <v>224</v>
      </c>
      <c r="Q50" s="2126"/>
      <c r="R50" s="2056"/>
      <c r="S50" s="2146" t="s">
        <v>331</v>
      </c>
      <c r="T50" s="2022"/>
      <c r="U50" s="2062"/>
      <c r="V50" s="2062"/>
      <c r="W50" s="2062"/>
      <c r="X50" s="2062"/>
      <c r="Y50" s="2062"/>
      <c r="Z50" s="2062"/>
      <c r="AA50" s="2062"/>
      <c r="AB50" s="2062"/>
      <c r="AC50" s="2053"/>
      <c r="AD50" s="2107"/>
      <c r="AE50" s="243" t="s">
        <v>683</v>
      </c>
      <c r="AG50" s="2044" t="str">
        <f t="shared" ref="AG50" si="14">IF(ISERROR(VLOOKUP(C50,$AH$6:$AI$27,2,0))=TRUE,"",VLOOKUP(C50,$AH$6:$AI$27,2,0))</f>
        <v/>
      </c>
      <c r="AH50" s="78"/>
      <c r="AI50" s="78"/>
    </row>
    <row r="51" spans="1:35" s="80" customFormat="1">
      <c r="A51" s="2045"/>
      <c r="B51" s="2051"/>
      <c r="C51" s="2051"/>
      <c r="D51" s="2051"/>
      <c r="E51" s="2020"/>
      <c r="F51" s="244" t="s">
        <v>1005</v>
      </c>
      <c r="G51" s="245"/>
      <c r="H51" s="2020"/>
      <c r="I51" s="2128"/>
      <c r="J51" s="2102"/>
      <c r="K51" s="2105"/>
      <c r="L51" s="2102"/>
      <c r="M51" s="2105"/>
      <c r="N51" s="2102"/>
      <c r="O51" s="2105"/>
      <c r="P51" s="2120"/>
      <c r="Q51" s="2121"/>
      <c r="R51" s="2057"/>
      <c r="S51" s="2143"/>
      <c r="T51" s="2023"/>
      <c r="U51" s="2063"/>
      <c r="V51" s="2063"/>
      <c r="W51" s="2063"/>
      <c r="X51" s="2063"/>
      <c r="Y51" s="2063"/>
      <c r="Z51" s="2063"/>
      <c r="AA51" s="2063"/>
      <c r="AB51" s="2063"/>
      <c r="AC51" s="2054"/>
      <c r="AD51" s="2108"/>
      <c r="AE51" s="276" t="s">
        <v>925</v>
      </c>
      <c r="AG51" s="2045"/>
      <c r="AH51" s="78"/>
      <c r="AI51" s="78"/>
    </row>
    <row r="52" spans="1:35" s="80" customFormat="1">
      <c r="A52" s="2046"/>
      <c r="B52" s="2052"/>
      <c r="C52" s="2052"/>
      <c r="D52" s="2052"/>
      <c r="E52" s="2021"/>
      <c r="F52" s="272" t="s">
        <v>1002</v>
      </c>
      <c r="G52" s="271"/>
      <c r="H52" s="2021"/>
      <c r="I52" s="2129"/>
      <c r="J52" s="2103"/>
      <c r="K52" s="2106"/>
      <c r="L52" s="2103"/>
      <c r="M52" s="2106"/>
      <c r="N52" s="2103"/>
      <c r="O52" s="2106"/>
      <c r="P52" s="2122"/>
      <c r="Q52" s="2123"/>
      <c r="R52" s="2058"/>
      <c r="S52" s="2144"/>
      <c r="T52" s="2024"/>
      <c r="U52" s="2064"/>
      <c r="V52" s="2064"/>
      <c r="W52" s="2064"/>
      <c r="X52" s="2064"/>
      <c r="Y52" s="2064"/>
      <c r="Z52" s="2064"/>
      <c r="AA52" s="2064"/>
      <c r="AB52" s="2064"/>
      <c r="AC52" s="2055"/>
      <c r="AD52" s="2109"/>
      <c r="AE52" s="246" t="s">
        <v>940</v>
      </c>
      <c r="AG52" s="2046"/>
      <c r="AH52" s="78"/>
      <c r="AI52" s="78"/>
    </row>
    <row r="53" spans="1:35" s="80" customFormat="1">
      <c r="A53" s="2044">
        <v>17</v>
      </c>
      <c r="B53" s="2050"/>
      <c r="C53" s="2050"/>
      <c r="D53" s="2050"/>
      <c r="E53" s="2019"/>
      <c r="F53" s="241" t="s">
        <v>682</v>
      </c>
      <c r="G53" s="242"/>
      <c r="H53" s="2019"/>
      <c r="I53" s="2145" t="s">
        <v>688</v>
      </c>
      <c r="J53" s="2101"/>
      <c r="K53" s="2104" t="s">
        <v>309</v>
      </c>
      <c r="L53" s="2101"/>
      <c r="M53" s="2104" t="s">
        <v>335</v>
      </c>
      <c r="N53" s="2101"/>
      <c r="O53" s="2104" t="s">
        <v>358</v>
      </c>
      <c r="P53" s="2125" t="s">
        <v>224</v>
      </c>
      <c r="Q53" s="2126"/>
      <c r="R53" s="2056"/>
      <c r="S53" s="2146" t="s">
        <v>331</v>
      </c>
      <c r="T53" s="2022"/>
      <c r="U53" s="2062"/>
      <c r="V53" s="2062"/>
      <c r="W53" s="2062"/>
      <c r="X53" s="2062"/>
      <c r="Y53" s="2062"/>
      <c r="Z53" s="2062"/>
      <c r="AA53" s="2062"/>
      <c r="AB53" s="2062"/>
      <c r="AC53" s="2053"/>
      <c r="AD53" s="2107"/>
      <c r="AE53" s="243" t="s">
        <v>683</v>
      </c>
      <c r="AG53" s="2044" t="str">
        <f t="shared" ref="AG53" si="15">IF(ISERROR(VLOOKUP(C53,$AH$6:$AI$27,2,0))=TRUE,"",VLOOKUP(C53,$AH$6:$AI$27,2,0))</f>
        <v/>
      </c>
      <c r="AH53" s="78">
        <f>B5</f>
        <v>0</v>
      </c>
      <c r="AI53" s="78"/>
    </row>
    <row r="54" spans="1:35" s="80" customFormat="1">
      <c r="A54" s="2045"/>
      <c r="B54" s="2051"/>
      <c r="C54" s="2051"/>
      <c r="D54" s="2051"/>
      <c r="E54" s="2020"/>
      <c r="F54" s="244" t="s">
        <v>1005</v>
      </c>
      <c r="G54" s="245"/>
      <c r="H54" s="2020"/>
      <c r="I54" s="2128"/>
      <c r="J54" s="2102"/>
      <c r="K54" s="2105"/>
      <c r="L54" s="2102"/>
      <c r="M54" s="2105"/>
      <c r="N54" s="2102"/>
      <c r="O54" s="2105"/>
      <c r="P54" s="2120"/>
      <c r="Q54" s="2121"/>
      <c r="R54" s="2057"/>
      <c r="S54" s="2143"/>
      <c r="T54" s="2023"/>
      <c r="U54" s="2063"/>
      <c r="V54" s="2063"/>
      <c r="W54" s="2063"/>
      <c r="X54" s="2063"/>
      <c r="Y54" s="2063"/>
      <c r="Z54" s="2063"/>
      <c r="AA54" s="2063"/>
      <c r="AB54" s="2063"/>
      <c r="AC54" s="2054"/>
      <c r="AD54" s="2108"/>
      <c r="AE54" s="276" t="s">
        <v>1004</v>
      </c>
      <c r="AG54" s="2045"/>
      <c r="AH54" s="78">
        <f>B8</f>
        <v>0</v>
      </c>
      <c r="AI54" s="78"/>
    </row>
    <row r="55" spans="1:35" s="80" customFormat="1">
      <c r="A55" s="2046"/>
      <c r="B55" s="2052"/>
      <c r="C55" s="2052"/>
      <c r="D55" s="2052"/>
      <c r="E55" s="2021"/>
      <c r="F55" s="272" t="s">
        <v>985</v>
      </c>
      <c r="G55" s="271"/>
      <c r="H55" s="2021"/>
      <c r="I55" s="2129"/>
      <c r="J55" s="2103"/>
      <c r="K55" s="2106"/>
      <c r="L55" s="2103"/>
      <c r="M55" s="2106"/>
      <c r="N55" s="2103"/>
      <c r="O55" s="2106"/>
      <c r="P55" s="2122"/>
      <c r="Q55" s="2123"/>
      <c r="R55" s="2058"/>
      <c r="S55" s="2144"/>
      <c r="T55" s="2024"/>
      <c r="U55" s="2064"/>
      <c r="V55" s="2064"/>
      <c r="W55" s="2064"/>
      <c r="X55" s="2064"/>
      <c r="Y55" s="2064"/>
      <c r="Z55" s="2064"/>
      <c r="AA55" s="2064"/>
      <c r="AB55" s="2064"/>
      <c r="AC55" s="2055"/>
      <c r="AD55" s="2109"/>
      <c r="AE55" s="246" t="s">
        <v>1003</v>
      </c>
      <c r="AG55" s="2046"/>
      <c r="AH55" s="78">
        <f>B11</f>
        <v>0</v>
      </c>
      <c r="AI55" s="78"/>
    </row>
    <row r="56" spans="1:35" s="80" customFormat="1">
      <c r="A56" s="2044">
        <v>18</v>
      </c>
      <c r="B56" s="2050"/>
      <c r="C56" s="2050"/>
      <c r="D56" s="2050"/>
      <c r="E56" s="2019"/>
      <c r="F56" s="241" t="s">
        <v>682</v>
      </c>
      <c r="G56" s="242"/>
      <c r="H56" s="2019"/>
      <c r="I56" s="2145" t="s">
        <v>688</v>
      </c>
      <c r="J56" s="2101"/>
      <c r="K56" s="2104" t="s">
        <v>309</v>
      </c>
      <c r="L56" s="2101"/>
      <c r="M56" s="2104" t="s">
        <v>335</v>
      </c>
      <c r="N56" s="2101"/>
      <c r="O56" s="2104" t="s">
        <v>358</v>
      </c>
      <c r="P56" s="2125" t="s">
        <v>224</v>
      </c>
      <c r="Q56" s="2126"/>
      <c r="R56" s="2056"/>
      <c r="S56" s="2146" t="s">
        <v>331</v>
      </c>
      <c r="T56" s="2022"/>
      <c r="U56" s="2062"/>
      <c r="V56" s="2062"/>
      <c r="W56" s="2062"/>
      <c r="X56" s="2062"/>
      <c r="Y56" s="2062"/>
      <c r="Z56" s="2062"/>
      <c r="AA56" s="2062"/>
      <c r="AB56" s="2062"/>
      <c r="AC56" s="2053"/>
      <c r="AD56" s="2107"/>
      <c r="AE56" s="243" t="s">
        <v>683</v>
      </c>
      <c r="AG56" s="2044" t="str">
        <f t="shared" ref="AG56" si="16">IF(ISERROR(VLOOKUP(C56,$AH$6:$AI$27,2,0))=TRUE,"",VLOOKUP(C56,$AH$6:$AI$27,2,0))</f>
        <v/>
      </c>
      <c r="AH56" s="78">
        <f>B14</f>
        <v>0</v>
      </c>
      <c r="AI56" s="78"/>
    </row>
    <row r="57" spans="1:35" s="80" customFormat="1">
      <c r="A57" s="2045"/>
      <c r="B57" s="2051"/>
      <c r="C57" s="2051"/>
      <c r="D57" s="2051"/>
      <c r="E57" s="2020"/>
      <c r="F57" s="244" t="s">
        <v>923</v>
      </c>
      <c r="G57" s="245"/>
      <c r="H57" s="2020"/>
      <c r="I57" s="2128"/>
      <c r="J57" s="2102"/>
      <c r="K57" s="2105"/>
      <c r="L57" s="2102"/>
      <c r="M57" s="2105"/>
      <c r="N57" s="2102"/>
      <c r="O57" s="2105"/>
      <c r="P57" s="2120"/>
      <c r="Q57" s="2121"/>
      <c r="R57" s="2057"/>
      <c r="S57" s="2143"/>
      <c r="T57" s="2023"/>
      <c r="U57" s="2063"/>
      <c r="V57" s="2063"/>
      <c r="W57" s="2063"/>
      <c r="X57" s="2063"/>
      <c r="Y57" s="2063"/>
      <c r="Z57" s="2063"/>
      <c r="AA57" s="2063"/>
      <c r="AB57" s="2063"/>
      <c r="AC57" s="2054"/>
      <c r="AD57" s="2108"/>
      <c r="AE57" s="276" t="s">
        <v>1004</v>
      </c>
      <c r="AG57" s="2045"/>
      <c r="AH57" s="78">
        <f>B17</f>
        <v>0</v>
      </c>
      <c r="AI57" s="78"/>
    </row>
    <row r="58" spans="1:35" s="80" customFormat="1">
      <c r="A58" s="2046"/>
      <c r="B58" s="2052"/>
      <c r="C58" s="2052"/>
      <c r="D58" s="2052"/>
      <c r="E58" s="2021"/>
      <c r="F58" s="272" t="s">
        <v>985</v>
      </c>
      <c r="G58" s="271"/>
      <c r="H58" s="2021"/>
      <c r="I58" s="2129"/>
      <c r="J58" s="2103"/>
      <c r="K58" s="2106"/>
      <c r="L58" s="2103"/>
      <c r="M58" s="2106"/>
      <c r="N58" s="2103"/>
      <c r="O58" s="2106"/>
      <c r="P58" s="2122"/>
      <c r="Q58" s="2123"/>
      <c r="R58" s="2058"/>
      <c r="S58" s="2144"/>
      <c r="T58" s="2024"/>
      <c r="U58" s="2064"/>
      <c r="V58" s="2064"/>
      <c r="W58" s="2064"/>
      <c r="X58" s="2064"/>
      <c r="Y58" s="2064"/>
      <c r="Z58" s="2064"/>
      <c r="AA58" s="2064"/>
      <c r="AB58" s="2064"/>
      <c r="AC58" s="2055"/>
      <c r="AD58" s="2109"/>
      <c r="AE58" s="246" t="s">
        <v>1003</v>
      </c>
      <c r="AG58" s="2046"/>
      <c r="AH58" s="78">
        <f>B20</f>
        <v>0</v>
      </c>
      <c r="AI58" s="78"/>
    </row>
    <row r="59" spans="1:35" s="80" customFormat="1">
      <c r="A59" s="2044">
        <v>19</v>
      </c>
      <c r="B59" s="2050"/>
      <c r="C59" s="2050"/>
      <c r="D59" s="2050"/>
      <c r="E59" s="2019"/>
      <c r="F59" s="241" t="s">
        <v>682</v>
      </c>
      <c r="G59" s="242"/>
      <c r="H59" s="2019"/>
      <c r="I59" s="2145" t="s">
        <v>688</v>
      </c>
      <c r="J59" s="2101"/>
      <c r="K59" s="2104" t="s">
        <v>309</v>
      </c>
      <c r="L59" s="2101"/>
      <c r="M59" s="2104" t="s">
        <v>335</v>
      </c>
      <c r="N59" s="2101"/>
      <c r="O59" s="2104" t="s">
        <v>358</v>
      </c>
      <c r="P59" s="2125" t="s">
        <v>224</v>
      </c>
      <c r="Q59" s="2126"/>
      <c r="R59" s="2056"/>
      <c r="S59" s="2146" t="s">
        <v>331</v>
      </c>
      <c r="T59" s="2022"/>
      <c r="U59" s="2062"/>
      <c r="V59" s="2062"/>
      <c r="W59" s="2062"/>
      <c r="X59" s="2062"/>
      <c r="Y59" s="2062"/>
      <c r="Z59" s="2062"/>
      <c r="AA59" s="2062"/>
      <c r="AB59" s="2062"/>
      <c r="AC59" s="2053"/>
      <c r="AD59" s="2107"/>
      <c r="AE59" s="243" t="s">
        <v>683</v>
      </c>
      <c r="AG59" s="2044" t="str">
        <f t="shared" ref="AG59" si="17">IF(ISERROR(VLOOKUP(C59,$AH$6:$AI$27,2,0))=TRUE,"",VLOOKUP(C59,$AH$6:$AI$27,2,0))</f>
        <v/>
      </c>
      <c r="AH59" s="78">
        <f>B23</f>
        <v>0</v>
      </c>
      <c r="AI59" s="78"/>
    </row>
    <row r="60" spans="1:35" s="80" customFormat="1">
      <c r="A60" s="2045"/>
      <c r="B60" s="2051"/>
      <c r="C60" s="2051"/>
      <c r="D60" s="2051"/>
      <c r="E60" s="2020"/>
      <c r="F60" s="244" t="s">
        <v>923</v>
      </c>
      <c r="G60" s="245"/>
      <c r="H60" s="2020"/>
      <c r="I60" s="2128"/>
      <c r="J60" s="2102"/>
      <c r="K60" s="2105"/>
      <c r="L60" s="2102"/>
      <c r="M60" s="2105"/>
      <c r="N60" s="2102"/>
      <c r="O60" s="2105"/>
      <c r="P60" s="2120"/>
      <c r="Q60" s="2121"/>
      <c r="R60" s="2057"/>
      <c r="S60" s="2143"/>
      <c r="T60" s="2023"/>
      <c r="U60" s="2063"/>
      <c r="V60" s="2063"/>
      <c r="W60" s="2063"/>
      <c r="X60" s="2063"/>
      <c r="Y60" s="2063"/>
      <c r="Z60" s="2063"/>
      <c r="AA60" s="2063"/>
      <c r="AB60" s="2063"/>
      <c r="AC60" s="2054"/>
      <c r="AD60" s="2108"/>
      <c r="AE60" s="276" t="s">
        <v>925</v>
      </c>
      <c r="AG60" s="2045"/>
      <c r="AH60" s="78">
        <f>B26</f>
        <v>0</v>
      </c>
      <c r="AI60" s="78"/>
    </row>
    <row r="61" spans="1:35" s="80" customFormat="1">
      <c r="A61" s="2046"/>
      <c r="B61" s="2052"/>
      <c r="C61" s="2052"/>
      <c r="D61" s="2052"/>
      <c r="E61" s="2021"/>
      <c r="F61" s="272" t="s">
        <v>939</v>
      </c>
      <c r="G61" s="271"/>
      <c r="H61" s="2021"/>
      <c r="I61" s="2129"/>
      <c r="J61" s="2103"/>
      <c r="K61" s="2106"/>
      <c r="L61" s="2103"/>
      <c r="M61" s="2106"/>
      <c r="N61" s="2103"/>
      <c r="O61" s="2106"/>
      <c r="P61" s="2122"/>
      <c r="Q61" s="2123"/>
      <c r="R61" s="2058"/>
      <c r="S61" s="2144"/>
      <c r="T61" s="2024"/>
      <c r="U61" s="2064"/>
      <c r="V61" s="2064"/>
      <c r="W61" s="2064"/>
      <c r="X61" s="2064"/>
      <c r="Y61" s="2064"/>
      <c r="Z61" s="2064"/>
      <c r="AA61" s="2064"/>
      <c r="AB61" s="2064"/>
      <c r="AC61" s="2055"/>
      <c r="AD61" s="2109"/>
      <c r="AE61" s="246" t="s">
        <v>1003</v>
      </c>
      <c r="AG61" s="2046"/>
      <c r="AH61" s="78">
        <f>B29</f>
        <v>0</v>
      </c>
      <c r="AI61" s="78"/>
    </row>
    <row r="62" spans="1:35" s="80" customFormat="1">
      <c r="A62" s="2044">
        <v>20</v>
      </c>
      <c r="B62" s="2050"/>
      <c r="C62" s="2050"/>
      <c r="D62" s="2050"/>
      <c r="E62" s="2019"/>
      <c r="F62" s="241" t="s">
        <v>682</v>
      </c>
      <c r="G62" s="242"/>
      <c r="H62" s="2019"/>
      <c r="I62" s="2145" t="s">
        <v>688</v>
      </c>
      <c r="J62" s="2101"/>
      <c r="K62" s="2104" t="s">
        <v>309</v>
      </c>
      <c r="L62" s="2101"/>
      <c r="M62" s="2104" t="s">
        <v>335</v>
      </c>
      <c r="N62" s="2101"/>
      <c r="O62" s="2104" t="s">
        <v>358</v>
      </c>
      <c r="P62" s="2125" t="s">
        <v>224</v>
      </c>
      <c r="Q62" s="2126"/>
      <c r="R62" s="2056"/>
      <c r="S62" s="2146" t="s">
        <v>331</v>
      </c>
      <c r="T62" s="2022"/>
      <c r="U62" s="2062"/>
      <c r="V62" s="2062"/>
      <c r="W62" s="2062"/>
      <c r="X62" s="2062"/>
      <c r="Y62" s="2062"/>
      <c r="Z62" s="2062"/>
      <c r="AA62" s="2062"/>
      <c r="AB62" s="2062"/>
      <c r="AC62" s="2053"/>
      <c r="AD62" s="2107"/>
      <c r="AE62" s="243" t="s">
        <v>683</v>
      </c>
      <c r="AG62" s="2044" t="str">
        <f t="shared" ref="AG62" si="18">IF(ISERROR(VLOOKUP(C62,$AH$6:$AI$27,2,0))=TRUE,"",VLOOKUP(C62,$AH$6:$AI$27,2,0))</f>
        <v/>
      </c>
      <c r="AH62" s="78">
        <f>B32</f>
        <v>0</v>
      </c>
      <c r="AI62" s="78"/>
    </row>
    <row r="63" spans="1:35" s="80" customFormat="1">
      <c r="A63" s="2045"/>
      <c r="B63" s="2051"/>
      <c r="C63" s="2051"/>
      <c r="D63" s="2051"/>
      <c r="E63" s="2020"/>
      <c r="F63" s="244" t="s">
        <v>923</v>
      </c>
      <c r="G63" s="245"/>
      <c r="H63" s="2020"/>
      <c r="I63" s="2128"/>
      <c r="J63" s="2102"/>
      <c r="K63" s="2105"/>
      <c r="L63" s="2102"/>
      <c r="M63" s="2105"/>
      <c r="N63" s="2102"/>
      <c r="O63" s="2105"/>
      <c r="P63" s="2120"/>
      <c r="Q63" s="2121"/>
      <c r="R63" s="2057"/>
      <c r="S63" s="2143"/>
      <c r="T63" s="2023"/>
      <c r="U63" s="2063"/>
      <c r="V63" s="2063"/>
      <c r="W63" s="2063"/>
      <c r="X63" s="2063"/>
      <c r="Y63" s="2063"/>
      <c r="Z63" s="2063"/>
      <c r="AA63" s="2063"/>
      <c r="AB63" s="2063"/>
      <c r="AC63" s="2054"/>
      <c r="AD63" s="2108"/>
      <c r="AE63" s="276" t="s">
        <v>925</v>
      </c>
      <c r="AG63" s="2045"/>
      <c r="AH63" s="78">
        <f>B35</f>
        <v>0</v>
      </c>
      <c r="AI63" s="78"/>
    </row>
    <row r="64" spans="1:35" s="80" customFormat="1">
      <c r="A64" s="2046"/>
      <c r="B64" s="2052"/>
      <c r="C64" s="2052"/>
      <c r="D64" s="2052"/>
      <c r="E64" s="2021"/>
      <c r="F64" s="272" t="s">
        <v>1002</v>
      </c>
      <c r="G64" s="271"/>
      <c r="H64" s="2021"/>
      <c r="I64" s="2129"/>
      <c r="J64" s="2103"/>
      <c r="K64" s="2106"/>
      <c r="L64" s="2103"/>
      <c r="M64" s="2106"/>
      <c r="N64" s="2103"/>
      <c r="O64" s="2106"/>
      <c r="P64" s="2122"/>
      <c r="Q64" s="2123"/>
      <c r="R64" s="2058"/>
      <c r="S64" s="2144"/>
      <c r="T64" s="2024"/>
      <c r="U64" s="2064"/>
      <c r="V64" s="2064"/>
      <c r="W64" s="2064"/>
      <c r="X64" s="2064"/>
      <c r="Y64" s="2064"/>
      <c r="Z64" s="2064"/>
      <c r="AA64" s="2064"/>
      <c r="AB64" s="2064"/>
      <c r="AC64" s="2055"/>
      <c r="AD64" s="2109"/>
      <c r="AE64" s="246" t="s">
        <v>986</v>
      </c>
      <c r="AG64" s="2046"/>
      <c r="AH64" s="78">
        <f>B38</f>
        <v>0</v>
      </c>
      <c r="AI64" s="78"/>
    </row>
    <row r="65" spans="1:35" s="80" customFormat="1">
      <c r="A65" s="2044">
        <v>21</v>
      </c>
      <c r="B65" s="2050"/>
      <c r="C65" s="2050"/>
      <c r="D65" s="2050"/>
      <c r="E65" s="2019"/>
      <c r="F65" s="241" t="s">
        <v>682</v>
      </c>
      <c r="G65" s="242"/>
      <c r="H65" s="2019"/>
      <c r="I65" s="2145" t="s">
        <v>688</v>
      </c>
      <c r="J65" s="2101"/>
      <c r="K65" s="2104" t="s">
        <v>309</v>
      </c>
      <c r="L65" s="2101"/>
      <c r="M65" s="2104" t="s">
        <v>335</v>
      </c>
      <c r="N65" s="2101"/>
      <c r="O65" s="2104" t="s">
        <v>358</v>
      </c>
      <c r="P65" s="2125" t="s">
        <v>224</v>
      </c>
      <c r="Q65" s="2126"/>
      <c r="R65" s="2056"/>
      <c r="S65" s="2146" t="s">
        <v>331</v>
      </c>
      <c r="T65" s="2022"/>
      <c r="U65" s="2062"/>
      <c r="V65" s="2062"/>
      <c r="W65" s="2062"/>
      <c r="X65" s="2062"/>
      <c r="Y65" s="2062"/>
      <c r="Z65" s="2062"/>
      <c r="AA65" s="2062"/>
      <c r="AB65" s="2062"/>
      <c r="AC65" s="2053"/>
      <c r="AD65" s="2107"/>
      <c r="AE65" s="243" t="s">
        <v>683</v>
      </c>
      <c r="AG65" s="2044" t="str">
        <f t="shared" ref="AG65" si="19">IF(ISERROR(VLOOKUP(C65,$AH$6:$AI$27,2,0))=TRUE,"",VLOOKUP(C65,$AH$6:$AI$27,2,0))</f>
        <v/>
      </c>
      <c r="AH65" s="78">
        <f>B41</f>
        <v>0</v>
      </c>
      <c r="AI65" s="78"/>
    </row>
    <row r="66" spans="1:35" s="80" customFormat="1">
      <c r="A66" s="2045"/>
      <c r="B66" s="2051"/>
      <c r="C66" s="2051"/>
      <c r="D66" s="2051"/>
      <c r="E66" s="2020"/>
      <c r="F66" s="244" t="s">
        <v>923</v>
      </c>
      <c r="G66" s="245"/>
      <c r="H66" s="2020"/>
      <c r="I66" s="2128"/>
      <c r="J66" s="2102"/>
      <c r="K66" s="2105"/>
      <c r="L66" s="2102"/>
      <c r="M66" s="2105"/>
      <c r="N66" s="2102"/>
      <c r="O66" s="2105"/>
      <c r="P66" s="2120"/>
      <c r="Q66" s="2121"/>
      <c r="R66" s="2057"/>
      <c r="S66" s="2143"/>
      <c r="T66" s="2023"/>
      <c r="U66" s="2063"/>
      <c r="V66" s="2063"/>
      <c r="W66" s="2063"/>
      <c r="X66" s="2063"/>
      <c r="Y66" s="2063"/>
      <c r="Z66" s="2063"/>
      <c r="AA66" s="2063"/>
      <c r="AB66" s="2063"/>
      <c r="AC66" s="2054"/>
      <c r="AD66" s="2108"/>
      <c r="AE66" s="276" t="s">
        <v>992</v>
      </c>
      <c r="AG66" s="2045"/>
      <c r="AH66" s="78">
        <f>B44</f>
        <v>0</v>
      </c>
      <c r="AI66" s="78"/>
    </row>
    <row r="67" spans="1:35" s="80" customFormat="1">
      <c r="A67" s="2046"/>
      <c r="B67" s="2052"/>
      <c r="C67" s="2052"/>
      <c r="D67" s="2052"/>
      <c r="E67" s="2021"/>
      <c r="F67" s="272" t="s">
        <v>985</v>
      </c>
      <c r="G67" s="271"/>
      <c r="H67" s="2021"/>
      <c r="I67" s="2129"/>
      <c r="J67" s="2103"/>
      <c r="K67" s="2106"/>
      <c r="L67" s="2103"/>
      <c r="M67" s="2106"/>
      <c r="N67" s="2103"/>
      <c r="O67" s="2106"/>
      <c r="P67" s="2122"/>
      <c r="Q67" s="2123"/>
      <c r="R67" s="2058"/>
      <c r="S67" s="2144"/>
      <c r="T67" s="2024"/>
      <c r="U67" s="2064"/>
      <c r="V67" s="2064"/>
      <c r="W67" s="2064"/>
      <c r="X67" s="2064"/>
      <c r="Y67" s="2064"/>
      <c r="Z67" s="2064"/>
      <c r="AA67" s="2064"/>
      <c r="AB67" s="2064"/>
      <c r="AC67" s="2055"/>
      <c r="AD67" s="2109"/>
      <c r="AE67" s="246" t="s">
        <v>986</v>
      </c>
      <c r="AG67" s="2046"/>
      <c r="AH67" s="78">
        <f>B47</f>
        <v>0</v>
      </c>
      <c r="AI67" s="78"/>
    </row>
    <row r="68" spans="1:35" s="80" customFormat="1">
      <c r="A68" s="2044">
        <v>22</v>
      </c>
      <c r="B68" s="2050"/>
      <c r="C68" s="2050"/>
      <c r="D68" s="2050"/>
      <c r="E68" s="2019"/>
      <c r="F68" s="241" t="s">
        <v>682</v>
      </c>
      <c r="G68" s="242"/>
      <c r="H68" s="2019"/>
      <c r="I68" s="2145" t="s">
        <v>688</v>
      </c>
      <c r="J68" s="2101"/>
      <c r="K68" s="2104" t="s">
        <v>309</v>
      </c>
      <c r="L68" s="2101"/>
      <c r="M68" s="2104" t="s">
        <v>335</v>
      </c>
      <c r="N68" s="2101"/>
      <c r="O68" s="2104" t="s">
        <v>358</v>
      </c>
      <c r="P68" s="2125" t="s">
        <v>224</v>
      </c>
      <c r="Q68" s="2126"/>
      <c r="R68" s="2056"/>
      <c r="S68" s="2146" t="s">
        <v>331</v>
      </c>
      <c r="T68" s="2022"/>
      <c r="U68" s="2062"/>
      <c r="V68" s="2062"/>
      <c r="W68" s="2062"/>
      <c r="X68" s="2062"/>
      <c r="Y68" s="2062"/>
      <c r="Z68" s="2062"/>
      <c r="AA68" s="2062"/>
      <c r="AB68" s="2062"/>
      <c r="AC68" s="2053"/>
      <c r="AD68" s="2107"/>
      <c r="AE68" s="243" t="s">
        <v>683</v>
      </c>
      <c r="AG68" s="2044" t="str">
        <f t="shared" ref="AG68" si="20">IF(ISERROR(VLOOKUP(C68,$AH$6:$AI$27,2,0))=TRUE,"",VLOOKUP(C68,$AH$6:$AI$27,2,0))</f>
        <v/>
      </c>
      <c r="AH68" s="78">
        <f>B50</f>
        <v>0</v>
      </c>
      <c r="AI68" s="78"/>
    </row>
    <row r="69" spans="1:35" s="80" customFormat="1">
      <c r="A69" s="2045"/>
      <c r="B69" s="2051"/>
      <c r="C69" s="2051"/>
      <c r="D69" s="2051"/>
      <c r="E69" s="2020"/>
      <c r="F69" s="244" t="s">
        <v>923</v>
      </c>
      <c r="G69" s="245"/>
      <c r="H69" s="2020"/>
      <c r="I69" s="2128"/>
      <c r="J69" s="2102"/>
      <c r="K69" s="2105"/>
      <c r="L69" s="2102"/>
      <c r="M69" s="2105"/>
      <c r="N69" s="2102"/>
      <c r="O69" s="2105"/>
      <c r="P69" s="2120"/>
      <c r="Q69" s="2121"/>
      <c r="R69" s="2057"/>
      <c r="S69" s="2143"/>
      <c r="T69" s="2023"/>
      <c r="U69" s="2063"/>
      <c r="V69" s="2063"/>
      <c r="W69" s="2063"/>
      <c r="X69" s="2063"/>
      <c r="Y69" s="2063"/>
      <c r="Z69" s="2063"/>
      <c r="AA69" s="2063"/>
      <c r="AB69" s="2063"/>
      <c r="AC69" s="2054"/>
      <c r="AD69" s="2108"/>
      <c r="AE69" s="276" t="s">
        <v>992</v>
      </c>
      <c r="AG69" s="2045"/>
      <c r="AH69" s="78">
        <f>B53</f>
        <v>0</v>
      </c>
      <c r="AI69" s="78"/>
    </row>
    <row r="70" spans="1:35" s="80" customFormat="1">
      <c r="A70" s="2046"/>
      <c r="B70" s="2052"/>
      <c r="C70" s="2052"/>
      <c r="D70" s="2052"/>
      <c r="E70" s="2021"/>
      <c r="F70" s="272" t="s">
        <v>985</v>
      </c>
      <c r="G70" s="271"/>
      <c r="H70" s="2021"/>
      <c r="I70" s="2129"/>
      <c r="J70" s="2103"/>
      <c r="K70" s="2106"/>
      <c r="L70" s="2103"/>
      <c r="M70" s="2106"/>
      <c r="N70" s="2103"/>
      <c r="O70" s="2106"/>
      <c r="P70" s="2122"/>
      <c r="Q70" s="2123"/>
      <c r="R70" s="2058"/>
      <c r="S70" s="2144"/>
      <c r="T70" s="2024"/>
      <c r="U70" s="2064"/>
      <c r="V70" s="2064"/>
      <c r="W70" s="2064"/>
      <c r="X70" s="2064"/>
      <c r="Y70" s="2064"/>
      <c r="Z70" s="2064"/>
      <c r="AA70" s="2064"/>
      <c r="AB70" s="2064"/>
      <c r="AC70" s="2055"/>
      <c r="AD70" s="2109"/>
      <c r="AE70" s="246" t="s">
        <v>986</v>
      </c>
      <c r="AG70" s="2046"/>
      <c r="AH70" s="78">
        <f>B56</f>
        <v>0</v>
      </c>
      <c r="AI70" s="78"/>
    </row>
    <row r="71" spans="1:35" s="80" customFormat="1">
      <c r="A71" s="2044">
        <v>23</v>
      </c>
      <c r="B71" s="2050"/>
      <c r="C71" s="2050"/>
      <c r="D71" s="2050"/>
      <c r="E71" s="2019"/>
      <c r="F71" s="241" t="s">
        <v>682</v>
      </c>
      <c r="G71" s="242"/>
      <c r="H71" s="2019"/>
      <c r="I71" s="2145" t="s">
        <v>688</v>
      </c>
      <c r="J71" s="2101"/>
      <c r="K71" s="2104" t="s">
        <v>309</v>
      </c>
      <c r="L71" s="2101"/>
      <c r="M71" s="2104" t="s">
        <v>335</v>
      </c>
      <c r="N71" s="2101"/>
      <c r="O71" s="2104" t="s">
        <v>358</v>
      </c>
      <c r="P71" s="2125" t="s">
        <v>224</v>
      </c>
      <c r="Q71" s="2126"/>
      <c r="R71" s="2056"/>
      <c r="S71" s="2146" t="s">
        <v>331</v>
      </c>
      <c r="T71" s="2022"/>
      <c r="U71" s="2062"/>
      <c r="V71" s="2062"/>
      <c r="W71" s="2062"/>
      <c r="X71" s="2062"/>
      <c r="Y71" s="2062"/>
      <c r="Z71" s="2062"/>
      <c r="AA71" s="2062"/>
      <c r="AB71" s="2062"/>
      <c r="AC71" s="2053"/>
      <c r="AD71" s="2107"/>
      <c r="AE71" s="243" t="s">
        <v>683</v>
      </c>
      <c r="AG71" s="2044" t="str">
        <f t="shared" ref="AG71" si="21">IF(ISERROR(VLOOKUP(C71,$AH$6:$AI$27,2,0))=TRUE,"",VLOOKUP(C71,$AH$6:$AI$27,2,0))</f>
        <v/>
      </c>
      <c r="AH71" s="78">
        <f>B59</f>
        <v>0</v>
      </c>
      <c r="AI71" s="78"/>
    </row>
    <row r="72" spans="1:35" s="80" customFormat="1">
      <c r="A72" s="2045"/>
      <c r="B72" s="2051"/>
      <c r="C72" s="2051"/>
      <c r="D72" s="2051"/>
      <c r="E72" s="2020"/>
      <c r="F72" s="244" t="s">
        <v>727</v>
      </c>
      <c r="G72" s="245"/>
      <c r="H72" s="2020"/>
      <c r="I72" s="2128"/>
      <c r="J72" s="2102"/>
      <c r="K72" s="2105"/>
      <c r="L72" s="2102"/>
      <c r="M72" s="2105"/>
      <c r="N72" s="2102"/>
      <c r="O72" s="2105"/>
      <c r="P72" s="2120"/>
      <c r="Q72" s="2121"/>
      <c r="R72" s="2057"/>
      <c r="S72" s="2143"/>
      <c r="T72" s="2023"/>
      <c r="U72" s="2063"/>
      <c r="V72" s="2063"/>
      <c r="W72" s="2063"/>
      <c r="X72" s="2063"/>
      <c r="Y72" s="2063"/>
      <c r="Z72" s="2063"/>
      <c r="AA72" s="2063"/>
      <c r="AB72" s="2063"/>
      <c r="AC72" s="2054"/>
      <c r="AD72" s="2108"/>
      <c r="AE72" s="276" t="s">
        <v>1006</v>
      </c>
      <c r="AG72" s="2045"/>
      <c r="AH72" s="78">
        <f>B62</f>
        <v>0</v>
      </c>
      <c r="AI72" s="78"/>
    </row>
    <row r="73" spans="1:35" s="80" customFormat="1">
      <c r="A73" s="2046"/>
      <c r="B73" s="2052"/>
      <c r="C73" s="2052"/>
      <c r="D73" s="2052"/>
      <c r="E73" s="2021"/>
      <c r="F73" s="272" t="s">
        <v>1007</v>
      </c>
      <c r="G73" s="271"/>
      <c r="H73" s="2021"/>
      <c r="I73" s="2129"/>
      <c r="J73" s="2103"/>
      <c r="K73" s="2106"/>
      <c r="L73" s="2103"/>
      <c r="M73" s="2106"/>
      <c r="N73" s="2103"/>
      <c r="O73" s="2106"/>
      <c r="P73" s="2122"/>
      <c r="Q73" s="2123"/>
      <c r="R73" s="2058"/>
      <c r="S73" s="2144"/>
      <c r="T73" s="2024"/>
      <c r="U73" s="2064"/>
      <c r="V73" s="2064"/>
      <c r="W73" s="2064"/>
      <c r="X73" s="2064"/>
      <c r="Y73" s="2064"/>
      <c r="Z73" s="2064"/>
      <c r="AA73" s="2064"/>
      <c r="AB73" s="2064"/>
      <c r="AC73" s="2055"/>
      <c r="AD73" s="2109"/>
      <c r="AE73" s="246" t="s">
        <v>729</v>
      </c>
      <c r="AG73" s="2046"/>
      <c r="AH73" s="78">
        <f>B65</f>
        <v>0</v>
      </c>
      <c r="AI73" s="78"/>
    </row>
    <row r="74" spans="1:35" s="80" customFormat="1">
      <c r="A74" s="2044">
        <v>24</v>
      </c>
      <c r="B74" s="2050"/>
      <c r="C74" s="2050"/>
      <c r="D74" s="2050"/>
      <c r="E74" s="2019"/>
      <c r="F74" s="241" t="s">
        <v>682</v>
      </c>
      <c r="G74" s="242"/>
      <c r="H74" s="2019"/>
      <c r="I74" s="2145" t="s">
        <v>688</v>
      </c>
      <c r="J74" s="2101"/>
      <c r="K74" s="2104" t="s">
        <v>309</v>
      </c>
      <c r="L74" s="2101"/>
      <c r="M74" s="2104" t="s">
        <v>335</v>
      </c>
      <c r="N74" s="2101"/>
      <c r="O74" s="2104" t="s">
        <v>358</v>
      </c>
      <c r="P74" s="2125" t="s">
        <v>224</v>
      </c>
      <c r="Q74" s="2126"/>
      <c r="R74" s="2056"/>
      <c r="S74" s="2146" t="s">
        <v>331</v>
      </c>
      <c r="T74" s="2022"/>
      <c r="U74" s="2062"/>
      <c r="V74" s="2062"/>
      <c r="W74" s="2062"/>
      <c r="X74" s="2062"/>
      <c r="Y74" s="2062"/>
      <c r="Z74" s="2062"/>
      <c r="AA74" s="2062"/>
      <c r="AB74" s="2062"/>
      <c r="AC74" s="2053"/>
      <c r="AD74" s="2107"/>
      <c r="AE74" s="243" t="s">
        <v>683</v>
      </c>
      <c r="AG74" s="2044" t="str">
        <f t="shared" ref="AG74" si="22">IF(ISERROR(VLOOKUP(C74,$AH$6:$AI$27,2,0))=TRUE,"",VLOOKUP(C74,$AH$6:$AI$27,2,0))</f>
        <v/>
      </c>
      <c r="AH74" s="78">
        <f>B68</f>
        <v>0</v>
      </c>
      <c r="AI74" s="78"/>
    </row>
    <row r="75" spans="1:35" s="80" customFormat="1">
      <c r="A75" s="2045"/>
      <c r="B75" s="2051"/>
      <c r="C75" s="2051"/>
      <c r="D75" s="2051"/>
      <c r="E75" s="2020"/>
      <c r="F75" s="244" t="s">
        <v>1005</v>
      </c>
      <c r="G75" s="245"/>
      <c r="H75" s="2020"/>
      <c r="I75" s="2128"/>
      <c r="J75" s="2102"/>
      <c r="K75" s="2105"/>
      <c r="L75" s="2102"/>
      <c r="M75" s="2105"/>
      <c r="N75" s="2102"/>
      <c r="O75" s="2105"/>
      <c r="P75" s="2120"/>
      <c r="Q75" s="2121"/>
      <c r="R75" s="2057"/>
      <c r="S75" s="2143"/>
      <c r="T75" s="2023"/>
      <c r="U75" s="2063"/>
      <c r="V75" s="2063"/>
      <c r="W75" s="2063"/>
      <c r="X75" s="2063"/>
      <c r="Y75" s="2063"/>
      <c r="Z75" s="2063"/>
      <c r="AA75" s="2063"/>
      <c r="AB75" s="2063"/>
      <c r="AC75" s="2054"/>
      <c r="AD75" s="2108"/>
      <c r="AE75" s="276" t="s">
        <v>359</v>
      </c>
      <c r="AG75" s="2045"/>
      <c r="AH75" s="78">
        <f>B71</f>
        <v>0</v>
      </c>
      <c r="AI75" s="78"/>
    </row>
    <row r="76" spans="1:35" s="80" customFormat="1">
      <c r="A76" s="2046"/>
      <c r="B76" s="2052"/>
      <c r="C76" s="2052"/>
      <c r="D76" s="2052"/>
      <c r="E76" s="2021"/>
      <c r="F76" s="272" t="s">
        <v>1002</v>
      </c>
      <c r="G76" s="271"/>
      <c r="H76" s="2021"/>
      <c r="I76" s="2129"/>
      <c r="J76" s="2103"/>
      <c r="K76" s="2106"/>
      <c r="L76" s="2103"/>
      <c r="M76" s="2106"/>
      <c r="N76" s="2103"/>
      <c r="O76" s="2106"/>
      <c r="P76" s="2122"/>
      <c r="Q76" s="2123"/>
      <c r="R76" s="2058"/>
      <c r="S76" s="2144"/>
      <c r="T76" s="2024"/>
      <c r="U76" s="2064"/>
      <c r="V76" s="2064"/>
      <c r="W76" s="2064"/>
      <c r="X76" s="2064"/>
      <c r="Y76" s="2064"/>
      <c r="Z76" s="2064"/>
      <c r="AA76" s="2064"/>
      <c r="AB76" s="2064"/>
      <c r="AC76" s="2055"/>
      <c r="AD76" s="2109"/>
      <c r="AE76" s="246" t="s">
        <v>729</v>
      </c>
      <c r="AG76" s="2046"/>
      <c r="AH76" s="78">
        <f>B74</f>
        <v>0</v>
      </c>
      <c r="AI76" s="78"/>
    </row>
    <row r="77" spans="1:35" s="80" customFormat="1">
      <c r="A77" s="2044">
        <v>25</v>
      </c>
      <c r="B77" s="2050"/>
      <c r="C77" s="2050"/>
      <c r="D77" s="2050"/>
      <c r="E77" s="2019"/>
      <c r="F77" s="241" t="s">
        <v>682</v>
      </c>
      <c r="G77" s="242"/>
      <c r="H77" s="2019"/>
      <c r="I77" s="2145" t="s">
        <v>688</v>
      </c>
      <c r="J77" s="2101"/>
      <c r="K77" s="2104" t="s">
        <v>309</v>
      </c>
      <c r="L77" s="2101"/>
      <c r="M77" s="2104" t="s">
        <v>335</v>
      </c>
      <c r="N77" s="2101"/>
      <c r="O77" s="2104" t="s">
        <v>358</v>
      </c>
      <c r="P77" s="2125" t="s">
        <v>224</v>
      </c>
      <c r="Q77" s="2126"/>
      <c r="R77" s="2056"/>
      <c r="S77" s="2146" t="s">
        <v>331</v>
      </c>
      <c r="T77" s="2022"/>
      <c r="U77" s="2062"/>
      <c r="V77" s="2062"/>
      <c r="W77" s="2062"/>
      <c r="X77" s="2062"/>
      <c r="Y77" s="2062"/>
      <c r="Z77" s="2062"/>
      <c r="AA77" s="2062"/>
      <c r="AB77" s="2062"/>
      <c r="AC77" s="2053"/>
      <c r="AD77" s="2107"/>
      <c r="AE77" s="243" t="s">
        <v>683</v>
      </c>
      <c r="AG77" s="2044" t="str">
        <f t="shared" ref="AG77" si="23">IF(ISERROR(VLOOKUP(C77,$AH$6:$AI$27,2,0))=TRUE,"",VLOOKUP(C77,$AH$6:$AI$27,2,0))</f>
        <v/>
      </c>
      <c r="AH77" s="78">
        <f>B77</f>
        <v>0</v>
      </c>
      <c r="AI77" s="78"/>
    </row>
    <row r="78" spans="1:35" s="80" customFormat="1">
      <c r="A78" s="2045"/>
      <c r="B78" s="2051"/>
      <c r="C78" s="2051"/>
      <c r="D78" s="2051"/>
      <c r="E78" s="2020"/>
      <c r="F78" s="244" t="s">
        <v>984</v>
      </c>
      <c r="G78" s="245"/>
      <c r="H78" s="2020"/>
      <c r="I78" s="2128"/>
      <c r="J78" s="2102"/>
      <c r="K78" s="2105"/>
      <c r="L78" s="2102"/>
      <c r="M78" s="2105"/>
      <c r="N78" s="2102"/>
      <c r="O78" s="2105"/>
      <c r="P78" s="2120"/>
      <c r="Q78" s="2121"/>
      <c r="R78" s="2057"/>
      <c r="S78" s="2143"/>
      <c r="T78" s="2023"/>
      <c r="U78" s="2063"/>
      <c r="V78" s="2063"/>
      <c r="W78" s="2063"/>
      <c r="X78" s="2063"/>
      <c r="Y78" s="2063"/>
      <c r="Z78" s="2063"/>
      <c r="AA78" s="2063"/>
      <c r="AB78" s="2063"/>
      <c r="AC78" s="2054"/>
      <c r="AD78" s="2108"/>
      <c r="AE78" s="276" t="s">
        <v>1004</v>
      </c>
      <c r="AG78" s="2045"/>
      <c r="AH78" s="78">
        <f>B80</f>
        <v>0</v>
      </c>
      <c r="AI78" s="78"/>
    </row>
    <row r="79" spans="1:35" s="80" customFormat="1">
      <c r="A79" s="2046"/>
      <c r="B79" s="2052"/>
      <c r="C79" s="2052"/>
      <c r="D79" s="2052"/>
      <c r="E79" s="2021"/>
      <c r="F79" s="272" t="s">
        <v>728</v>
      </c>
      <c r="G79" s="271"/>
      <c r="H79" s="2021"/>
      <c r="I79" s="2129"/>
      <c r="J79" s="2103"/>
      <c r="K79" s="2106"/>
      <c r="L79" s="2103"/>
      <c r="M79" s="2106"/>
      <c r="N79" s="2103"/>
      <c r="O79" s="2106"/>
      <c r="P79" s="2122"/>
      <c r="Q79" s="2123"/>
      <c r="R79" s="2058"/>
      <c r="S79" s="2144"/>
      <c r="T79" s="2024"/>
      <c r="U79" s="2064"/>
      <c r="V79" s="2064"/>
      <c r="W79" s="2064"/>
      <c r="X79" s="2064"/>
      <c r="Y79" s="2064"/>
      <c r="Z79" s="2064"/>
      <c r="AA79" s="2064"/>
      <c r="AB79" s="2064"/>
      <c r="AC79" s="2055"/>
      <c r="AD79" s="2109"/>
      <c r="AE79" s="246" t="s">
        <v>986</v>
      </c>
      <c r="AG79" s="2046"/>
      <c r="AH79" s="78">
        <f>B83</f>
        <v>0</v>
      </c>
      <c r="AI79" s="78"/>
    </row>
    <row r="80" spans="1:35" s="80" customFormat="1">
      <c r="A80" s="2044">
        <v>26</v>
      </c>
      <c r="B80" s="2050"/>
      <c r="C80" s="2050"/>
      <c r="D80" s="2050"/>
      <c r="E80" s="2019"/>
      <c r="F80" s="241" t="s">
        <v>682</v>
      </c>
      <c r="G80" s="242"/>
      <c r="H80" s="2019"/>
      <c r="I80" s="2145" t="s">
        <v>688</v>
      </c>
      <c r="J80" s="2101"/>
      <c r="K80" s="2104" t="s">
        <v>309</v>
      </c>
      <c r="L80" s="2101"/>
      <c r="M80" s="2104" t="s">
        <v>335</v>
      </c>
      <c r="N80" s="2101"/>
      <c r="O80" s="2104" t="s">
        <v>358</v>
      </c>
      <c r="P80" s="2125" t="s">
        <v>224</v>
      </c>
      <c r="Q80" s="2126"/>
      <c r="R80" s="2056"/>
      <c r="S80" s="2146" t="s">
        <v>331</v>
      </c>
      <c r="T80" s="2022"/>
      <c r="U80" s="2062"/>
      <c r="V80" s="2062"/>
      <c r="W80" s="2062"/>
      <c r="X80" s="2062"/>
      <c r="Y80" s="2062"/>
      <c r="Z80" s="2062"/>
      <c r="AA80" s="2062"/>
      <c r="AB80" s="2062"/>
      <c r="AC80" s="2053"/>
      <c r="AD80" s="2107"/>
      <c r="AE80" s="243" t="s">
        <v>683</v>
      </c>
      <c r="AG80" s="2044" t="str">
        <f t="shared" ref="AG80" si="24">IF(ISERROR(VLOOKUP(C80,$AH$6:$AI$27,2,0))=TRUE,"",VLOOKUP(C80,$AH$6:$AI$27,2,0))</f>
        <v/>
      </c>
      <c r="AH80" s="78">
        <f>B86</f>
        <v>0</v>
      </c>
      <c r="AI80" s="78"/>
    </row>
    <row r="81" spans="1:35" s="80" customFormat="1">
      <c r="A81" s="2045"/>
      <c r="B81" s="2051"/>
      <c r="C81" s="2051"/>
      <c r="D81" s="2051"/>
      <c r="E81" s="2020"/>
      <c r="F81" s="244" t="s">
        <v>1008</v>
      </c>
      <c r="G81" s="245"/>
      <c r="H81" s="2020"/>
      <c r="I81" s="2128"/>
      <c r="J81" s="2102"/>
      <c r="K81" s="2105"/>
      <c r="L81" s="2102"/>
      <c r="M81" s="2105"/>
      <c r="N81" s="2102"/>
      <c r="O81" s="2105"/>
      <c r="P81" s="2120"/>
      <c r="Q81" s="2121"/>
      <c r="R81" s="2057"/>
      <c r="S81" s="2143"/>
      <c r="T81" s="2023"/>
      <c r="U81" s="2063"/>
      <c r="V81" s="2063"/>
      <c r="W81" s="2063"/>
      <c r="X81" s="2063"/>
      <c r="Y81" s="2063"/>
      <c r="Z81" s="2063"/>
      <c r="AA81" s="2063"/>
      <c r="AB81" s="2063"/>
      <c r="AC81" s="2054"/>
      <c r="AD81" s="2108"/>
      <c r="AE81" s="276" t="s">
        <v>359</v>
      </c>
      <c r="AG81" s="2045"/>
      <c r="AH81" s="78">
        <f>B89</f>
        <v>0</v>
      </c>
      <c r="AI81" s="78"/>
    </row>
    <row r="82" spans="1:35" s="80" customFormat="1">
      <c r="A82" s="2046"/>
      <c r="B82" s="2052"/>
      <c r="C82" s="2052"/>
      <c r="D82" s="2052"/>
      <c r="E82" s="2021"/>
      <c r="F82" s="272" t="s">
        <v>728</v>
      </c>
      <c r="G82" s="271"/>
      <c r="H82" s="2021"/>
      <c r="I82" s="2129"/>
      <c r="J82" s="2103"/>
      <c r="K82" s="2106"/>
      <c r="L82" s="2103"/>
      <c r="M82" s="2106"/>
      <c r="N82" s="2103"/>
      <c r="O82" s="2106"/>
      <c r="P82" s="2122"/>
      <c r="Q82" s="2123"/>
      <c r="R82" s="2058"/>
      <c r="S82" s="2144"/>
      <c r="T82" s="2024"/>
      <c r="U82" s="2064"/>
      <c r="V82" s="2064"/>
      <c r="W82" s="2064"/>
      <c r="X82" s="2064"/>
      <c r="Y82" s="2064"/>
      <c r="Z82" s="2064"/>
      <c r="AA82" s="2064"/>
      <c r="AB82" s="2064"/>
      <c r="AC82" s="2055"/>
      <c r="AD82" s="2109"/>
      <c r="AE82" s="246" t="s">
        <v>986</v>
      </c>
      <c r="AG82" s="2046"/>
      <c r="AH82" s="78">
        <f>B92</f>
        <v>0</v>
      </c>
      <c r="AI82" s="78"/>
    </row>
    <row r="83" spans="1:35" s="80" customFormat="1">
      <c r="A83" s="2044">
        <v>27</v>
      </c>
      <c r="B83" s="2050"/>
      <c r="C83" s="2050"/>
      <c r="D83" s="2050"/>
      <c r="E83" s="2019"/>
      <c r="F83" s="241" t="s">
        <v>682</v>
      </c>
      <c r="G83" s="242"/>
      <c r="H83" s="2019"/>
      <c r="I83" s="2145" t="s">
        <v>688</v>
      </c>
      <c r="J83" s="2101"/>
      <c r="K83" s="2104" t="s">
        <v>309</v>
      </c>
      <c r="L83" s="2101"/>
      <c r="M83" s="2104" t="s">
        <v>335</v>
      </c>
      <c r="N83" s="2101"/>
      <c r="O83" s="2104" t="s">
        <v>358</v>
      </c>
      <c r="P83" s="2125" t="s">
        <v>224</v>
      </c>
      <c r="Q83" s="2126"/>
      <c r="R83" s="2056"/>
      <c r="S83" s="2146" t="s">
        <v>331</v>
      </c>
      <c r="T83" s="2022"/>
      <c r="U83" s="2062"/>
      <c r="V83" s="2062"/>
      <c r="W83" s="2062"/>
      <c r="X83" s="2062"/>
      <c r="Y83" s="2062"/>
      <c r="Z83" s="2062"/>
      <c r="AA83" s="2062"/>
      <c r="AB83" s="2062"/>
      <c r="AC83" s="2053"/>
      <c r="AD83" s="2107"/>
      <c r="AE83" s="243" t="s">
        <v>683</v>
      </c>
      <c r="AG83" s="2044" t="str">
        <f t="shared" ref="AG83" si="25">IF(ISERROR(VLOOKUP(C83,$AH$6:$AI$27,2,0))=TRUE,"",VLOOKUP(C83,$AH$6:$AI$27,2,0))</f>
        <v/>
      </c>
      <c r="AH83" s="78">
        <f>B95</f>
        <v>0</v>
      </c>
      <c r="AI83" s="78"/>
    </row>
    <row r="84" spans="1:35" s="80" customFormat="1">
      <c r="A84" s="2045"/>
      <c r="B84" s="2051"/>
      <c r="C84" s="2051"/>
      <c r="D84" s="2051"/>
      <c r="E84" s="2020"/>
      <c r="F84" s="244" t="s">
        <v>923</v>
      </c>
      <c r="G84" s="245"/>
      <c r="H84" s="2020"/>
      <c r="I84" s="2128"/>
      <c r="J84" s="2102"/>
      <c r="K84" s="2105"/>
      <c r="L84" s="2102"/>
      <c r="M84" s="2105"/>
      <c r="N84" s="2102"/>
      <c r="O84" s="2105"/>
      <c r="P84" s="2120"/>
      <c r="Q84" s="2121"/>
      <c r="R84" s="2057"/>
      <c r="S84" s="2143"/>
      <c r="T84" s="2023"/>
      <c r="U84" s="2063"/>
      <c r="V84" s="2063"/>
      <c r="W84" s="2063"/>
      <c r="X84" s="2063"/>
      <c r="Y84" s="2063"/>
      <c r="Z84" s="2063"/>
      <c r="AA84" s="2063"/>
      <c r="AB84" s="2063"/>
      <c r="AC84" s="2054"/>
      <c r="AD84" s="2108"/>
      <c r="AE84" s="276" t="s">
        <v>992</v>
      </c>
      <c r="AG84" s="2045"/>
      <c r="AH84" s="78">
        <f>B98</f>
        <v>0</v>
      </c>
      <c r="AI84" s="78"/>
    </row>
    <row r="85" spans="1:35" s="80" customFormat="1">
      <c r="A85" s="2046"/>
      <c r="B85" s="2052"/>
      <c r="C85" s="2052"/>
      <c r="D85" s="2052"/>
      <c r="E85" s="2021"/>
      <c r="F85" s="272" t="s">
        <v>985</v>
      </c>
      <c r="G85" s="271"/>
      <c r="H85" s="2021"/>
      <c r="I85" s="2129"/>
      <c r="J85" s="2103"/>
      <c r="K85" s="2106"/>
      <c r="L85" s="2103"/>
      <c r="M85" s="2106"/>
      <c r="N85" s="2103"/>
      <c r="O85" s="2106"/>
      <c r="P85" s="2122"/>
      <c r="Q85" s="2123"/>
      <c r="R85" s="2058"/>
      <c r="S85" s="2144"/>
      <c r="T85" s="2024"/>
      <c r="U85" s="2064"/>
      <c r="V85" s="2064"/>
      <c r="W85" s="2064"/>
      <c r="X85" s="2064"/>
      <c r="Y85" s="2064"/>
      <c r="Z85" s="2064"/>
      <c r="AA85" s="2064"/>
      <c r="AB85" s="2064"/>
      <c r="AC85" s="2055"/>
      <c r="AD85" s="2109"/>
      <c r="AE85" s="246" t="s">
        <v>940</v>
      </c>
      <c r="AG85" s="2046"/>
      <c r="AH85" s="78">
        <f>B101</f>
        <v>0</v>
      </c>
      <c r="AI85" s="78"/>
    </row>
    <row r="86" spans="1:35" s="80" customFormat="1">
      <c r="A86" s="2044">
        <v>28</v>
      </c>
      <c r="B86" s="2050"/>
      <c r="C86" s="2050"/>
      <c r="D86" s="2050"/>
      <c r="E86" s="2019"/>
      <c r="F86" s="241" t="s">
        <v>682</v>
      </c>
      <c r="G86" s="242"/>
      <c r="H86" s="2019"/>
      <c r="I86" s="2145" t="s">
        <v>688</v>
      </c>
      <c r="J86" s="2101"/>
      <c r="K86" s="2104" t="s">
        <v>309</v>
      </c>
      <c r="L86" s="2101"/>
      <c r="M86" s="2104" t="s">
        <v>335</v>
      </c>
      <c r="N86" s="2101"/>
      <c r="O86" s="2104" t="s">
        <v>358</v>
      </c>
      <c r="P86" s="2125" t="s">
        <v>224</v>
      </c>
      <c r="Q86" s="2126"/>
      <c r="R86" s="2056"/>
      <c r="S86" s="2146" t="s">
        <v>331</v>
      </c>
      <c r="T86" s="2022"/>
      <c r="U86" s="2062"/>
      <c r="V86" s="2062"/>
      <c r="W86" s="2062"/>
      <c r="X86" s="2062"/>
      <c r="Y86" s="2062"/>
      <c r="Z86" s="2062"/>
      <c r="AA86" s="2062"/>
      <c r="AB86" s="2062"/>
      <c r="AC86" s="2053"/>
      <c r="AD86" s="2107"/>
      <c r="AE86" s="243" t="s">
        <v>683</v>
      </c>
      <c r="AG86" s="2044" t="str">
        <f t="shared" ref="AG86" si="26">IF(ISERROR(VLOOKUP(C86,$AH$6:$AI$27,2,0))=TRUE,"",VLOOKUP(C86,$AH$6:$AI$27,2,0))</f>
        <v/>
      </c>
      <c r="AH86" s="78">
        <f>B104</f>
        <v>0</v>
      </c>
      <c r="AI86" s="78"/>
    </row>
    <row r="87" spans="1:35" s="80" customFormat="1">
      <c r="A87" s="2045"/>
      <c r="B87" s="2051"/>
      <c r="C87" s="2051"/>
      <c r="D87" s="2051"/>
      <c r="E87" s="2020"/>
      <c r="F87" s="244" t="s">
        <v>984</v>
      </c>
      <c r="G87" s="245"/>
      <c r="H87" s="2020"/>
      <c r="I87" s="2128"/>
      <c r="J87" s="2102"/>
      <c r="K87" s="2105"/>
      <c r="L87" s="2102"/>
      <c r="M87" s="2105"/>
      <c r="N87" s="2102"/>
      <c r="O87" s="2105"/>
      <c r="P87" s="2120"/>
      <c r="Q87" s="2121"/>
      <c r="R87" s="2057"/>
      <c r="S87" s="2143"/>
      <c r="T87" s="2023"/>
      <c r="U87" s="2063"/>
      <c r="V87" s="2063"/>
      <c r="W87" s="2063"/>
      <c r="X87" s="2063"/>
      <c r="Y87" s="2063"/>
      <c r="Z87" s="2063"/>
      <c r="AA87" s="2063"/>
      <c r="AB87" s="2063"/>
      <c r="AC87" s="2054"/>
      <c r="AD87" s="2108"/>
      <c r="AE87" s="276" t="s">
        <v>992</v>
      </c>
      <c r="AG87" s="2045"/>
      <c r="AH87" s="78">
        <f>B107</f>
        <v>0</v>
      </c>
      <c r="AI87" s="78"/>
    </row>
    <row r="88" spans="1:35" s="80" customFormat="1">
      <c r="A88" s="2046"/>
      <c r="B88" s="2052"/>
      <c r="C88" s="2052"/>
      <c r="D88" s="2052"/>
      <c r="E88" s="2021"/>
      <c r="F88" s="272" t="s">
        <v>985</v>
      </c>
      <c r="G88" s="271"/>
      <c r="H88" s="2021"/>
      <c r="I88" s="2129"/>
      <c r="J88" s="2103"/>
      <c r="K88" s="2106"/>
      <c r="L88" s="2103"/>
      <c r="M88" s="2106"/>
      <c r="N88" s="2103"/>
      <c r="O88" s="2106"/>
      <c r="P88" s="2122"/>
      <c r="Q88" s="2123"/>
      <c r="R88" s="2058"/>
      <c r="S88" s="2144"/>
      <c r="T88" s="2024"/>
      <c r="U88" s="2064"/>
      <c r="V88" s="2064"/>
      <c r="W88" s="2064"/>
      <c r="X88" s="2064"/>
      <c r="Y88" s="2064"/>
      <c r="Z88" s="2064"/>
      <c r="AA88" s="2064"/>
      <c r="AB88" s="2064"/>
      <c r="AC88" s="2055"/>
      <c r="AD88" s="2109"/>
      <c r="AE88" s="246" t="s">
        <v>1009</v>
      </c>
      <c r="AG88" s="2046"/>
      <c r="AH88" s="78">
        <f>B110</f>
        <v>0</v>
      </c>
      <c r="AI88" s="78"/>
    </row>
    <row r="89" spans="1:35" s="80" customFormat="1">
      <c r="A89" s="2044">
        <v>29</v>
      </c>
      <c r="B89" s="2050"/>
      <c r="C89" s="2050"/>
      <c r="D89" s="2050"/>
      <c r="E89" s="2019"/>
      <c r="F89" s="241" t="s">
        <v>682</v>
      </c>
      <c r="G89" s="242"/>
      <c r="H89" s="2019"/>
      <c r="I89" s="2145" t="s">
        <v>688</v>
      </c>
      <c r="J89" s="2101"/>
      <c r="K89" s="2104" t="s">
        <v>309</v>
      </c>
      <c r="L89" s="2101"/>
      <c r="M89" s="2104" t="s">
        <v>335</v>
      </c>
      <c r="N89" s="2101"/>
      <c r="O89" s="2104" t="s">
        <v>358</v>
      </c>
      <c r="P89" s="2125" t="s">
        <v>224</v>
      </c>
      <c r="Q89" s="2126"/>
      <c r="R89" s="2056"/>
      <c r="S89" s="2146" t="s">
        <v>331</v>
      </c>
      <c r="T89" s="2022"/>
      <c r="U89" s="2062"/>
      <c r="V89" s="2062"/>
      <c r="W89" s="2062"/>
      <c r="X89" s="2062"/>
      <c r="Y89" s="2062"/>
      <c r="Z89" s="2062"/>
      <c r="AA89" s="2062"/>
      <c r="AB89" s="2062"/>
      <c r="AC89" s="2053"/>
      <c r="AD89" s="2107"/>
      <c r="AE89" s="243" t="s">
        <v>683</v>
      </c>
      <c r="AG89" s="2044" t="str">
        <f t="shared" ref="AG89" si="27">IF(ISERROR(VLOOKUP(C89,$AH$6:$AI$27,2,0))=TRUE,"",VLOOKUP(C89,$AH$6:$AI$27,2,0))</f>
        <v/>
      </c>
      <c r="AH89" s="78">
        <f>B113</f>
        <v>0</v>
      </c>
      <c r="AI89" s="78"/>
    </row>
    <row r="90" spans="1:35" s="80" customFormat="1">
      <c r="A90" s="2045"/>
      <c r="B90" s="2051"/>
      <c r="C90" s="2051"/>
      <c r="D90" s="2051"/>
      <c r="E90" s="2020"/>
      <c r="F90" s="244" t="s">
        <v>923</v>
      </c>
      <c r="G90" s="245"/>
      <c r="H90" s="2020"/>
      <c r="I90" s="2128"/>
      <c r="J90" s="2102"/>
      <c r="K90" s="2105"/>
      <c r="L90" s="2102"/>
      <c r="M90" s="2105"/>
      <c r="N90" s="2102"/>
      <c r="O90" s="2105"/>
      <c r="P90" s="2120"/>
      <c r="Q90" s="2121"/>
      <c r="R90" s="2057"/>
      <c r="S90" s="2143"/>
      <c r="T90" s="2023"/>
      <c r="U90" s="2063"/>
      <c r="V90" s="2063"/>
      <c r="W90" s="2063"/>
      <c r="X90" s="2063"/>
      <c r="Y90" s="2063"/>
      <c r="Z90" s="2063"/>
      <c r="AA90" s="2063"/>
      <c r="AB90" s="2063"/>
      <c r="AC90" s="2054"/>
      <c r="AD90" s="2108"/>
      <c r="AE90" s="276" t="s">
        <v>925</v>
      </c>
      <c r="AG90" s="2045"/>
      <c r="AH90" s="78">
        <f>B116</f>
        <v>0</v>
      </c>
      <c r="AI90" s="78"/>
    </row>
    <row r="91" spans="1:35" s="80" customFormat="1">
      <c r="A91" s="2046"/>
      <c r="B91" s="2052"/>
      <c r="C91" s="2052"/>
      <c r="D91" s="2052"/>
      <c r="E91" s="2021"/>
      <c r="F91" s="272" t="s">
        <v>939</v>
      </c>
      <c r="G91" s="271"/>
      <c r="H91" s="2021"/>
      <c r="I91" s="2129"/>
      <c r="J91" s="2103"/>
      <c r="K91" s="2106"/>
      <c r="L91" s="2103"/>
      <c r="M91" s="2106"/>
      <c r="N91" s="2103"/>
      <c r="O91" s="2106"/>
      <c r="P91" s="2122"/>
      <c r="Q91" s="2123"/>
      <c r="R91" s="2058"/>
      <c r="S91" s="2144"/>
      <c r="T91" s="2024"/>
      <c r="U91" s="2064"/>
      <c r="V91" s="2064"/>
      <c r="W91" s="2064"/>
      <c r="X91" s="2064"/>
      <c r="Y91" s="2064"/>
      <c r="Z91" s="2064"/>
      <c r="AA91" s="2064"/>
      <c r="AB91" s="2064"/>
      <c r="AC91" s="2055"/>
      <c r="AD91" s="2109"/>
      <c r="AE91" s="246" t="s">
        <v>729</v>
      </c>
      <c r="AG91" s="2046"/>
      <c r="AH91" s="78">
        <f>B119</f>
        <v>0</v>
      </c>
      <c r="AI91" s="78"/>
    </row>
    <row r="92" spans="1:35" s="80" customFormat="1">
      <c r="A92" s="2044">
        <v>30</v>
      </c>
      <c r="B92" s="2050"/>
      <c r="C92" s="2050"/>
      <c r="D92" s="2050"/>
      <c r="E92" s="2019"/>
      <c r="F92" s="241" t="s">
        <v>682</v>
      </c>
      <c r="G92" s="242"/>
      <c r="H92" s="2019"/>
      <c r="I92" s="2145" t="s">
        <v>688</v>
      </c>
      <c r="J92" s="2101"/>
      <c r="K92" s="2104" t="s">
        <v>309</v>
      </c>
      <c r="L92" s="2101"/>
      <c r="M92" s="2104" t="s">
        <v>335</v>
      </c>
      <c r="N92" s="2101"/>
      <c r="O92" s="2104" t="s">
        <v>358</v>
      </c>
      <c r="P92" s="2125" t="s">
        <v>224</v>
      </c>
      <c r="Q92" s="2126"/>
      <c r="R92" s="2056"/>
      <c r="S92" s="2146" t="s">
        <v>331</v>
      </c>
      <c r="T92" s="2022"/>
      <c r="U92" s="2062"/>
      <c r="V92" s="2062"/>
      <c r="W92" s="2062"/>
      <c r="X92" s="2062"/>
      <c r="Y92" s="2062"/>
      <c r="Z92" s="2062"/>
      <c r="AA92" s="2062"/>
      <c r="AB92" s="2062"/>
      <c r="AC92" s="2053"/>
      <c r="AD92" s="2107"/>
      <c r="AE92" s="243" t="s">
        <v>683</v>
      </c>
      <c r="AG92" s="2044" t="str">
        <f t="shared" ref="AG92" si="28">IF(ISERROR(VLOOKUP(C92,$AH$6:$AI$27,2,0))=TRUE,"",VLOOKUP(C92,$AH$6:$AI$27,2,0))</f>
        <v/>
      </c>
      <c r="AH92" s="78">
        <f>B122</f>
        <v>0</v>
      </c>
      <c r="AI92" s="78"/>
    </row>
    <row r="93" spans="1:35" s="80" customFormat="1">
      <c r="A93" s="2045"/>
      <c r="B93" s="2051"/>
      <c r="C93" s="2051"/>
      <c r="D93" s="2051"/>
      <c r="E93" s="2020"/>
      <c r="F93" s="244" t="s">
        <v>1010</v>
      </c>
      <c r="G93" s="245"/>
      <c r="H93" s="2020"/>
      <c r="I93" s="2128"/>
      <c r="J93" s="2102"/>
      <c r="K93" s="2105"/>
      <c r="L93" s="2102"/>
      <c r="M93" s="2105"/>
      <c r="N93" s="2102"/>
      <c r="O93" s="2105"/>
      <c r="P93" s="2120"/>
      <c r="Q93" s="2121"/>
      <c r="R93" s="2057"/>
      <c r="S93" s="2143"/>
      <c r="T93" s="2023"/>
      <c r="U93" s="2063"/>
      <c r="V93" s="2063"/>
      <c r="W93" s="2063"/>
      <c r="X93" s="2063"/>
      <c r="Y93" s="2063"/>
      <c r="Z93" s="2063"/>
      <c r="AA93" s="2063"/>
      <c r="AB93" s="2063"/>
      <c r="AC93" s="2054"/>
      <c r="AD93" s="2108"/>
      <c r="AE93" s="276" t="s">
        <v>992</v>
      </c>
      <c r="AG93" s="2045"/>
      <c r="AH93" s="78">
        <f>B125</f>
        <v>0</v>
      </c>
      <c r="AI93" s="78"/>
    </row>
    <row r="94" spans="1:35" s="80" customFormat="1">
      <c r="A94" s="2046"/>
      <c r="B94" s="2052"/>
      <c r="C94" s="2052"/>
      <c r="D94" s="2052"/>
      <c r="E94" s="2021"/>
      <c r="F94" s="272" t="s">
        <v>985</v>
      </c>
      <c r="G94" s="271"/>
      <c r="H94" s="2021"/>
      <c r="I94" s="2129"/>
      <c r="J94" s="2103"/>
      <c r="K94" s="2106"/>
      <c r="L94" s="2103"/>
      <c r="M94" s="2106"/>
      <c r="N94" s="2103"/>
      <c r="O94" s="2106"/>
      <c r="P94" s="2122"/>
      <c r="Q94" s="2123"/>
      <c r="R94" s="2058"/>
      <c r="S94" s="2144"/>
      <c r="T94" s="2024"/>
      <c r="U94" s="2064"/>
      <c r="V94" s="2064"/>
      <c r="W94" s="2064"/>
      <c r="X94" s="2064"/>
      <c r="Y94" s="2064"/>
      <c r="Z94" s="2064"/>
      <c r="AA94" s="2064"/>
      <c r="AB94" s="2064"/>
      <c r="AC94" s="2055"/>
      <c r="AD94" s="2109"/>
      <c r="AE94" s="246" t="s">
        <v>1003</v>
      </c>
      <c r="AG94" s="2046"/>
      <c r="AH94" s="78">
        <f>B128</f>
        <v>0</v>
      </c>
      <c r="AI94" s="78"/>
    </row>
    <row r="95" spans="1:35" s="80" customFormat="1">
      <c r="A95" s="2044">
        <v>31</v>
      </c>
      <c r="B95" s="2050"/>
      <c r="C95" s="2050"/>
      <c r="D95" s="2050"/>
      <c r="E95" s="2019"/>
      <c r="F95" s="241" t="s">
        <v>682</v>
      </c>
      <c r="G95" s="242"/>
      <c r="H95" s="2019"/>
      <c r="I95" s="2145" t="s">
        <v>688</v>
      </c>
      <c r="J95" s="2101"/>
      <c r="K95" s="2104" t="s">
        <v>309</v>
      </c>
      <c r="L95" s="2101"/>
      <c r="M95" s="2104" t="s">
        <v>335</v>
      </c>
      <c r="N95" s="2101"/>
      <c r="O95" s="2104" t="s">
        <v>358</v>
      </c>
      <c r="P95" s="2125" t="s">
        <v>224</v>
      </c>
      <c r="Q95" s="2126"/>
      <c r="R95" s="2056"/>
      <c r="S95" s="2146" t="s">
        <v>331</v>
      </c>
      <c r="T95" s="2022"/>
      <c r="U95" s="2062"/>
      <c r="V95" s="2062"/>
      <c r="W95" s="2062"/>
      <c r="X95" s="2062"/>
      <c r="Y95" s="2062"/>
      <c r="Z95" s="2062"/>
      <c r="AA95" s="2062"/>
      <c r="AB95" s="2062"/>
      <c r="AC95" s="2053"/>
      <c r="AD95" s="2107"/>
      <c r="AE95" s="243" t="s">
        <v>683</v>
      </c>
      <c r="AG95" s="2044" t="str">
        <f t="shared" ref="AG95" si="29">IF(ISERROR(VLOOKUP(C95,$AH$6:$AI$27,2,0))=TRUE,"",VLOOKUP(C95,$AH$6:$AI$27,2,0))</f>
        <v/>
      </c>
      <c r="AH95" s="78">
        <f>B131</f>
        <v>0</v>
      </c>
      <c r="AI95" s="78"/>
    </row>
    <row r="96" spans="1:35" s="80" customFormat="1">
      <c r="A96" s="2045"/>
      <c r="B96" s="2051"/>
      <c r="C96" s="2051"/>
      <c r="D96" s="2051"/>
      <c r="E96" s="2020"/>
      <c r="F96" s="244" t="s">
        <v>984</v>
      </c>
      <c r="G96" s="245"/>
      <c r="H96" s="2020"/>
      <c r="I96" s="2128"/>
      <c r="J96" s="2102"/>
      <c r="K96" s="2105"/>
      <c r="L96" s="2102"/>
      <c r="M96" s="2105"/>
      <c r="N96" s="2102"/>
      <c r="O96" s="2105"/>
      <c r="P96" s="2120"/>
      <c r="Q96" s="2121"/>
      <c r="R96" s="2057"/>
      <c r="S96" s="2143"/>
      <c r="T96" s="2023"/>
      <c r="U96" s="2063"/>
      <c r="V96" s="2063"/>
      <c r="W96" s="2063"/>
      <c r="X96" s="2063"/>
      <c r="Y96" s="2063"/>
      <c r="Z96" s="2063"/>
      <c r="AA96" s="2063"/>
      <c r="AB96" s="2063"/>
      <c r="AC96" s="2054"/>
      <c r="AD96" s="2108"/>
      <c r="AE96" s="276" t="s">
        <v>925</v>
      </c>
      <c r="AG96" s="2045"/>
      <c r="AH96" s="78">
        <f>B134</f>
        <v>0</v>
      </c>
      <c r="AI96" s="78"/>
    </row>
    <row r="97" spans="1:35" s="80" customFormat="1">
      <c r="A97" s="2046"/>
      <c r="B97" s="2052"/>
      <c r="C97" s="2052"/>
      <c r="D97" s="2052"/>
      <c r="E97" s="2021"/>
      <c r="F97" s="272" t="s">
        <v>985</v>
      </c>
      <c r="G97" s="271"/>
      <c r="H97" s="2021"/>
      <c r="I97" s="2129"/>
      <c r="J97" s="2103"/>
      <c r="K97" s="2106"/>
      <c r="L97" s="2103"/>
      <c r="M97" s="2106"/>
      <c r="N97" s="2103"/>
      <c r="O97" s="2106"/>
      <c r="P97" s="2122"/>
      <c r="Q97" s="2123"/>
      <c r="R97" s="2058"/>
      <c r="S97" s="2144"/>
      <c r="T97" s="2024"/>
      <c r="U97" s="2064"/>
      <c r="V97" s="2064"/>
      <c r="W97" s="2064"/>
      <c r="X97" s="2064"/>
      <c r="Y97" s="2064"/>
      <c r="Z97" s="2064"/>
      <c r="AA97" s="2064"/>
      <c r="AB97" s="2064"/>
      <c r="AC97" s="2055"/>
      <c r="AD97" s="2109"/>
      <c r="AE97" s="246" t="s">
        <v>986</v>
      </c>
      <c r="AG97" s="2046"/>
      <c r="AH97" s="78">
        <f>B137</f>
        <v>0</v>
      </c>
      <c r="AI97" s="78"/>
    </row>
    <row r="98" spans="1:35" s="80" customFormat="1">
      <c r="A98" s="2044">
        <v>32</v>
      </c>
      <c r="B98" s="2050"/>
      <c r="C98" s="2050"/>
      <c r="D98" s="2050"/>
      <c r="E98" s="2019"/>
      <c r="F98" s="241" t="s">
        <v>682</v>
      </c>
      <c r="G98" s="242"/>
      <c r="H98" s="2019"/>
      <c r="I98" s="2145" t="s">
        <v>688</v>
      </c>
      <c r="J98" s="2101"/>
      <c r="K98" s="2104" t="s">
        <v>309</v>
      </c>
      <c r="L98" s="2101"/>
      <c r="M98" s="2104" t="s">
        <v>335</v>
      </c>
      <c r="N98" s="2101"/>
      <c r="O98" s="2104" t="s">
        <v>358</v>
      </c>
      <c r="P98" s="2125" t="s">
        <v>224</v>
      </c>
      <c r="Q98" s="2126"/>
      <c r="R98" s="2056"/>
      <c r="S98" s="2146" t="s">
        <v>331</v>
      </c>
      <c r="T98" s="2022"/>
      <c r="U98" s="2062"/>
      <c r="V98" s="2062"/>
      <c r="W98" s="2062"/>
      <c r="X98" s="2062"/>
      <c r="Y98" s="2062"/>
      <c r="Z98" s="2062"/>
      <c r="AA98" s="2062"/>
      <c r="AB98" s="2062"/>
      <c r="AC98" s="2053"/>
      <c r="AD98" s="2107"/>
      <c r="AE98" s="243" t="s">
        <v>683</v>
      </c>
      <c r="AG98" s="2044" t="str">
        <f t="shared" ref="AG98" si="30">IF(ISERROR(VLOOKUP(C98,$AH$6:$AI$27,2,0))=TRUE,"",VLOOKUP(C98,$AH$6:$AI$27,2,0))</f>
        <v/>
      </c>
      <c r="AH98" s="78">
        <f>B140</f>
        <v>0</v>
      </c>
      <c r="AI98" s="78"/>
    </row>
    <row r="99" spans="1:35" s="80" customFormat="1">
      <c r="A99" s="2045"/>
      <c r="B99" s="2051"/>
      <c r="C99" s="2051"/>
      <c r="D99" s="2051"/>
      <c r="E99" s="2020"/>
      <c r="F99" s="244" t="s">
        <v>923</v>
      </c>
      <c r="G99" s="245"/>
      <c r="H99" s="2020"/>
      <c r="I99" s="2128"/>
      <c r="J99" s="2102"/>
      <c r="K99" s="2105"/>
      <c r="L99" s="2102"/>
      <c r="M99" s="2105"/>
      <c r="N99" s="2102"/>
      <c r="O99" s="2105"/>
      <c r="P99" s="2120"/>
      <c r="Q99" s="2121"/>
      <c r="R99" s="2057"/>
      <c r="S99" s="2143"/>
      <c r="T99" s="2023"/>
      <c r="U99" s="2063"/>
      <c r="V99" s="2063"/>
      <c r="W99" s="2063"/>
      <c r="X99" s="2063"/>
      <c r="Y99" s="2063"/>
      <c r="Z99" s="2063"/>
      <c r="AA99" s="2063"/>
      <c r="AB99" s="2063"/>
      <c r="AC99" s="2054"/>
      <c r="AD99" s="2108"/>
      <c r="AE99" s="276" t="s">
        <v>925</v>
      </c>
      <c r="AG99" s="2045"/>
      <c r="AH99" s="78">
        <f>B143</f>
        <v>0</v>
      </c>
      <c r="AI99" s="78"/>
    </row>
    <row r="100" spans="1:35" s="80" customFormat="1">
      <c r="A100" s="2046"/>
      <c r="B100" s="2052"/>
      <c r="C100" s="2052"/>
      <c r="D100" s="2052"/>
      <c r="E100" s="2021"/>
      <c r="F100" s="272" t="s">
        <v>939</v>
      </c>
      <c r="G100" s="271"/>
      <c r="H100" s="2021"/>
      <c r="I100" s="2129"/>
      <c r="J100" s="2103"/>
      <c r="K100" s="2106"/>
      <c r="L100" s="2103"/>
      <c r="M100" s="2106"/>
      <c r="N100" s="2103"/>
      <c r="O100" s="2106"/>
      <c r="P100" s="2122"/>
      <c r="Q100" s="2123"/>
      <c r="R100" s="2058"/>
      <c r="S100" s="2144"/>
      <c r="T100" s="2024"/>
      <c r="U100" s="2064"/>
      <c r="V100" s="2064"/>
      <c r="W100" s="2064"/>
      <c r="X100" s="2064"/>
      <c r="Y100" s="2064"/>
      <c r="Z100" s="2064"/>
      <c r="AA100" s="2064"/>
      <c r="AB100" s="2064"/>
      <c r="AC100" s="2055"/>
      <c r="AD100" s="2109"/>
      <c r="AE100" s="246" t="s">
        <v>1011</v>
      </c>
      <c r="AG100" s="2046"/>
      <c r="AH100" s="78">
        <f>B146</f>
        <v>0</v>
      </c>
      <c r="AI100" s="78"/>
    </row>
    <row r="101" spans="1:35" s="80" customFormat="1">
      <c r="A101" s="2044">
        <v>33</v>
      </c>
      <c r="B101" s="2050"/>
      <c r="C101" s="2050"/>
      <c r="D101" s="2050"/>
      <c r="E101" s="2019"/>
      <c r="F101" s="241" t="s">
        <v>682</v>
      </c>
      <c r="G101" s="242"/>
      <c r="H101" s="2019"/>
      <c r="I101" s="2145" t="s">
        <v>688</v>
      </c>
      <c r="J101" s="2101"/>
      <c r="K101" s="2104" t="s">
        <v>309</v>
      </c>
      <c r="L101" s="2101"/>
      <c r="M101" s="2104" t="s">
        <v>335</v>
      </c>
      <c r="N101" s="2101"/>
      <c r="O101" s="2104" t="s">
        <v>358</v>
      </c>
      <c r="P101" s="2125" t="s">
        <v>224</v>
      </c>
      <c r="Q101" s="2126"/>
      <c r="R101" s="2056"/>
      <c r="S101" s="2146" t="s">
        <v>331</v>
      </c>
      <c r="T101" s="2022"/>
      <c r="U101" s="2062"/>
      <c r="V101" s="2062"/>
      <c r="W101" s="2062"/>
      <c r="X101" s="2062"/>
      <c r="Y101" s="2062"/>
      <c r="Z101" s="2062"/>
      <c r="AA101" s="2062"/>
      <c r="AB101" s="2062"/>
      <c r="AC101" s="2053"/>
      <c r="AD101" s="2107"/>
      <c r="AE101" s="243" t="s">
        <v>683</v>
      </c>
      <c r="AG101" s="2044" t="str">
        <f t="shared" ref="AG101" si="31">IF(ISERROR(VLOOKUP(C101,$AH$6:$AI$27,2,0))=TRUE,"",VLOOKUP(C101,$AH$6:$AI$27,2,0))</f>
        <v/>
      </c>
      <c r="AH101" s="78">
        <f>B149</f>
        <v>0</v>
      </c>
      <c r="AI101" s="78"/>
    </row>
    <row r="102" spans="1:35" s="80" customFormat="1">
      <c r="A102" s="2045"/>
      <c r="B102" s="2051"/>
      <c r="C102" s="2051"/>
      <c r="D102" s="2051"/>
      <c r="E102" s="2020"/>
      <c r="F102" s="244" t="s">
        <v>923</v>
      </c>
      <c r="G102" s="245"/>
      <c r="H102" s="2020"/>
      <c r="I102" s="2128"/>
      <c r="J102" s="2102"/>
      <c r="K102" s="2105"/>
      <c r="L102" s="2102"/>
      <c r="M102" s="2105"/>
      <c r="N102" s="2102"/>
      <c r="O102" s="2105"/>
      <c r="P102" s="2120"/>
      <c r="Q102" s="2121"/>
      <c r="R102" s="2057"/>
      <c r="S102" s="2143"/>
      <c r="T102" s="2023"/>
      <c r="U102" s="2063"/>
      <c r="V102" s="2063"/>
      <c r="W102" s="2063"/>
      <c r="X102" s="2063"/>
      <c r="Y102" s="2063"/>
      <c r="Z102" s="2063"/>
      <c r="AA102" s="2063"/>
      <c r="AB102" s="2063"/>
      <c r="AC102" s="2054"/>
      <c r="AD102" s="2108"/>
      <c r="AE102" s="276" t="s">
        <v>925</v>
      </c>
      <c r="AG102" s="2045"/>
      <c r="AH102" s="78">
        <f>B152</f>
        <v>0</v>
      </c>
      <c r="AI102" s="78"/>
    </row>
    <row r="103" spans="1:35" s="80" customFormat="1">
      <c r="A103" s="2046"/>
      <c r="B103" s="2052"/>
      <c r="C103" s="2052"/>
      <c r="D103" s="2052"/>
      <c r="E103" s="2021"/>
      <c r="F103" s="272" t="s">
        <v>728</v>
      </c>
      <c r="G103" s="271"/>
      <c r="H103" s="2021"/>
      <c r="I103" s="2129"/>
      <c r="J103" s="2103"/>
      <c r="K103" s="2106"/>
      <c r="L103" s="2103"/>
      <c r="M103" s="2106"/>
      <c r="N103" s="2103"/>
      <c r="O103" s="2106"/>
      <c r="P103" s="2122"/>
      <c r="Q103" s="2123"/>
      <c r="R103" s="2058"/>
      <c r="S103" s="2144"/>
      <c r="T103" s="2024"/>
      <c r="U103" s="2064"/>
      <c r="V103" s="2064"/>
      <c r="W103" s="2064"/>
      <c r="X103" s="2064"/>
      <c r="Y103" s="2064"/>
      <c r="Z103" s="2064"/>
      <c r="AA103" s="2064"/>
      <c r="AB103" s="2064"/>
      <c r="AC103" s="2055"/>
      <c r="AD103" s="2109"/>
      <c r="AE103" s="246" t="s">
        <v>729</v>
      </c>
      <c r="AG103" s="2046"/>
      <c r="AH103" s="78">
        <f>B155</f>
        <v>0</v>
      </c>
      <c r="AI103" s="78"/>
    </row>
    <row r="104" spans="1:35" s="80" customFormat="1">
      <c r="A104" s="2044">
        <v>34</v>
      </c>
      <c r="B104" s="2050"/>
      <c r="C104" s="2050"/>
      <c r="D104" s="2050"/>
      <c r="E104" s="2019"/>
      <c r="F104" s="241" t="s">
        <v>682</v>
      </c>
      <c r="G104" s="242"/>
      <c r="H104" s="2019"/>
      <c r="I104" s="2145" t="s">
        <v>688</v>
      </c>
      <c r="J104" s="2101"/>
      <c r="K104" s="2104" t="s">
        <v>309</v>
      </c>
      <c r="L104" s="2101"/>
      <c r="M104" s="2104" t="s">
        <v>335</v>
      </c>
      <c r="N104" s="2101"/>
      <c r="O104" s="2104" t="s">
        <v>358</v>
      </c>
      <c r="P104" s="2125" t="s">
        <v>224</v>
      </c>
      <c r="Q104" s="2126"/>
      <c r="R104" s="2056"/>
      <c r="S104" s="2146" t="s">
        <v>331</v>
      </c>
      <c r="T104" s="2022"/>
      <c r="U104" s="2062"/>
      <c r="V104" s="2062"/>
      <c r="W104" s="2062"/>
      <c r="X104" s="2062"/>
      <c r="Y104" s="2062"/>
      <c r="Z104" s="2062"/>
      <c r="AA104" s="2062"/>
      <c r="AB104" s="2062"/>
      <c r="AC104" s="2053"/>
      <c r="AD104" s="2107"/>
      <c r="AE104" s="243" t="s">
        <v>683</v>
      </c>
      <c r="AG104" s="2044" t="str">
        <f t="shared" ref="AG104" si="32">IF(ISERROR(VLOOKUP(C104,$AH$6:$AI$27,2,0))=TRUE,"",VLOOKUP(C104,$AH$6:$AI$27,2,0))</f>
        <v/>
      </c>
      <c r="AH104" s="78">
        <f>B158</f>
        <v>0</v>
      </c>
      <c r="AI104" s="78"/>
    </row>
    <row r="105" spans="1:35" s="80" customFormat="1">
      <c r="A105" s="2045"/>
      <c r="B105" s="2051"/>
      <c r="C105" s="2051"/>
      <c r="D105" s="2051"/>
      <c r="E105" s="2020"/>
      <c r="F105" s="244" t="s">
        <v>727</v>
      </c>
      <c r="G105" s="245"/>
      <c r="H105" s="2020"/>
      <c r="I105" s="2128"/>
      <c r="J105" s="2102"/>
      <c r="K105" s="2105"/>
      <c r="L105" s="2102"/>
      <c r="M105" s="2105"/>
      <c r="N105" s="2102"/>
      <c r="O105" s="2105"/>
      <c r="P105" s="2120"/>
      <c r="Q105" s="2121"/>
      <c r="R105" s="2057"/>
      <c r="S105" s="2143"/>
      <c r="T105" s="2023"/>
      <c r="U105" s="2063"/>
      <c r="V105" s="2063"/>
      <c r="W105" s="2063"/>
      <c r="X105" s="2063"/>
      <c r="Y105" s="2063"/>
      <c r="Z105" s="2063"/>
      <c r="AA105" s="2063"/>
      <c r="AB105" s="2063"/>
      <c r="AC105" s="2054"/>
      <c r="AD105" s="2108"/>
      <c r="AE105" s="276" t="s">
        <v>1012</v>
      </c>
      <c r="AG105" s="2045"/>
      <c r="AH105" s="78">
        <f>B161</f>
        <v>0</v>
      </c>
      <c r="AI105" s="78"/>
    </row>
    <row r="106" spans="1:35" s="80" customFormat="1">
      <c r="A106" s="2046"/>
      <c r="B106" s="2052"/>
      <c r="C106" s="2052"/>
      <c r="D106" s="2052"/>
      <c r="E106" s="2021"/>
      <c r="F106" s="272" t="s">
        <v>1013</v>
      </c>
      <c r="G106" s="271"/>
      <c r="H106" s="2021"/>
      <c r="I106" s="2129"/>
      <c r="J106" s="2103"/>
      <c r="K106" s="2106"/>
      <c r="L106" s="2103"/>
      <c r="M106" s="2106"/>
      <c r="N106" s="2103"/>
      <c r="O106" s="2106"/>
      <c r="P106" s="2122"/>
      <c r="Q106" s="2123"/>
      <c r="R106" s="2058"/>
      <c r="S106" s="2144"/>
      <c r="T106" s="2024"/>
      <c r="U106" s="2064"/>
      <c r="V106" s="2064"/>
      <c r="W106" s="2064"/>
      <c r="X106" s="2064"/>
      <c r="Y106" s="2064"/>
      <c r="Z106" s="2064"/>
      <c r="AA106" s="2064"/>
      <c r="AB106" s="2064"/>
      <c r="AC106" s="2055"/>
      <c r="AD106" s="2109"/>
      <c r="AE106" s="246" t="s">
        <v>729</v>
      </c>
      <c r="AG106" s="2046"/>
      <c r="AH106" s="78">
        <f>B164</f>
        <v>0</v>
      </c>
      <c r="AI106" s="78"/>
    </row>
    <row r="107" spans="1:35" s="80" customFormat="1">
      <c r="A107" s="2044">
        <v>35</v>
      </c>
      <c r="B107" s="2050"/>
      <c r="C107" s="2050"/>
      <c r="D107" s="2050"/>
      <c r="E107" s="2019"/>
      <c r="F107" s="241" t="s">
        <v>682</v>
      </c>
      <c r="G107" s="242"/>
      <c r="H107" s="2019"/>
      <c r="I107" s="2145" t="s">
        <v>688</v>
      </c>
      <c r="J107" s="2101"/>
      <c r="K107" s="2104" t="s">
        <v>309</v>
      </c>
      <c r="L107" s="2101"/>
      <c r="M107" s="2104" t="s">
        <v>335</v>
      </c>
      <c r="N107" s="2101"/>
      <c r="O107" s="2104" t="s">
        <v>358</v>
      </c>
      <c r="P107" s="2125" t="s">
        <v>224</v>
      </c>
      <c r="Q107" s="2126"/>
      <c r="R107" s="2056"/>
      <c r="S107" s="2146" t="s">
        <v>331</v>
      </c>
      <c r="T107" s="2022"/>
      <c r="U107" s="2062"/>
      <c r="V107" s="2062"/>
      <c r="W107" s="2062"/>
      <c r="X107" s="2062"/>
      <c r="Y107" s="2062"/>
      <c r="Z107" s="2062"/>
      <c r="AA107" s="2062"/>
      <c r="AB107" s="2062"/>
      <c r="AC107" s="2053"/>
      <c r="AD107" s="2107"/>
      <c r="AE107" s="243" t="s">
        <v>683</v>
      </c>
      <c r="AG107" s="2044" t="str">
        <f t="shared" ref="AG107" si="33">IF(ISERROR(VLOOKUP(C107,$AH$6:$AI$27,2,0))=TRUE,"",VLOOKUP(C107,$AH$6:$AI$27,2,0))</f>
        <v/>
      </c>
      <c r="AH107" s="78">
        <f>B167</f>
        <v>0</v>
      </c>
      <c r="AI107" s="78"/>
    </row>
    <row r="108" spans="1:35" s="80" customFormat="1">
      <c r="A108" s="2045"/>
      <c r="B108" s="2051"/>
      <c r="C108" s="2051"/>
      <c r="D108" s="2051"/>
      <c r="E108" s="2020"/>
      <c r="F108" s="244" t="s">
        <v>727</v>
      </c>
      <c r="G108" s="245"/>
      <c r="H108" s="2020"/>
      <c r="I108" s="2128"/>
      <c r="J108" s="2102"/>
      <c r="K108" s="2105"/>
      <c r="L108" s="2102"/>
      <c r="M108" s="2105"/>
      <c r="N108" s="2102"/>
      <c r="O108" s="2105"/>
      <c r="P108" s="2120"/>
      <c r="Q108" s="2121"/>
      <c r="R108" s="2057"/>
      <c r="S108" s="2143"/>
      <c r="T108" s="2023"/>
      <c r="U108" s="2063"/>
      <c r="V108" s="2063"/>
      <c r="W108" s="2063"/>
      <c r="X108" s="2063"/>
      <c r="Y108" s="2063"/>
      <c r="Z108" s="2063"/>
      <c r="AA108" s="2063"/>
      <c r="AB108" s="2063"/>
      <c r="AC108" s="2054"/>
      <c r="AD108" s="2108"/>
      <c r="AE108" s="276" t="s">
        <v>992</v>
      </c>
      <c r="AG108" s="2045"/>
      <c r="AH108" s="78">
        <f>B170</f>
        <v>0</v>
      </c>
      <c r="AI108" s="78"/>
    </row>
    <row r="109" spans="1:35" s="80" customFormat="1">
      <c r="A109" s="2046"/>
      <c r="B109" s="2052"/>
      <c r="C109" s="2052"/>
      <c r="D109" s="2052"/>
      <c r="E109" s="2021"/>
      <c r="F109" s="272" t="s">
        <v>985</v>
      </c>
      <c r="G109" s="271"/>
      <c r="H109" s="2021"/>
      <c r="I109" s="2129"/>
      <c r="J109" s="2103"/>
      <c r="K109" s="2106"/>
      <c r="L109" s="2103"/>
      <c r="M109" s="2106"/>
      <c r="N109" s="2103"/>
      <c r="O109" s="2106"/>
      <c r="P109" s="2122"/>
      <c r="Q109" s="2123"/>
      <c r="R109" s="2058"/>
      <c r="S109" s="2144"/>
      <c r="T109" s="2024"/>
      <c r="U109" s="2064"/>
      <c r="V109" s="2064"/>
      <c r="W109" s="2064"/>
      <c r="X109" s="2064"/>
      <c r="Y109" s="2064"/>
      <c r="Z109" s="2064"/>
      <c r="AA109" s="2064"/>
      <c r="AB109" s="2064"/>
      <c r="AC109" s="2055"/>
      <c r="AD109" s="2109"/>
      <c r="AE109" s="246" t="s">
        <v>729</v>
      </c>
      <c r="AG109" s="2046"/>
      <c r="AH109" s="78">
        <f>B173</f>
        <v>0</v>
      </c>
      <c r="AI109" s="78"/>
    </row>
    <row r="110" spans="1:35" s="80" customFormat="1">
      <c r="A110" s="2044">
        <v>36</v>
      </c>
      <c r="B110" s="2050"/>
      <c r="C110" s="2050"/>
      <c r="D110" s="2050"/>
      <c r="E110" s="2019"/>
      <c r="F110" s="241" t="s">
        <v>682</v>
      </c>
      <c r="G110" s="242"/>
      <c r="H110" s="2019"/>
      <c r="I110" s="2145" t="s">
        <v>688</v>
      </c>
      <c r="J110" s="2101"/>
      <c r="K110" s="2104" t="s">
        <v>309</v>
      </c>
      <c r="L110" s="2101"/>
      <c r="M110" s="2104" t="s">
        <v>335</v>
      </c>
      <c r="N110" s="2101"/>
      <c r="O110" s="2104" t="s">
        <v>358</v>
      </c>
      <c r="P110" s="2125" t="s">
        <v>224</v>
      </c>
      <c r="Q110" s="2126"/>
      <c r="R110" s="2056"/>
      <c r="S110" s="2146" t="s">
        <v>331</v>
      </c>
      <c r="T110" s="2022"/>
      <c r="U110" s="2062"/>
      <c r="V110" s="2062"/>
      <c r="W110" s="2062"/>
      <c r="X110" s="2062"/>
      <c r="Y110" s="2062"/>
      <c r="Z110" s="2062"/>
      <c r="AA110" s="2062"/>
      <c r="AB110" s="2062"/>
      <c r="AC110" s="2053"/>
      <c r="AD110" s="2107"/>
      <c r="AE110" s="243" t="s">
        <v>683</v>
      </c>
      <c r="AG110" s="2044" t="str">
        <f t="shared" ref="AG110" si="34">IF(ISERROR(VLOOKUP(C110,$AH$6:$AI$27,2,0))=TRUE,"",VLOOKUP(C110,$AH$6:$AI$27,2,0))</f>
        <v/>
      </c>
      <c r="AH110" s="78">
        <f>B176</f>
        <v>0</v>
      </c>
      <c r="AI110" s="78"/>
    </row>
    <row r="111" spans="1:35" s="80" customFormat="1">
      <c r="A111" s="2045"/>
      <c r="B111" s="2051"/>
      <c r="C111" s="2051"/>
      <c r="D111" s="2051"/>
      <c r="E111" s="2020"/>
      <c r="F111" s="244" t="s">
        <v>923</v>
      </c>
      <c r="G111" s="245"/>
      <c r="H111" s="2020"/>
      <c r="I111" s="2128"/>
      <c r="J111" s="2102"/>
      <c r="K111" s="2105"/>
      <c r="L111" s="2102"/>
      <c r="M111" s="2105"/>
      <c r="N111" s="2102"/>
      <c r="O111" s="2105"/>
      <c r="P111" s="2120"/>
      <c r="Q111" s="2121"/>
      <c r="R111" s="2057"/>
      <c r="S111" s="2143"/>
      <c r="T111" s="2023"/>
      <c r="U111" s="2063"/>
      <c r="V111" s="2063"/>
      <c r="W111" s="2063"/>
      <c r="X111" s="2063"/>
      <c r="Y111" s="2063"/>
      <c r="Z111" s="2063"/>
      <c r="AA111" s="2063"/>
      <c r="AB111" s="2063"/>
      <c r="AC111" s="2054"/>
      <c r="AD111" s="2108"/>
      <c r="AE111" s="276" t="s">
        <v>992</v>
      </c>
      <c r="AG111" s="2045"/>
      <c r="AH111" s="78">
        <f>B179</f>
        <v>0</v>
      </c>
      <c r="AI111" s="78"/>
    </row>
    <row r="112" spans="1:35" s="80" customFormat="1">
      <c r="A112" s="2046"/>
      <c r="B112" s="2052"/>
      <c r="C112" s="2052"/>
      <c r="D112" s="2052"/>
      <c r="E112" s="2021"/>
      <c r="F112" s="272" t="s">
        <v>985</v>
      </c>
      <c r="G112" s="271"/>
      <c r="H112" s="2021"/>
      <c r="I112" s="2129"/>
      <c r="J112" s="2103"/>
      <c r="K112" s="2106"/>
      <c r="L112" s="2103"/>
      <c r="M112" s="2106"/>
      <c r="N112" s="2103"/>
      <c r="O112" s="2106"/>
      <c r="P112" s="2122"/>
      <c r="Q112" s="2123"/>
      <c r="R112" s="2058"/>
      <c r="S112" s="2144"/>
      <c r="T112" s="2024"/>
      <c r="U112" s="2064"/>
      <c r="V112" s="2064"/>
      <c r="W112" s="2064"/>
      <c r="X112" s="2064"/>
      <c r="Y112" s="2064"/>
      <c r="Z112" s="2064"/>
      <c r="AA112" s="2064"/>
      <c r="AB112" s="2064"/>
      <c r="AC112" s="2055"/>
      <c r="AD112" s="2109"/>
      <c r="AE112" s="246" t="s">
        <v>986</v>
      </c>
      <c r="AG112" s="2046"/>
      <c r="AH112" s="78">
        <f>B182</f>
        <v>0</v>
      </c>
      <c r="AI112" s="78"/>
    </row>
    <row r="113" spans="1:35" s="80" customFormat="1">
      <c r="A113" s="2044">
        <v>37</v>
      </c>
      <c r="B113" s="2050"/>
      <c r="C113" s="2050"/>
      <c r="D113" s="2050"/>
      <c r="E113" s="2019"/>
      <c r="F113" s="241" t="s">
        <v>682</v>
      </c>
      <c r="G113" s="242"/>
      <c r="H113" s="2019"/>
      <c r="I113" s="2145" t="s">
        <v>688</v>
      </c>
      <c r="J113" s="2101"/>
      <c r="K113" s="2104" t="s">
        <v>309</v>
      </c>
      <c r="L113" s="2101"/>
      <c r="M113" s="2104" t="s">
        <v>335</v>
      </c>
      <c r="N113" s="2101"/>
      <c r="O113" s="2104" t="s">
        <v>358</v>
      </c>
      <c r="P113" s="2125" t="s">
        <v>224</v>
      </c>
      <c r="Q113" s="2126"/>
      <c r="R113" s="2056"/>
      <c r="S113" s="2146" t="s">
        <v>331</v>
      </c>
      <c r="T113" s="2022"/>
      <c r="U113" s="2062"/>
      <c r="V113" s="2062"/>
      <c r="W113" s="2062"/>
      <c r="X113" s="2062"/>
      <c r="Y113" s="2062"/>
      <c r="Z113" s="2062"/>
      <c r="AA113" s="2062"/>
      <c r="AB113" s="2062"/>
      <c r="AC113" s="2053"/>
      <c r="AD113" s="2107"/>
      <c r="AE113" s="243" t="s">
        <v>683</v>
      </c>
      <c r="AG113" s="2044" t="str">
        <f t="shared" ref="AG113" si="35">IF(ISERROR(VLOOKUP(C113,$AH$6:$AI$27,2,0))=TRUE,"",VLOOKUP(C113,$AH$6:$AI$27,2,0))</f>
        <v/>
      </c>
      <c r="AH113" s="78"/>
      <c r="AI113" s="78"/>
    </row>
    <row r="114" spans="1:35" s="80" customFormat="1">
      <c r="A114" s="2045"/>
      <c r="B114" s="2051"/>
      <c r="C114" s="2051"/>
      <c r="D114" s="2051"/>
      <c r="E114" s="2020"/>
      <c r="F114" s="244" t="s">
        <v>923</v>
      </c>
      <c r="G114" s="245"/>
      <c r="H114" s="2020"/>
      <c r="I114" s="2128"/>
      <c r="J114" s="2102"/>
      <c r="K114" s="2105"/>
      <c r="L114" s="2102"/>
      <c r="M114" s="2105"/>
      <c r="N114" s="2102"/>
      <c r="O114" s="2105"/>
      <c r="P114" s="2120"/>
      <c r="Q114" s="2121"/>
      <c r="R114" s="2057"/>
      <c r="S114" s="2143"/>
      <c r="T114" s="2023"/>
      <c r="U114" s="2063"/>
      <c r="V114" s="2063"/>
      <c r="W114" s="2063"/>
      <c r="X114" s="2063"/>
      <c r="Y114" s="2063"/>
      <c r="Z114" s="2063"/>
      <c r="AA114" s="2063"/>
      <c r="AB114" s="2063"/>
      <c r="AC114" s="2054"/>
      <c r="AD114" s="2108"/>
      <c r="AE114" s="276" t="s">
        <v>992</v>
      </c>
      <c r="AG114" s="2045"/>
      <c r="AH114" s="78"/>
      <c r="AI114" s="78"/>
    </row>
    <row r="115" spans="1:35" s="80" customFormat="1">
      <c r="A115" s="2046"/>
      <c r="B115" s="2052"/>
      <c r="C115" s="2052"/>
      <c r="D115" s="2052"/>
      <c r="E115" s="2021"/>
      <c r="F115" s="272" t="s">
        <v>985</v>
      </c>
      <c r="G115" s="271"/>
      <c r="H115" s="2021"/>
      <c r="I115" s="2129"/>
      <c r="J115" s="2103"/>
      <c r="K115" s="2106"/>
      <c r="L115" s="2103"/>
      <c r="M115" s="2106"/>
      <c r="N115" s="2103"/>
      <c r="O115" s="2106"/>
      <c r="P115" s="2122"/>
      <c r="Q115" s="2123"/>
      <c r="R115" s="2058"/>
      <c r="S115" s="2144"/>
      <c r="T115" s="2024"/>
      <c r="U115" s="2064"/>
      <c r="V115" s="2064"/>
      <c r="W115" s="2064"/>
      <c r="X115" s="2064"/>
      <c r="Y115" s="2064"/>
      <c r="Z115" s="2064"/>
      <c r="AA115" s="2064"/>
      <c r="AB115" s="2064"/>
      <c r="AC115" s="2055"/>
      <c r="AD115" s="2109"/>
      <c r="AE115" s="246" t="s">
        <v>986</v>
      </c>
      <c r="AG115" s="2046"/>
      <c r="AH115" s="78"/>
      <c r="AI115" s="78"/>
    </row>
    <row r="116" spans="1:35" s="80" customFormat="1">
      <c r="A116" s="2044">
        <v>38</v>
      </c>
      <c r="B116" s="2050"/>
      <c r="C116" s="2050"/>
      <c r="D116" s="2050"/>
      <c r="E116" s="2019"/>
      <c r="F116" s="241" t="s">
        <v>682</v>
      </c>
      <c r="G116" s="242"/>
      <c r="H116" s="2019"/>
      <c r="I116" s="2145" t="s">
        <v>688</v>
      </c>
      <c r="J116" s="2101"/>
      <c r="K116" s="2104" t="s">
        <v>309</v>
      </c>
      <c r="L116" s="2101"/>
      <c r="M116" s="2104" t="s">
        <v>335</v>
      </c>
      <c r="N116" s="2101"/>
      <c r="O116" s="2104" t="s">
        <v>358</v>
      </c>
      <c r="P116" s="2125" t="s">
        <v>224</v>
      </c>
      <c r="Q116" s="2126"/>
      <c r="R116" s="2056"/>
      <c r="S116" s="2146" t="s">
        <v>331</v>
      </c>
      <c r="T116" s="2022"/>
      <c r="U116" s="2062"/>
      <c r="V116" s="2062"/>
      <c r="W116" s="2062"/>
      <c r="X116" s="2062"/>
      <c r="Y116" s="2062"/>
      <c r="Z116" s="2062"/>
      <c r="AA116" s="2062"/>
      <c r="AB116" s="2062"/>
      <c r="AC116" s="2053"/>
      <c r="AD116" s="2107"/>
      <c r="AE116" s="243" t="s">
        <v>683</v>
      </c>
      <c r="AG116" s="2044" t="str">
        <f t="shared" ref="AG116" si="36">IF(ISERROR(VLOOKUP(C116,$AH$6:$AI$27,2,0))=TRUE,"",VLOOKUP(C116,$AH$6:$AI$27,2,0))</f>
        <v/>
      </c>
      <c r="AH116" s="78"/>
      <c r="AI116" s="78"/>
    </row>
    <row r="117" spans="1:35" s="80" customFormat="1">
      <c r="A117" s="2045"/>
      <c r="B117" s="2051"/>
      <c r="C117" s="2051"/>
      <c r="D117" s="2051"/>
      <c r="E117" s="2020"/>
      <c r="F117" s="244" t="s">
        <v>727</v>
      </c>
      <c r="G117" s="245"/>
      <c r="H117" s="2020"/>
      <c r="I117" s="2128"/>
      <c r="J117" s="2102"/>
      <c r="K117" s="2105"/>
      <c r="L117" s="2102"/>
      <c r="M117" s="2105"/>
      <c r="N117" s="2102"/>
      <c r="O117" s="2105"/>
      <c r="P117" s="2120"/>
      <c r="Q117" s="2121"/>
      <c r="R117" s="2057"/>
      <c r="S117" s="2143"/>
      <c r="T117" s="2023"/>
      <c r="U117" s="2063"/>
      <c r="V117" s="2063"/>
      <c r="W117" s="2063"/>
      <c r="X117" s="2063"/>
      <c r="Y117" s="2063"/>
      <c r="Z117" s="2063"/>
      <c r="AA117" s="2063"/>
      <c r="AB117" s="2063"/>
      <c r="AC117" s="2054"/>
      <c r="AD117" s="2108"/>
      <c r="AE117" s="276" t="s">
        <v>925</v>
      </c>
      <c r="AG117" s="2045"/>
      <c r="AH117" s="78"/>
      <c r="AI117" s="78"/>
    </row>
    <row r="118" spans="1:35" s="80" customFormat="1">
      <c r="A118" s="2046"/>
      <c r="B118" s="2052"/>
      <c r="C118" s="2052"/>
      <c r="D118" s="2052"/>
      <c r="E118" s="2021"/>
      <c r="F118" s="272" t="s">
        <v>1002</v>
      </c>
      <c r="G118" s="271"/>
      <c r="H118" s="2021"/>
      <c r="I118" s="2129"/>
      <c r="J118" s="2103"/>
      <c r="K118" s="2106"/>
      <c r="L118" s="2103"/>
      <c r="M118" s="2106"/>
      <c r="N118" s="2103"/>
      <c r="O118" s="2106"/>
      <c r="P118" s="2122"/>
      <c r="Q118" s="2123"/>
      <c r="R118" s="2058"/>
      <c r="S118" s="2144"/>
      <c r="T118" s="2024"/>
      <c r="U118" s="2064"/>
      <c r="V118" s="2064"/>
      <c r="W118" s="2064"/>
      <c r="X118" s="2064"/>
      <c r="Y118" s="2064"/>
      <c r="Z118" s="2064"/>
      <c r="AA118" s="2064"/>
      <c r="AB118" s="2064"/>
      <c r="AC118" s="2055"/>
      <c r="AD118" s="2109"/>
      <c r="AE118" s="246" t="s">
        <v>940</v>
      </c>
      <c r="AG118" s="2046"/>
      <c r="AH118" s="78"/>
      <c r="AI118" s="78"/>
    </row>
    <row r="119" spans="1:35" s="80" customFormat="1">
      <c r="A119" s="2044">
        <v>39</v>
      </c>
      <c r="B119" s="2050"/>
      <c r="C119" s="2050"/>
      <c r="D119" s="2050"/>
      <c r="E119" s="2019"/>
      <c r="F119" s="241" t="s">
        <v>682</v>
      </c>
      <c r="G119" s="242"/>
      <c r="H119" s="2019"/>
      <c r="I119" s="2145" t="s">
        <v>688</v>
      </c>
      <c r="J119" s="2101"/>
      <c r="K119" s="2104" t="s">
        <v>309</v>
      </c>
      <c r="L119" s="2101"/>
      <c r="M119" s="2104" t="s">
        <v>335</v>
      </c>
      <c r="N119" s="2101"/>
      <c r="O119" s="2104" t="s">
        <v>358</v>
      </c>
      <c r="P119" s="2125" t="s">
        <v>224</v>
      </c>
      <c r="Q119" s="2126"/>
      <c r="R119" s="2056"/>
      <c r="S119" s="2146" t="s">
        <v>331</v>
      </c>
      <c r="T119" s="2022"/>
      <c r="U119" s="2062"/>
      <c r="V119" s="2062"/>
      <c r="W119" s="2062"/>
      <c r="X119" s="2062"/>
      <c r="Y119" s="2062"/>
      <c r="Z119" s="2062"/>
      <c r="AA119" s="2062"/>
      <c r="AB119" s="2062"/>
      <c r="AC119" s="2053"/>
      <c r="AD119" s="2107"/>
      <c r="AE119" s="243" t="s">
        <v>683</v>
      </c>
      <c r="AG119" s="2044" t="str">
        <f t="shared" ref="AG119" si="37">IF(ISERROR(VLOOKUP(C119,$AH$6:$AI$27,2,0))=TRUE,"",VLOOKUP(C119,$AH$6:$AI$27,2,0))</f>
        <v/>
      </c>
      <c r="AH119" s="78"/>
      <c r="AI119" s="78"/>
    </row>
    <row r="120" spans="1:35" s="80" customFormat="1">
      <c r="A120" s="2045"/>
      <c r="B120" s="2051"/>
      <c r="C120" s="2051"/>
      <c r="D120" s="2051"/>
      <c r="E120" s="2020"/>
      <c r="F120" s="244" t="s">
        <v>727</v>
      </c>
      <c r="G120" s="245"/>
      <c r="H120" s="2020"/>
      <c r="I120" s="2128"/>
      <c r="J120" s="2102"/>
      <c r="K120" s="2105"/>
      <c r="L120" s="2102"/>
      <c r="M120" s="2105"/>
      <c r="N120" s="2102"/>
      <c r="O120" s="2105"/>
      <c r="P120" s="2120"/>
      <c r="Q120" s="2121"/>
      <c r="R120" s="2057"/>
      <c r="S120" s="2143"/>
      <c r="T120" s="2023"/>
      <c r="U120" s="2063"/>
      <c r="V120" s="2063"/>
      <c r="W120" s="2063"/>
      <c r="X120" s="2063"/>
      <c r="Y120" s="2063"/>
      <c r="Z120" s="2063"/>
      <c r="AA120" s="2063"/>
      <c r="AB120" s="2063"/>
      <c r="AC120" s="2054"/>
      <c r="AD120" s="2108"/>
      <c r="AE120" s="276" t="s">
        <v>925</v>
      </c>
      <c r="AG120" s="2045"/>
      <c r="AH120" s="78"/>
      <c r="AI120" s="78"/>
    </row>
    <row r="121" spans="1:35" s="80" customFormat="1">
      <c r="A121" s="2046"/>
      <c r="B121" s="2052"/>
      <c r="C121" s="2052"/>
      <c r="D121" s="2052"/>
      <c r="E121" s="2021"/>
      <c r="F121" s="272" t="s">
        <v>728</v>
      </c>
      <c r="G121" s="271"/>
      <c r="H121" s="2021"/>
      <c r="I121" s="2129"/>
      <c r="J121" s="2103"/>
      <c r="K121" s="2106"/>
      <c r="L121" s="2103"/>
      <c r="M121" s="2106"/>
      <c r="N121" s="2103"/>
      <c r="O121" s="2106"/>
      <c r="P121" s="2122"/>
      <c r="Q121" s="2123"/>
      <c r="R121" s="2058"/>
      <c r="S121" s="2144"/>
      <c r="T121" s="2024"/>
      <c r="U121" s="2064"/>
      <c r="V121" s="2064"/>
      <c r="W121" s="2064"/>
      <c r="X121" s="2064"/>
      <c r="Y121" s="2064"/>
      <c r="Z121" s="2064"/>
      <c r="AA121" s="2064"/>
      <c r="AB121" s="2064"/>
      <c r="AC121" s="2055"/>
      <c r="AD121" s="2109"/>
      <c r="AE121" s="246" t="s">
        <v>940</v>
      </c>
      <c r="AG121" s="2046"/>
      <c r="AH121" s="78"/>
      <c r="AI121" s="78"/>
    </row>
    <row r="122" spans="1:35" s="80" customFormat="1">
      <c r="A122" s="2044">
        <v>40</v>
      </c>
      <c r="B122" s="2050"/>
      <c r="C122" s="2050"/>
      <c r="D122" s="2050"/>
      <c r="E122" s="2019"/>
      <c r="F122" s="241" t="s">
        <v>682</v>
      </c>
      <c r="G122" s="242"/>
      <c r="H122" s="2019"/>
      <c r="I122" s="2145" t="s">
        <v>688</v>
      </c>
      <c r="J122" s="2101"/>
      <c r="K122" s="2104" t="s">
        <v>309</v>
      </c>
      <c r="L122" s="2101"/>
      <c r="M122" s="2104" t="s">
        <v>335</v>
      </c>
      <c r="N122" s="2101"/>
      <c r="O122" s="2104" t="s">
        <v>358</v>
      </c>
      <c r="P122" s="2125" t="s">
        <v>224</v>
      </c>
      <c r="Q122" s="2126"/>
      <c r="R122" s="2056"/>
      <c r="S122" s="2146" t="s">
        <v>331</v>
      </c>
      <c r="T122" s="2022"/>
      <c r="U122" s="2062"/>
      <c r="V122" s="2062"/>
      <c r="W122" s="2062"/>
      <c r="X122" s="2062"/>
      <c r="Y122" s="2062"/>
      <c r="Z122" s="2062"/>
      <c r="AA122" s="2062"/>
      <c r="AB122" s="2062"/>
      <c r="AC122" s="2053"/>
      <c r="AD122" s="2107"/>
      <c r="AE122" s="243" t="s">
        <v>683</v>
      </c>
      <c r="AG122" s="2044" t="str">
        <f t="shared" ref="AG122" si="38">IF(ISERROR(VLOOKUP(C122,$AH$6:$AI$27,2,0))=TRUE,"",VLOOKUP(C122,$AH$6:$AI$27,2,0))</f>
        <v/>
      </c>
      <c r="AH122" s="78"/>
      <c r="AI122" s="78"/>
    </row>
    <row r="123" spans="1:35" s="80" customFormat="1">
      <c r="A123" s="2045"/>
      <c r="B123" s="2051"/>
      <c r="C123" s="2051"/>
      <c r="D123" s="2051"/>
      <c r="E123" s="2020"/>
      <c r="F123" s="244" t="s">
        <v>984</v>
      </c>
      <c r="G123" s="245"/>
      <c r="H123" s="2020"/>
      <c r="I123" s="2128"/>
      <c r="J123" s="2102"/>
      <c r="K123" s="2105"/>
      <c r="L123" s="2102"/>
      <c r="M123" s="2105"/>
      <c r="N123" s="2102"/>
      <c r="O123" s="2105"/>
      <c r="P123" s="2120"/>
      <c r="Q123" s="2121"/>
      <c r="R123" s="2057"/>
      <c r="S123" s="2143"/>
      <c r="T123" s="2023"/>
      <c r="U123" s="2063"/>
      <c r="V123" s="2063"/>
      <c r="W123" s="2063"/>
      <c r="X123" s="2063"/>
      <c r="Y123" s="2063"/>
      <c r="Z123" s="2063"/>
      <c r="AA123" s="2063"/>
      <c r="AB123" s="2063"/>
      <c r="AC123" s="2054"/>
      <c r="AD123" s="2108"/>
      <c r="AE123" s="276" t="s">
        <v>1004</v>
      </c>
      <c r="AG123" s="2045"/>
      <c r="AH123" s="78"/>
      <c r="AI123" s="78"/>
    </row>
    <row r="124" spans="1:35" s="80" customFormat="1">
      <c r="A124" s="2046"/>
      <c r="B124" s="2052"/>
      <c r="C124" s="2052"/>
      <c r="D124" s="2052"/>
      <c r="E124" s="2021"/>
      <c r="F124" s="272" t="s">
        <v>939</v>
      </c>
      <c r="G124" s="271"/>
      <c r="H124" s="2021"/>
      <c r="I124" s="2129"/>
      <c r="J124" s="2103"/>
      <c r="K124" s="2106"/>
      <c r="L124" s="2103"/>
      <c r="M124" s="2106"/>
      <c r="N124" s="2103"/>
      <c r="O124" s="2106"/>
      <c r="P124" s="2122"/>
      <c r="Q124" s="2123"/>
      <c r="R124" s="2058"/>
      <c r="S124" s="2144"/>
      <c r="T124" s="2024"/>
      <c r="U124" s="2064"/>
      <c r="V124" s="2064"/>
      <c r="W124" s="2064"/>
      <c r="X124" s="2064"/>
      <c r="Y124" s="2064"/>
      <c r="Z124" s="2064"/>
      <c r="AA124" s="2064"/>
      <c r="AB124" s="2064"/>
      <c r="AC124" s="2055"/>
      <c r="AD124" s="2109"/>
      <c r="AE124" s="246" t="s">
        <v>940</v>
      </c>
      <c r="AG124" s="2046"/>
      <c r="AH124" s="78"/>
      <c r="AI124" s="78"/>
    </row>
    <row r="125" spans="1:35" s="80" customFormat="1">
      <c r="A125" s="2044">
        <v>41</v>
      </c>
      <c r="B125" s="2050"/>
      <c r="C125" s="2050"/>
      <c r="D125" s="2050"/>
      <c r="E125" s="2019"/>
      <c r="F125" s="241" t="s">
        <v>682</v>
      </c>
      <c r="G125" s="242"/>
      <c r="H125" s="2019"/>
      <c r="I125" s="2145" t="s">
        <v>688</v>
      </c>
      <c r="J125" s="2101"/>
      <c r="K125" s="2104" t="s">
        <v>309</v>
      </c>
      <c r="L125" s="2101"/>
      <c r="M125" s="2104" t="s">
        <v>335</v>
      </c>
      <c r="N125" s="2101"/>
      <c r="O125" s="2104" t="s">
        <v>358</v>
      </c>
      <c r="P125" s="2125" t="s">
        <v>224</v>
      </c>
      <c r="Q125" s="2126"/>
      <c r="R125" s="2056"/>
      <c r="S125" s="2146" t="s">
        <v>331</v>
      </c>
      <c r="T125" s="2022"/>
      <c r="U125" s="2062"/>
      <c r="V125" s="2062"/>
      <c r="W125" s="2062"/>
      <c r="X125" s="2062"/>
      <c r="Y125" s="2062"/>
      <c r="Z125" s="2062"/>
      <c r="AA125" s="2062"/>
      <c r="AB125" s="2062"/>
      <c r="AC125" s="2053"/>
      <c r="AD125" s="2107"/>
      <c r="AE125" s="243" t="s">
        <v>683</v>
      </c>
      <c r="AG125" s="2044" t="str">
        <f t="shared" ref="AG125" si="39">IF(ISERROR(VLOOKUP(C125,$AH$6:$AI$27,2,0))=TRUE,"",VLOOKUP(C125,$AH$6:$AI$27,2,0))</f>
        <v/>
      </c>
      <c r="AH125" s="78"/>
      <c r="AI125" s="78"/>
    </row>
    <row r="126" spans="1:35" s="80" customFormat="1">
      <c r="A126" s="2045"/>
      <c r="B126" s="2051"/>
      <c r="C126" s="2051"/>
      <c r="D126" s="2051"/>
      <c r="E126" s="2020"/>
      <c r="F126" s="244" t="s">
        <v>923</v>
      </c>
      <c r="G126" s="245"/>
      <c r="H126" s="2020"/>
      <c r="I126" s="2128"/>
      <c r="J126" s="2102"/>
      <c r="K126" s="2105"/>
      <c r="L126" s="2102"/>
      <c r="M126" s="2105"/>
      <c r="N126" s="2102"/>
      <c r="O126" s="2105"/>
      <c r="P126" s="2120"/>
      <c r="Q126" s="2121"/>
      <c r="R126" s="2057"/>
      <c r="S126" s="2143"/>
      <c r="T126" s="2023"/>
      <c r="U126" s="2063"/>
      <c r="V126" s="2063"/>
      <c r="W126" s="2063"/>
      <c r="X126" s="2063"/>
      <c r="Y126" s="2063"/>
      <c r="Z126" s="2063"/>
      <c r="AA126" s="2063"/>
      <c r="AB126" s="2063"/>
      <c r="AC126" s="2054"/>
      <c r="AD126" s="2108"/>
      <c r="AE126" s="276" t="s">
        <v>925</v>
      </c>
      <c r="AG126" s="2045"/>
      <c r="AH126" s="78"/>
      <c r="AI126" s="78"/>
    </row>
    <row r="127" spans="1:35" s="80" customFormat="1">
      <c r="A127" s="2046"/>
      <c r="B127" s="2052"/>
      <c r="C127" s="2052"/>
      <c r="D127" s="2052"/>
      <c r="E127" s="2021"/>
      <c r="F127" s="272" t="s">
        <v>1002</v>
      </c>
      <c r="G127" s="271"/>
      <c r="H127" s="2021"/>
      <c r="I127" s="2129"/>
      <c r="J127" s="2103"/>
      <c r="K127" s="2106"/>
      <c r="L127" s="2103"/>
      <c r="M127" s="2106"/>
      <c r="N127" s="2103"/>
      <c r="O127" s="2106"/>
      <c r="P127" s="2122"/>
      <c r="Q127" s="2123"/>
      <c r="R127" s="2058"/>
      <c r="S127" s="2144"/>
      <c r="T127" s="2024"/>
      <c r="U127" s="2064"/>
      <c r="V127" s="2064"/>
      <c r="W127" s="2064"/>
      <c r="X127" s="2064"/>
      <c r="Y127" s="2064"/>
      <c r="Z127" s="2064"/>
      <c r="AA127" s="2064"/>
      <c r="AB127" s="2064"/>
      <c r="AC127" s="2055"/>
      <c r="AD127" s="2109"/>
      <c r="AE127" s="246" t="s">
        <v>1003</v>
      </c>
      <c r="AG127" s="2046"/>
      <c r="AH127" s="78"/>
      <c r="AI127" s="78"/>
    </row>
    <row r="128" spans="1:35" s="80" customFormat="1">
      <c r="A128" s="2044">
        <v>42</v>
      </c>
      <c r="B128" s="2050"/>
      <c r="C128" s="2050"/>
      <c r="D128" s="2050"/>
      <c r="E128" s="2019"/>
      <c r="F128" s="241" t="s">
        <v>682</v>
      </c>
      <c r="G128" s="242"/>
      <c r="H128" s="2019"/>
      <c r="I128" s="2145" t="s">
        <v>688</v>
      </c>
      <c r="J128" s="2101"/>
      <c r="K128" s="2104" t="s">
        <v>309</v>
      </c>
      <c r="L128" s="2101"/>
      <c r="M128" s="2104" t="s">
        <v>335</v>
      </c>
      <c r="N128" s="2101"/>
      <c r="O128" s="2104" t="s">
        <v>358</v>
      </c>
      <c r="P128" s="2125" t="s">
        <v>224</v>
      </c>
      <c r="Q128" s="2126"/>
      <c r="R128" s="2056"/>
      <c r="S128" s="2146" t="s">
        <v>331</v>
      </c>
      <c r="T128" s="2022"/>
      <c r="U128" s="2062"/>
      <c r="V128" s="2062"/>
      <c r="W128" s="2062"/>
      <c r="X128" s="2062"/>
      <c r="Y128" s="2062"/>
      <c r="Z128" s="2062"/>
      <c r="AA128" s="2062"/>
      <c r="AB128" s="2062"/>
      <c r="AC128" s="2053"/>
      <c r="AD128" s="2107"/>
      <c r="AE128" s="243" t="s">
        <v>683</v>
      </c>
      <c r="AG128" s="2044" t="str">
        <f t="shared" ref="AG128" si="40">IF(ISERROR(VLOOKUP(C128,$AH$6:$AI$27,2,0))=TRUE,"",VLOOKUP(C128,$AH$6:$AI$27,2,0))</f>
        <v/>
      </c>
      <c r="AH128" s="78"/>
      <c r="AI128" s="78"/>
    </row>
    <row r="129" spans="1:35" s="80" customFormat="1">
      <c r="A129" s="2045"/>
      <c r="B129" s="2051"/>
      <c r="C129" s="2051"/>
      <c r="D129" s="2051"/>
      <c r="E129" s="2020"/>
      <c r="F129" s="244" t="s">
        <v>923</v>
      </c>
      <c r="G129" s="245"/>
      <c r="H129" s="2020"/>
      <c r="I129" s="2128"/>
      <c r="J129" s="2102"/>
      <c r="K129" s="2105"/>
      <c r="L129" s="2102"/>
      <c r="M129" s="2105"/>
      <c r="N129" s="2102"/>
      <c r="O129" s="2105"/>
      <c r="P129" s="2120"/>
      <c r="Q129" s="2121"/>
      <c r="R129" s="2057"/>
      <c r="S129" s="2143"/>
      <c r="T129" s="2023"/>
      <c r="U129" s="2063"/>
      <c r="V129" s="2063"/>
      <c r="W129" s="2063"/>
      <c r="X129" s="2063"/>
      <c r="Y129" s="2063"/>
      <c r="Z129" s="2063"/>
      <c r="AA129" s="2063"/>
      <c r="AB129" s="2063"/>
      <c r="AC129" s="2054"/>
      <c r="AD129" s="2108"/>
      <c r="AE129" s="276" t="s">
        <v>925</v>
      </c>
      <c r="AG129" s="2045"/>
      <c r="AH129" s="78"/>
      <c r="AI129" s="78"/>
    </row>
    <row r="130" spans="1:35" s="80" customFormat="1">
      <c r="A130" s="2046"/>
      <c r="B130" s="2052"/>
      <c r="C130" s="2052"/>
      <c r="D130" s="2052"/>
      <c r="E130" s="2021"/>
      <c r="F130" s="272" t="s">
        <v>939</v>
      </c>
      <c r="G130" s="271"/>
      <c r="H130" s="2021"/>
      <c r="I130" s="2129"/>
      <c r="J130" s="2103"/>
      <c r="K130" s="2106"/>
      <c r="L130" s="2103"/>
      <c r="M130" s="2106"/>
      <c r="N130" s="2103"/>
      <c r="O130" s="2106"/>
      <c r="P130" s="2122"/>
      <c r="Q130" s="2123"/>
      <c r="R130" s="2058"/>
      <c r="S130" s="2144"/>
      <c r="T130" s="2024"/>
      <c r="U130" s="2064"/>
      <c r="V130" s="2064"/>
      <c r="W130" s="2064"/>
      <c r="X130" s="2064"/>
      <c r="Y130" s="2064"/>
      <c r="Z130" s="2064"/>
      <c r="AA130" s="2064"/>
      <c r="AB130" s="2064"/>
      <c r="AC130" s="2055"/>
      <c r="AD130" s="2109"/>
      <c r="AE130" s="246" t="s">
        <v>940</v>
      </c>
      <c r="AG130" s="2046"/>
      <c r="AH130" s="78"/>
      <c r="AI130" s="78"/>
    </row>
    <row r="131" spans="1:35" s="80" customFormat="1">
      <c r="A131" s="2044">
        <v>43</v>
      </c>
      <c r="B131" s="2050"/>
      <c r="C131" s="2050"/>
      <c r="D131" s="2050"/>
      <c r="E131" s="2019"/>
      <c r="F131" s="241" t="s">
        <v>682</v>
      </c>
      <c r="G131" s="242"/>
      <c r="H131" s="2019"/>
      <c r="I131" s="2145" t="s">
        <v>688</v>
      </c>
      <c r="J131" s="2101"/>
      <c r="K131" s="2104" t="s">
        <v>309</v>
      </c>
      <c r="L131" s="2101"/>
      <c r="M131" s="2104" t="s">
        <v>335</v>
      </c>
      <c r="N131" s="2101"/>
      <c r="O131" s="2104" t="s">
        <v>358</v>
      </c>
      <c r="P131" s="2125" t="s">
        <v>224</v>
      </c>
      <c r="Q131" s="2126"/>
      <c r="R131" s="2056"/>
      <c r="S131" s="2146" t="s">
        <v>331</v>
      </c>
      <c r="T131" s="2022"/>
      <c r="U131" s="2062"/>
      <c r="V131" s="2062"/>
      <c r="W131" s="2062"/>
      <c r="X131" s="2062"/>
      <c r="Y131" s="2062"/>
      <c r="Z131" s="2062"/>
      <c r="AA131" s="2062"/>
      <c r="AB131" s="2062"/>
      <c r="AC131" s="2053"/>
      <c r="AD131" s="2107"/>
      <c r="AE131" s="243" t="s">
        <v>683</v>
      </c>
      <c r="AG131" s="2044" t="str">
        <f t="shared" ref="AG131" si="41">IF(ISERROR(VLOOKUP(C131,$AH$6:$AI$27,2,0))=TRUE,"",VLOOKUP(C131,$AH$6:$AI$27,2,0))</f>
        <v/>
      </c>
      <c r="AH131" s="78"/>
      <c r="AI131" s="78"/>
    </row>
    <row r="132" spans="1:35" s="80" customFormat="1">
      <c r="A132" s="2045"/>
      <c r="B132" s="2051"/>
      <c r="C132" s="2051"/>
      <c r="D132" s="2051"/>
      <c r="E132" s="2020"/>
      <c r="F132" s="244" t="s">
        <v>984</v>
      </c>
      <c r="G132" s="245"/>
      <c r="H132" s="2020"/>
      <c r="I132" s="2128"/>
      <c r="J132" s="2102"/>
      <c r="K132" s="2105"/>
      <c r="L132" s="2102"/>
      <c r="M132" s="2105"/>
      <c r="N132" s="2102"/>
      <c r="O132" s="2105"/>
      <c r="P132" s="2120"/>
      <c r="Q132" s="2121"/>
      <c r="R132" s="2057"/>
      <c r="S132" s="2143"/>
      <c r="T132" s="2023"/>
      <c r="U132" s="2063"/>
      <c r="V132" s="2063"/>
      <c r="W132" s="2063"/>
      <c r="X132" s="2063"/>
      <c r="Y132" s="2063"/>
      <c r="Z132" s="2063"/>
      <c r="AA132" s="2063"/>
      <c r="AB132" s="2063"/>
      <c r="AC132" s="2054"/>
      <c r="AD132" s="2108"/>
      <c r="AE132" s="276" t="s">
        <v>992</v>
      </c>
      <c r="AG132" s="2045"/>
      <c r="AH132" s="78"/>
      <c r="AI132" s="78"/>
    </row>
    <row r="133" spans="1:35" s="80" customFormat="1">
      <c r="A133" s="2046"/>
      <c r="B133" s="2052"/>
      <c r="C133" s="2052"/>
      <c r="D133" s="2052"/>
      <c r="E133" s="2021"/>
      <c r="F133" s="272" t="s">
        <v>1002</v>
      </c>
      <c r="G133" s="271"/>
      <c r="H133" s="2021"/>
      <c r="I133" s="2129"/>
      <c r="J133" s="2103"/>
      <c r="K133" s="2106"/>
      <c r="L133" s="2103"/>
      <c r="M133" s="2106"/>
      <c r="N133" s="2103"/>
      <c r="O133" s="2106"/>
      <c r="P133" s="2122"/>
      <c r="Q133" s="2123"/>
      <c r="R133" s="2058"/>
      <c r="S133" s="2144"/>
      <c r="T133" s="2024"/>
      <c r="U133" s="2064"/>
      <c r="V133" s="2064"/>
      <c r="W133" s="2064"/>
      <c r="X133" s="2064"/>
      <c r="Y133" s="2064"/>
      <c r="Z133" s="2064"/>
      <c r="AA133" s="2064"/>
      <c r="AB133" s="2064"/>
      <c r="AC133" s="2055"/>
      <c r="AD133" s="2109"/>
      <c r="AE133" s="246" t="s">
        <v>940</v>
      </c>
      <c r="AG133" s="2046"/>
      <c r="AH133" s="78"/>
      <c r="AI133" s="78"/>
    </row>
    <row r="134" spans="1:35" s="80" customFormat="1">
      <c r="A134" s="2044">
        <v>44</v>
      </c>
      <c r="B134" s="2050"/>
      <c r="C134" s="2050"/>
      <c r="D134" s="2050"/>
      <c r="E134" s="2019"/>
      <c r="F134" s="241" t="s">
        <v>682</v>
      </c>
      <c r="G134" s="242"/>
      <c r="H134" s="2019"/>
      <c r="I134" s="2145" t="s">
        <v>688</v>
      </c>
      <c r="J134" s="2101"/>
      <c r="K134" s="2104" t="s">
        <v>309</v>
      </c>
      <c r="L134" s="2101"/>
      <c r="M134" s="2104" t="s">
        <v>335</v>
      </c>
      <c r="N134" s="2101"/>
      <c r="O134" s="2104" t="s">
        <v>358</v>
      </c>
      <c r="P134" s="2125" t="s">
        <v>224</v>
      </c>
      <c r="Q134" s="2126"/>
      <c r="R134" s="2056"/>
      <c r="S134" s="2146" t="s">
        <v>331</v>
      </c>
      <c r="T134" s="2022"/>
      <c r="U134" s="2062"/>
      <c r="V134" s="2062"/>
      <c r="W134" s="2062"/>
      <c r="X134" s="2062"/>
      <c r="Y134" s="2062"/>
      <c r="Z134" s="2062"/>
      <c r="AA134" s="2062"/>
      <c r="AB134" s="2062"/>
      <c r="AC134" s="2053"/>
      <c r="AD134" s="2107"/>
      <c r="AE134" s="243" t="s">
        <v>683</v>
      </c>
      <c r="AG134" s="2044" t="str">
        <f t="shared" ref="AG134" si="42">IF(ISERROR(VLOOKUP(C134,$AH$6:$AI$27,2,0))=TRUE,"",VLOOKUP(C134,$AH$6:$AI$27,2,0))</f>
        <v/>
      </c>
      <c r="AH134" s="78"/>
      <c r="AI134" s="78"/>
    </row>
    <row r="135" spans="1:35" s="80" customFormat="1">
      <c r="A135" s="2045"/>
      <c r="B135" s="2051"/>
      <c r="C135" s="2051"/>
      <c r="D135" s="2051"/>
      <c r="E135" s="2020"/>
      <c r="F135" s="244" t="s">
        <v>1005</v>
      </c>
      <c r="G135" s="245"/>
      <c r="H135" s="2020"/>
      <c r="I135" s="2128"/>
      <c r="J135" s="2102"/>
      <c r="K135" s="2105"/>
      <c r="L135" s="2102"/>
      <c r="M135" s="2105"/>
      <c r="N135" s="2102"/>
      <c r="O135" s="2105"/>
      <c r="P135" s="2120"/>
      <c r="Q135" s="2121"/>
      <c r="R135" s="2057"/>
      <c r="S135" s="2143"/>
      <c r="T135" s="2023"/>
      <c r="U135" s="2063"/>
      <c r="V135" s="2063"/>
      <c r="W135" s="2063"/>
      <c r="X135" s="2063"/>
      <c r="Y135" s="2063"/>
      <c r="Z135" s="2063"/>
      <c r="AA135" s="2063"/>
      <c r="AB135" s="2063"/>
      <c r="AC135" s="2054"/>
      <c r="AD135" s="2108"/>
      <c r="AE135" s="276" t="s">
        <v>1004</v>
      </c>
      <c r="AG135" s="2045"/>
      <c r="AH135" s="78"/>
      <c r="AI135" s="78"/>
    </row>
    <row r="136" spans="1:35" s="80" customFormat="1">
      <c r="A136" s="2046"/>
      <c r="B136" s="2052"/>
      <c r="C136" s="2052"/>
      <c r="D136" s="2052"/>
      <c r="E136" s="2021"/>
      <c r="F136" s="272" t="s">
        <v>1002</v>
      </c>
      <c r="G136" s="271"/>
      <c r="H136" s="2021"/>
      <c r="I136" s="2129"/>
      <c r="J136" s="2103"/>
      <c r="K136" s="2106"/>
      <c r="L136" s="2103"/>
      <c r="M136" s="2106"/>
      <c r="N136" s="2103"/>
      <c r="O136" s="2106"/>
      <c r="P136" s="2122"/>
      <c r="Q136" s="2123"/>
      <c r="R136" s="2058"/>
      <c r="S136" s="2144"/>
      <c r="T136" s="2024"/>
      <c r="U136" s="2064"/>
      <c r="V136" s="2064"/>
      <c r="W136" s="2064"/>
      <c r="X136" s="2064"/>
      <c r="Y136" s="2064"/>
      <c r="Z136" s="2064"/>
      <c r="AA136" s="2064"/>
      <c r="AB136" s="2064"/>
      <c r="AC136" s="2055"/>
      <c r="AD136" s="2109"/>
      <c r="AE136" s="246" t="s">
        <v>1003</v>
      </c>
      <c r="AG136" s="2046"/>
      <c r="AH136" s="78"/>
      <c r="AI136" s="78"/>
    </row>
    <row r="137" spans="1:35" s="80" customFormat="1">
      <c r="A137" s="2044">
        <v>45</v>
      </c>
      <c r="B137" s="2050"/>
      <c r="C137" s="2050"/>
      <c r="D137" s="2050"/>
      <c r="E137" s="2019"/>
      <c r="F137" s="241" t="s">
        <v>682</v>
      </c>
      <c r="G137" s="242"/>
      <c r="H137" s="2019"/>
      <c r="I137" s="2145" t="s">
        <v>688</v>
      </c>
      <c r="J137" s="2101"/>
      <c r="K137" s="2104" t="s">
        <v>309</v>
      </c>
      <c r="L137" s="2101"/>
      <c r="M137" s="2104" t="s">
        <v>335</v>
      </c>
      <c r="N137" s="2101"/>
      <c r="O137" s="2104" t="s">
        <v>358</v>
      </c>
      <c r="P137" s="2125" t="s">
        <v>224</v>
      </c>
      <c r="Q137" s="2126"/>
      <c r="R137" s="2056"/>
      <c r="S137" s="2146" t="s">
        <v>331</v>
      </c>
      <c r="T137" s="2022"/>
      <c r="U137" s="2062"/>
      <c r="V137" s="2062"/>
      <c r="W137" s="2062"/>
      <c r="X137" s="2062"/>
      <c r="Y137" s="2062"/>
      <c r="Z137" s="2062"/>
      <c r="AA137" s="2062"/>
      <c r="AB137" s="2062"/>
      <c r="AC137" s="2053"/>
      <c r="AD137" s="2107"/>
      <c r="AE137" s="243" t="s">
        <v>683</v>
      </c>
      <c r="AG137" s="2044" t="str">
        <f t="shared" ref="AG137" si="43">IF(ISERROR(VLOOKUP(C137,$AH$6:$AI$27,2,0))=TRUE,"",VLOOKUP(C137,$AH$6:$AI$27,2,0))</f>
        <v/>
      </c>
      <c r="AH137" s="78"/>
      <c r="AI137" s="78"/>
    </row>
    <row r="138" spans="1:35" s="80" customFormat="1">
      <c r="A138" s="2045"/>
      <c r="B138" s="2051"/>
      <c r="C138" s="2051"/>
      <c r="D138" s="2051"/>
      <c r="E138" s="2020"/>
      <c r="F138" s="244" t="s">
        <v>984</v>
      </c>
      <c r="G138" s="245"/>
      <c r="H138" s="2020"/>
      <c r="I138" s="2128"/>
      <c r="J138" s="2102"/>
      <c r="K138" s="2105"/>
      <c r="L138" s="2102"/>
      <c r="M138" s="2105"/>
      <c r="N138" s="2102"/>
      <c r="O138" s="2105"/>
      <c r="P138" s="2120"/>
      <c r="Q138" s="2121"/>
      <c r="R138" s="2057"/>
      <c r="S138" s="2143"/>
      <c r="T138" s="2023"/>
      <c r="U138" s="2063"/>
      <c r="V138" s="2063"/>
      <c r="W138" s="2063"/>
      <c r="X138" s="2063"/>
      <c r="Y138" s="2063"/>
      <c r="Z138" s="2063"/>
      <c r="AA138" s="2063"/>
      <c r="AB138" s="2063"/>
      <c r="AC138" s="2054"/>
      <c r="AD138" s="2108"/>
      <c r="AE138" s="276" t="s">
        <v>992</v>
      </c>
      <c r="AG138" s="2045"/>
      <c r="AH138" s="78"/>
      <c r="AI138" s="78"/>
    </row>
    <row r="139" spans="1:35" s="80" customFormat="1">
      <c r="A139" s="2046"/>
      <c r="B139" s="2052"/>
      <c r="C139" s="2052"/>
      <c r="D139" s="2052"/>
      <c r="E139" s="2021"/>
      <c r="F139" s="272" t="s">
        <v>985</v>
      </c>
      <c r="G139" s="271"/>
      <c r="H139" s="2021"/>
      <c r="I139" s="2129"/>
      <c r="J139" s="2103"/>
      <c r="K139" s="2106"/>
      <c r="L139" s="2103"/>
      <c r="M139" s="2106"/>
      <c r="N139" s="2103"/>
      <c r="O139" s="2106"/>
      <c r="P139" s="2122"/>
      <c r="Q139" s="2123"/>
      <c r="R139" s="2058"/>
      <c r="S139" s="2144"/>
      <c r="T139" s="2024"/>
      <c r="U139" s="2064"/>
      <c r="V139" s="2064"/>
      <c r="W139" s="2064"/>
      <c r="X139" s="2064"/>
      <c r="Y139" s="2064"/>
      <c r="Z139" s="2064"/>
      <c r="AA139" s="2064"/>
      <c r="AB139" s="2064"/>
      <c r="AC139" s="2055"/>
      <c r="AD139" s="2109"/>
      <c r="AE139" s="246" t="s">
        <v>1003</v>
      </c>
      <c r="AG139" s="2046"/>
      <c r="AH139" s="78"/>
      <c r="AI139" s="78"/>
    </row>
    <row r="140" spans="1:35" s="80" customFormat="1">
      <c r="A140" s="2044">
        <v>46</v>
      </c>
      <c r="B140" s="2050"/>
      <c r="C140" s="2050"/>
      <c r="D140" s="2050"/>
      <c r="E140" s="2019"/>
      <c r="F140" s="241" t="s">
        <v>682</v>
      </c>
      <c r="G140" s="242"/>
      <c r="H140" s="2019"/>
      <c r="I140" s="2145" t="s">
        <v>688</v>
      </c>
      <c r="J140" s="2101"/>
      <c r="K140" s="2104" t="s">
        <v>309</v>
      </c>
      <c r="L140" s="2101"/>
      <c r="M140" s="2104" t="s">
        <v>335</v>
      </c>
      <c r="N140" s="2101"/>
      <c r="O140" s="2104" t="s">
        <v>358</v>
      </c>
      <c r="P140" s="2125" t="s">
        <v>224</v>
      </c>
      <c r="Q140" s="2126"/>
      <c r="R140" s="2056"/>
      <c r="S140" s="2146" t="s">
        <v>331</v>
      </c>
      <c r="T140" s="2022"/>
      <c r="U140" s="2062"/>
      <c r="V140" s="2062"/>
      <c r="W140" s="2062"/>
      <c r="X140" s="2062"/>
      <c r="Y140" s="2062"/>
      <c r="Z140" s="2062"/>
      <c r="AA140" s="2062"/>
      <c r="AB140" s="2062"/>
      <c r="AC140" s="2053"/>
      <c r="AD140" s="2107"/>
      <c r="AE140" s="243" t="s">
        <v>683</v>
      </c>
      <c r="AG140" s="2044" t="str">
        <f t="shared" ref="AG140" si="44">IF(ISERROR(VLOOKUP(C140,$AH$6:$AI$27,2,0))=TRUE,"",VLOOKUP(C140,$AH$6:$AI$27,2,0))</f>
        <v/>
      </c>
      <c r="AH140" s="78"/>
      <c r="AI140" s="78"/>
    </row>
    <row r="141" spans="1:35" s="80" customFormat="1">
      <c r="A141" s="2045"/>
      <c r="B141" s="2051"/>
      <c r="C141" s="2051"/>
      <c r="D141" s="2051"/>
      <c r="E141" s="2020"/>
      <c r="F141" s="244" t="s">
        <v>923</v>
      </c>
      <c r="G141" s="245"/>
      <c r="H141" s="2020"/>
      <c r="I141" s="2128"/>
      <c r="J141" s="2102"/>
      <c r="K141" s="2105"/>
      <c r="L141" s="2102"/>
      <c r="M141" s="2105"/>
      <c r="N141" s="2102"/>
      <c r="O141" s="2105"/>
      <c r="P141" s="2120"/>
      <c r="Q141" s="2121"/>
      <c r="R141" s="2057"/>
      <c r="S141" s="2143"/>
      <c r="T141" s="2023"/>
      <c r="U141" s="2063"/>
      <c r="V141" s="2063"/>
      <c r="W141" s="2063"/>
      <c r="X141" s="2063"/>
      <c r="Y141" s="2063"/>
      <c r="Z141" s="2063"/>
      <c r="AA141" s="2063"/>
      <c r="AB141" s="2063"/>
      <c r="AC141" s="2054"/>
      <c r="AD141" s="2108"/>
      <c r="AE141" s="276" t="s">
        <v>1004</v>
      </c>
      <c r="AG141" s="2045"/>
      <c r="AH141" s="78"/>
      <c r="AI141" s="78"/>
    </row>
    <row r="142" spans="1:35" s="80" customFormat="1">
      <c r="A142" s="2046"/>
      <c r="B142" s="2052"/>
      <c r="C142" s="2052"/>
      <c r="D142" s="2052"/>
      <c r="E142" s="2021"/>
      <c r="F142" s="272" t="s">
        <v>985</v>
      </c>
      <c r="G142" s="271"/>
      <c r="H142" s="2021"/>
      <c r="I142" s="2129"/>
      <c r="J142" s="2103"/>
      <c r="K142" s="2106"/>
      <c r="L142" s="2103"/>
      <c r="M142" s="2106"/>
      <c r="N142" s="2103"/>
      <c r="O142" s="2106"/>
      <c r="P142" s="2122"/>
      <c r="Q142" s="2123"/>
      <c r="R142" s="2058"/>
      <c r="S142" s="2144"/>
      <c r="T142" s="2024"/>
      <c r="U142" s="2064"/>
      <c r="V142" s="2064"/>
      <c r="W142" s="2064"/>
      <c r="X142" s="2064"/>
      <c r="Y142" s="2064"/>
      <c r="Z142" s="2064"/>
      <c r="AA142" s="2064"/>
      <c r="AB142" s="2064"/>
      <c r="AC142" s="2055"/>
      <c r="AD142" s="2109"/>
      <c r="AE142" s="246" t="s">
        <v>1003</v>
      </c>
      <c r="AG142" s="2046"/>
      <c r="AH142" s="78"/>
      <c r="AI142" s="78"/>
    </row>
    <row r="143" spans="1:35" s="80" customFormat="1">
      <c r="A143" s="2044">
        <v>47</v>
      </c>
      <c r="B143" s="2050"/>
      <c r="C143" s="2050"/>
      <c r="D143" s="2050"/>
      <c r="E143" s="2019"/>
      <c r="F143" s="241" t="s">
        <v>682</v>
      </c>
      <c r="G143" s="242"/>
      <c r="H143" s="2019"/>
      <c r="I143" s="2145" t="s">
        <v>688</v>
      </c>
      <c r="J143" s="2101"/>
      <c r="K143" s="2104" t="s">
        <v>309</v>
      </c>
      <c r="L143" s="2101"/>
      <c r="M143" s="2104" t="s">
        <v>335</v>
      </c>
      <c r="N143" s="2101"/>
      <c r="O143" s="2104" t="s">
        <v>358</v>
      </c>
      <c r="P143" s="2125" t="s">
        <v>224</v>
      </c>
      <c r="Q143" s="2126"/>
      <c r="R143" s="2056"/>
      <c r="S143" s="2146" t="s">
        <v>331</v>
      </c>
      <c r="T143" s="2022"/>
      <c r="U143" s="2062"/>
      <c r="V143" s="2062"/>
      <c r="W143" s="2062"/>
      <c r="X143" s="2062"/>
      <c r="Y143" s="2062"/>
      <c r="Z143" s="2062"/>
      <c r="AA143" s="2062"/>
      <c r="AB143" s="2062"/>
      <c r="AC143" s="2053"/>
      <c r="AD143" s="2107"/>
      <c r="AE143" s="243" t="s">
        <v>683</v>
      </c>
      <c r="AG143" s="2044" t="str">
        <f t="shared" ref="AG143" si="45">IF(ISERROR(VLOOKUP(C143,$AH$6:$AI$27,2,0))=TRUE,"",VLOOKUP(C143,$AH$6:$AI$27,2,0))</f>
        <v/>
      </c>
      <c r="AH143" s="78"/>
      <c r="AI143" s="78"/>
    </row>
    <row r="144" spans="1:35" s="80" customFormat="1">
      <c r="A144" s="2045"/>
      <c r="B144" s="2051"/>
      <c r="C144" s="2051"/>
      <c r="D144" s="2051"/>
      <c r="E144" s="2020"/>
      <c r="F144" s="244" t="s">
        <v>1005</v>
      </c>
      <c r="G144" s="245"/>
      <c r="H144" s="2020"/>
      <c r="I144" s="2128"/>
      <c r="J144" s="2102"/>
      <c r="K144" s="2105"/>
      <c r="L144" s="2102"/>
      <c r="M144" s="2105"/>
      <c r="N144" s="2102"/>
      <c r="O144" s="2105"/>
      <c r="P144" s="2120"/>
      <c r="Q144" s="2121"/>
      <c r="R144" s="2057"/>
      <c r="S144" s="2143"/>
      <c r="T144" s="2023"/>
      <c r="U144" s="2063"/>
      <c r="V144" s="2063"/>
      <c r="W144" s="2063"/>
      <c r="X144" s="2063"/>
      <c r="Y144" s="2063"/>
      <c r="Z144" s="2063"/>
      <c r="AA144" s="2063"/>
      <c r="AB144" s="2063"/>
      <c r="AC144" s="2054"/>
      <c r="AD144" s="2108"/>
      <c r="AE144" s="276" t="s">
        <v>992</v>
      </c>
      <c r="AG144" s="2045"/>
      <c r="AH144" s="78"/>
      <c r="AI144" s="78"/>
    </row>
    <row r="145" spans="1:35" s="80" customFormat="1">
      <c r="A145" s="2046"/>
      <c r="B145" s="2052"/>
      <c r="C145" s="2052"/>
      <c r="D145" s="2052"/>
      <c r="E145" s="2021"/>
      <c r="F145" s="272" t="s">
        <v>985</v>
      </c>
      <c r="G145" s="271"/>
      <c r="H145" s="2021"/>
      <c r="I145" s="2129"/>
      <c r="J145" s="2103"/>
      <c r="K145" s="2106"/>
      <c r="L145" s="2103"/>
      <c r="M145" s="2106"/>
      <c r="N145" s="2103"/>
      <c r="O145" s="2106"/>
      <c r="P145" s="2122"/>
      <c r="Q145" s="2123"/>
      <c r="R145" s="2058"/>
      <c r="S145" s="2144"/>
      <c r="T145" s="2024"/>
      <c r="U145" s="2064"/>
      <c r="V145" s="2064"/>
      <c r="W145" s="2064"/>
      <c r="X145" s="2064"/>
      <c r="Y145" s="2064"/>
      <c r="Z145" s="2064"/>
      <c r="AA145" s="2064"/>
      <c r="AB145" s="2064"/>
      <c r="AC145" s="2055"/>
      <c r="AD145" s="2109"/>
      <c r="AE145" s="246" t="s">
        <v>940</v>
      </c>
      <c r="AG145" s="2046"/>
      <c r="AH145" s="78"/>
      <c r="AI145" s="78"/>
    </row>
    <row r="146" spans="1:35" s="80" customFormat="1">
      <c r="A146" s="2044">
        <v>48</v>
      </c>
      <c r="B146" s="2050"/>
      <c r="C146" s="2050"/>
      <c r="D146" s="2050"/>
      <c r="E146" s="2019"/>
      <c r="F146" s="241" t="s">
        <v>682</v>
      </c>
      <c r="G146" s="242"/>
      <c r="H146" s="2019"/>
      <c r="I146" s="2145" t="s">
        <v>688</v>
      </c>
      <c r="J146" s="2101"/>
      <c r="K146" s="2104" t="s">
        <v>309</v>
      </c>
      <c r="L146" s="2101"/>
      <c r="M146" s="2104" t="s">
        <v>335</v>
      </c>
      <c r="N146" s="2101"/>
      <c r="O146" s="2104" t="s">
        <v>358</v>
      </c>
      <c r="P146" s="2125" t="s">
        <v>224</v>
      </c>
      <c r="Q146" s="2126"/>
      <c r="R146" s="2056"/>
      <c r="S146" s="2146" t="s">
        <v>331</v>
      </c>
      <c r="T146" s="2022"/>
      <c r="U146" s="2062"/>
      <c r="V146" s="2062"/>
      <c r="W146" s="2062"/>
      <c r="X146" s="2062"/>
      <c r="Y146" s="2062"/>
      <c r="Z146" s="2062"/>
      <c r="AA146" s="2062"/>
      <c r="AB146" s="2062"/>
      <c r="AC146" s="2053"/>
      <c r="AD146" s="2107"/>
      <c r="AE146" s="243" t="s">
        <v>683</v>
      </c>
      <c r="AG146" s="2044" t="str">
        <f t="shared" ref="AG146" si="46">IF(ISERROR(VLOOKUP(C146,$AH$6:$AI$27,2,0))=TRUE,"",VLOOKUP(C146,$AH$6:$AI$27,2,0))</f>
        <v/>
      </c>
      <c r="AH146" s="78"/>
      <c r="AI146" s="78"/>
    </row>
    <row r="147" spans="1:35" s="80" customFormat="1">
      <c r="A147" s="2045"/>
      <c r="B147" s="2051"/>
      <c r="C147" s="2051"/>
      <c r="D147" s="2051"/>
      <c r="E147" s="2020"/>
      <c r="F147" s="244" t="s">
        <v>923</v>
      </c>
      <c r="G147" s="245"/>
      <c r="H147" s="2020"/>
      <c r="I147" s="2128"/>
      <c r="J147" s="2102"/>
      <c r="K147" s="2105"/>
      <c r="L147" s="2102"/>
      <c r="M147" s="2105"/>
      <c r="N147" s="2102"/>
      <c r="O147" s="2105"/>
      <c r="P147" s="2120"/>
      <c r="Q147" s="2121"/>
      <c r="R147" s="2057"/>
      <c r="S147" s="2143"/>
      <c r="T147" s="2023"/>
      <c r="U147" s="2063"/>
      <c r="V147" s="2063"/>
      <c r="W147" s="2063"/>
      <c r="X147" s="2063"/>
      <c r="Y147" s="2063"/>
      <c r="Z147" s="2063"/>
      <c r="AA147" s="2063"/>
      <c r="AB147" s="2063"/>
      <c r="AC147" s="2054"/>
      <c r="AD147" s="2108"/>
      <c r="AE147" s="276" t="s">
        <v>1004</v>
      </c>
      <c r="AG147" s="2045"/>
      <c r="AH147" s="78"/>
      <c r="AI147" s="78"/>
    </row>
    <row r="148" spans="1:35" s="80" customFormat="1">
      <c r="A148" s="2046"/>
      <c r="B148" s="2052"/>
      <c r="C148" s="2052"/>
      <c r="D148" s="2052"/>
      <c r="E148" s="2021"/>
      <c r="F148" s="272" t="s">
        <v>1002</v>
      </c>
      <c r="G148" s="271"/>
      <c r="H148" s="2021"/>
      <c r="I148" s="2129"/>
      <c r="J148" s="2103"/>
      <c r="K148" s="2106"/>
      <c r="L148" s="2103"/>
      <c r="M148" s="2106"/>
      <c r="N148" s="2103"/>
      <c r="O148" s="2106"/>
      <c r="P148" s="2122"/>
      <c r="Q148" s="2123"/>
      <c r="R148" s="2058"/>
      <c r="S148" s="2144"/>
      <c r="T148" s="2024"/>
      <c r="U148" s="2064"/>
      <c r="V148" s="2064"/>
      <c r="W148" s="2064"/>
      <c r="X148" s="2064"/>
      <c r="Y148" s="2064"/>
      <c r="Z148" s="2064"/>
      <c r="AA148" s="2064"/>
      <c r="AB148" s="2064"/>
      <c r="AC148" s="2055"/>
      <c r="AD148" s="2109"/>
      <c r="AE148" s="246" t="s">
        <v>940</v>
      </c>
      <c r="AG148" s="2046"/>
      <c r="AH148" s="78"/>
      <c r="AI148" s="78"/>
    </row>
    <row r="149" spans="1:35" s="80" customFormat="1">
      <c r="A149" s="2044">
        <v>49</v>
      </c>
      <c r="B149" s="2050"/>
      <c r="C149" s="2050"/>
      <c r="D149" s="2050"/>
      <c r="E149" s="2019"/>
      <c r="F149" s="241" t="s">
        <v>682</v>
      </c>
      <c r="G149" s="242"/>
      <c r="H149" s="2019"/>
      <c r="I149" s="2145" t="s">
        <v>688</v>
      </c>
      <c r="J149" s="2101"/>
      <c r="K149" s="2104" t="s">
        <v>309</v>
      </c>
      <c r="L149" s="2101"/>
      <c r="M149" s="2104" t="s">
        <v>335</v>
      </c>
      <c r="N149" s="2101"/>
      <c r="O149" s="2104" t="s">
        <v>358</v>
      </c>
      <c r="P149" s="2125" t="s">
        <v>224</v>
      </c>
      <c r="Q149" s="2126"/>
      <c r="R149" s="2056"/>
      <c r="S149" s="2146" t="s">
        <v>331</v>
      </c>
      <c r="T149" s="2022"/>
      <c r="U149" s="2062"/>
      <c r="V149" s="2062"/>
      <c r="W149" s="2062"/>
      <c r="X149" s="2062"/>
      <c r="Y149" s="2062"/>
      <c r="Z149" s="2062"/>
      <c r="AA149" s="2062"/>
      <c r="AB149" s="2062"/>
      <c r="AC149" s="2053"/>
      <c r="AD149" s="2107"/>
      <c r="AE149" s="243" t="s">
        <v>683</v>
      </c>
      <c r="AG149" s="2044" t="str">
        <f t="shared" ref="AG149" si="47">IF(ISERROR(VLOOKUP(C149,$AH$6:$AI$27,2,0))=TRUE,"",VLOOKUP(C149,$AH$6:$AI$27,2,0))</f>
        <v/>
      </c>
      <c r="AH149" s="78"/>
      <c r="AI149" s="78"/>
    </row>
    <row r="150" spans="1:35" s="80" customFormat="1">
      <c r="A150" s="2045"/>
      <c r="B150" s="2051"/>
      <c r="C150" s="2051"/>
      <c r="D150" s="2051"/>
      <c r="E150" s="2020"/>
      <c r="F150" s="244" t="s">
        <v>923</v>
      </c>
      <c r="G150" s="245"/>
      <c r="H150" s="2020"/>
      <c r="I150" s="2128"/>
      <c r="J150" s="2102"/>
      <c r="K150" s="2105"/>
      <c r="L150" s="2102"/>
      <c r="M150" s="2105"/>
      <c r="N150" s="2102"/>
      <c r="O150" s="2105"/>
      <c r="P150" s="2120"/>
      <c r="Q150" s="2121"/>
      <c r="R150" s="2057"/>
      <c r="S150" s="2143"/>
      <c r="T150" s="2023"/>
      <c r="U150" s="2063"/>
      <c r="V150" s="2063"/>
      <c r="W150" s="2063"/>
      <c r="X150" s="2063"/>
      <c r="Y150" s="2063"/>
      <c r="Z150" s="2063"/>
      <c r="AA150" s="2063"/>
      <c r="AB150" s="2063"/>
      <c r="AC150" s="2054"/>
      <c r="AD150" s="2108"/>
      <c r="AE150" s="276" t="s">
        <v>925</v>
      </c>
      <c r="AG150" s="2045"/>
      <c r="AH150" s="78"/>
      <c r="AI150" s="78"/>
    </row>
    <row r="151" spans="1:35" s="80" customFormat="1">
      <c r="A151" s="2046"/>
      <c r="B151" s="2052"/>
      <c r="C151" s="2052"/>
      <c r="D151" s="2052"/>
      <c r="E151" s="2021"/>
      <c r="F151" s="272" t="s">
        <v>985</v>
      </c>
      <c r="G151" s="271"/>
      <c r="H151" s="2021"/>
      <c r="I151" s="2129"/>
      <c r="J151" s="2103"/>
      <c r="K151" s="2106"/>
      <c r="L151" s="2103"/>
      <c r="M151" s="2106"/>
      <c r="N151" s="2103"/>
      <c r="O151" s="2106"/>
      <c r="P151" s="2122"/>
      <c r="Q151" s="2123"/>
      <c r="R151" s="2058"/>
      <c r="S151" s="2144"/>
      <c r="T151" s="2024"/>
      <c r="U151" s="2064"/>
      <c r="V151" s="2064"/>
      <c r="W151" s="2064"/>
      <c r="X151" s="2064"/>
      <c r="Y151" s="2064"/>
      <c r="Z151" s="2064"/>
      <c r="AA151" s="2064"/>
      <c r="AB151" s="2064"/>
      <c r="AC151" s="2055"/>
      <c r="AD151" s="2109"/>
      <c r="AE151" s="246" t="s">
        <v>1003</v>
      </c>
      <c r="AG151" s="2046"/>
      <c r="AH151" s="78"/>
      <c r="AI151" s="78"/>
    </row>
    <row r="152" spans="1:35" s="80" customFormat="1">
      <c r="A152" s="2044">
        <v>50</v>
      </c>
      <c r="B152" s="2050"/>
      <c r="C152" s="2050"/>
      <c r="D152" s="2050"/>
      <c r="E152" s="2019"/>
      <c r="F152" s="241" t="s">
        <v>682</v>
      </c>
      <c r="G152" s="242"/>
      <c r="H152" s="2019"/>
      <c r="I152" s="2145" t="s">
        <v>688</v>
      </c>
      <c r="J152" s="2101"/>
      <c r="K152" s="2104" t="s">
        <v>309</v>
      </c>
      <c r="L152" s="2101"/>
      <c r="M152" s="2104" t="s">
        <v>335</v>
      </c>
      <c r="N152" s="2101"/>
      <c r="O152" s="2104" t="s">
        <v>358</v>
      </c>
      <c r="P152" s="2125" t="s">
        <v>224</v>
      </c>
      <c r="Q152" s="2126"/>
      <c r="R152" s="2056"/>
      <c r="S152" s="2146" t="s">
        <v>331</v>
      </c>
      <c r="T152" s="2022"/>
      <c r="U152" s="2062"/>
      <c r="V152" s="2062"/>
      <c r="W152" s="2062"/>
      <c r="X152" s="2062"/>
      <c r="Y152" s="2062"/>
      <c r="Z152" s="2062"/>
      <c r="AA152" s="2062"/>
      <c r="AB152" s="2062"/>
      <c r="AC152" s="2053"/>
      <c r="AD152" s="2107"/>
      <c r="AE152" s="243" t="s">
        <v>683</v>
      </c>
      <c r="AG152" s="2044" t="str">
        <f t="shared" ref="AG152" si="48">IF(ISERROR(VLOOKUP(C152,$AH$6:$AI$27,2,0))=TRUE,"",VLOOKUP(C152,$AH$6:$AI$27,2,0))</f>
        <v/>
      </c>
      <c r="AH152" s="78"/>
      <c r="AI152" s="78"/>
    </row>
    <row r="153" spans="1:35" s="80" customFormat="1">
      <c r="A153" s="2045"/>
      <c r="B153" s="2051"/>
      <c r="C153" s="2051"/>
      <c r="D153" s="2051"/>
      <c r="E153" s="2020"/>
      <c r="F153" s="244" t="s">
        <v>923</v>
      </c>
      <c r="G153" s="245"/>
      <c r="H153" s="2020"/>
      <c r="I153" s="2128"/>
      <c r="J153" s="2102"/>
      <c r="K153" s="2105"/>
      <c r="L153" s="2102"/>
      <c r="M153" s="2105"/>
      <c r="N153" s="2102"/>
      <c r="O153" s="2105"/>
      <c r="P153" s="2120"/>
      <c r="Q153" s="2121"/>
      <c r="R153" s="2057"/>
      <c r="S153" s="2143"/>
      <c r="T153" s="2023"/>
      <c r="U153" s="2063"/>
      <c r="V153" s="2063"/>
      <c r="W153" s="2063"/>
      <c r="X153" s="2063"/>
      <c r="Y153" s="2063"/>
      <c r="Z153" s="2063"/>
      <c r="AA153" s="2063"/>
      <c r="AB153" s="2063"/>
      <c r="AC153" s="2054"/>
      <c r="AD153" s="2108"/>
      <c r="AE153" s="276" t="s">
        <v>992</v>
      </c>
      <c r="AG153" s="2045"/>
      <c r="AH153" s="78"/>
      <c r="AI153" s="78"/>
    </row>
    <row r="154" spans="1:35" s="80" customFormat="1">
      <c r="A154" s="2046"/>
      <c r="B154" s="2052"/>
      <c r="C154" s="2052"/>
      <c r="D154" s="2052"/>
      <c r="E154" s="2021"/>
      <c r="F154" s="272" t="s">
        <v>985</v>
      </c>
      <c r="G154" s="271"/>
      <c r="H154" s="2021"/>
      <c r="I154" s="2129"/>
      <c r="J154" s="2103"/>
      <c r="K154" s="2106"/>
      <c r="L154" s="2103"/>
      <c r="M154" s="2106"/>
      <c r="N154" s="2103"/>
      <c r="O154" s="2106"/>
      <c r="P154" s="2122"/>
      <c r="Q154" s="2123"/>
      <c r="R154" s="2058"/>
      <c r="S154" s="2144"/>
      <c r="T154" s="2024"/>
      <c r="U154" s="2064"/>
      <c r="V154" s="2064"/>
      <c r="W154" s="2064"/>
      <c r="X154" s="2064"/>
      <c r="Y154" s="2064"/>
      <c r="Z154" s="2064"/>
      <c r="AA154" s="2064"/>
      <c r="AB154" s="2064"/>
      <c r="AC154" s="2055"/>
      <c r="AD154" s="2109"/>
      <c r="AE154" s="246" t="s">
        <v>940</v>
      </c>
      <c r="AG154" s="2046"/>
      <c r="AH154" s="78"/>
      <c r="AI154" s="78"/>
    </row>
    <row r="155" spans="1:35" s="80" customFormat="1">
      <c r="A155" s="2044">
        <v>51</v>
      </c>
      <c r="B155" s="2050"/>
      <c r="C155" s="2050"/>
      <c r="D155" s="2050"/>
      <c r="E155" s="2019"/>
      <c r="F155" s="241" t="s">
        <v>682</v>
      </c>
      <c r="G155" s="242"/>
      <c r="H155" s="2019"/>
      <c r="I155" s="2145" t="s">
        <v>688</v>
      </c>
      <c r="J155" s="2101"/>
      <c r="K155" s="2104" t="s">
        <v>309</v>
      </c>
      <c r="L155" s="2101"/>
      <c r="M155" s="2104" t="s">
        <v>335</v>
      </c>
      <c r="N155" s="2101"/>
      <c r="O155" s="2104" t="s">
        <v>358</v>
      </c>
      <c r="P155" s="2125" t="s">
        <v>224</v>
      </c>
      <c r="Q155" s="2126"/>
      <c r="R155" s="2056"/>
      <c r="S155" s="2146" t="s">
        <v>331</v>
      </c>
      <c r="T155" s="2022"/>
      <c r="U155" s="2062"/>
      <c r="V155" s="2062"/>
      <c r="W155" s="2062"/>
      <c r="X155" s="2062"/>
      <c r="Y155" s="2062"/>
      <c r="Z155" s="2062"/>
      <c r="AA155" s="2062"/>
      <c r="AB155" s="2062"/>
      <c r="AC155" s="2053"/>
      <c r="AD155" s="2107"/>
      <c r="AE155" s="243" t="s">
        <v>683</v>
      </c>
      <c r="AG155" s="2044" t="str">
        <f t="shared" ref="AG155" si="49">IF(ISERROR(VLOOKUP(C155,$AH$6:$AI$27,2,0))=TRUE,"",VLOOKUP(C155,$AH$6:$AI$27,2,0))</f>
        <v/>
      </c>
      <c r="AH155" s="78"/>
      <c r="AI155" s="78"/>
    </row>
    <row r="156" spans="1:35" s="80" customFormat="1">
      <c r="A156" s="2045"/>
      <c r="B156" s="2051"/>
      <c r="C156" s="2051"/>
      <c r="D156" s="2051"/>
      <c r="E156" s="2020"/>
      <c r="F156" s="244" t="s">
        <v>923</v>
      </c>
      <c r="G156" s="245"/>
      <c r="H156" s="2020"/>
      <c r="I156" s="2128"/>
      <c r="J156" s="2102"/>
      <c r="K156" s="2105"/>
      <c r="L156" s="2102"/>
      <c r="M156" s="2105"/>
      <c r="N156" s="2102"/>
      <c r="O156" s="2105"/>
      <c r="P156" s="2120"/>
      <c r="Q156" s="2121"/>
      <c r="R156" s="2057"/>
      <c r="S156" s="2143"/>
      <c r="T156" s="2023"/>
      <c r="U156" s="2063"/>
      <c r="V156" s="2063"/>
      <c r="W156" s="2063"/>
      <c r="X156" s="2063"/>
      <c r="Y156" s="2063"/>
      <c r="Z156" s="2063"/>
      <c r="AA156" s="2063"/>
      <c r="AB156" s="2063"/>
      <c r="AC156" s="2054"/>
      <c r="AD156" s="2108"/>
      <c r="AE156" s="276" t="s">
        <v>925</v>
      </c>
      <c r="AG156" s="2045"/>
      <c r="AH156" s="78"/>
      <c r="AI156" s="78"/>
    </row>
    <row r="157" spans="1:35" s="80" customFormat="1">
      <c r="A157" s="2046"/>
      <c r="B157" s="2052"/>
      <c r="C157" s="2052"/>
      <c r="D157" s="2052"/>
      <c r="E157" s="2021"/>
      <c r="F157" s="272" t="s">
        <v>985</v>
      </c>
      <c r="G157" s="271"/>
      <c r="H157" s="2021"/>
      <c r="I157" s="2129"/>
      <c r="J157" s="2103"/>
      <c r="K157" s="2106"/>
      <c r="L157" s="2103"/>
      <c r="M157" s="2106"/>
      <c r="N157" s="2103"/>
      <c r="O157" s="2106"/>
      <c r="P157" s="2122"/>
      <c r="Q157" s="2123"/>
      <c r="R157" s="2058"/>
      <c r="S157" s="2144"/>
      <c r="T157" s="2024"/>
      <c r="U157" s="2064"/>
      <c r="V157" s="2064"/>
      <c r="W157" s="2064"/>
      <c r="X157" s="2064"/>
      <c r="Y157" s="2064"/>
      <c r="Z157" s="2064"/>
      <c r="AA157" s="2064"/>
      <c r="AB157" s="2064"/>
      <c r="AC157" s="2055"/>
      <c r="AD157" s="2109"/>
      <c r="AE157" s="246" t="s">
        <v>940</v>
      </c>
      <c r="AG157" s="2046"/>
      <c r="AH157" s="78"/>
      <c r="AI157" s="78"/>
    </row>
    <row r="158" spans="1:35" s="80" customFormat="1">
      <c r="A158" s="2044">
        <v>52</v>
      </c>
      <c r="B158" s="2050"/>
      <c r="C158" s="2050"/>
      <c r="D158" s="2050"/>
      <c r="E158" s="2019"/>
      <c r="F158" s="241" t="s">
        <v>682</v>
      </c>
      <c r="G158" s="242"/>
      <c r="H158" s="2019"/>
      <c r="I158" s="2145" t="s">
        <v>688</v>
      </c>
      <c r="J158" s="2101"/>
      <c r="K158" s="2104" t="s">
        <v>309</v>
      </c>
      <c r="L158" s="2101"/>
      <c r="M158" s="2104" t="s">
        <v>335</v>
      </c>
      <c r="N158" s="2101"/>
      <c r="O158" s="2104" t="s">
        <v>358</v>
      </c>
      <c r="P158" s="2125" t="s">
        <v>224</v>
      </c>
      <c r="Q158" s="2126"/>
      <c r="R158" s="2056"/>
      <c r="S158" s="2146" t="s">
        <v>331</v>
      </c>
      <c r="T158" s="2022"/>
      <c r="U158" s="2062"/>
      <c r="V158" s="2062"/>
      <c r="W158" s="2062"/>
      <c r="X158" s="2062"/>
      <c r="Y158" s="2062"/>
      <c r="Z158" s="2062"/>
      <c r="AA158" s="2062"/>
      <c r="AB158" s="2062"/>
      <c r="AC158" s="2053"/>
      <c r="AD158" s="2107"/>
      <c r="AE158" s="243" t="s">
        <v>683</v>
      </c>
      <c r="AG158" s="2044" t="str">
        <f t="shared" ref="AG158" si="50">IF(ISERROR(VLOOKUP(C158,$AH$6:$AI$27,2,0))=TRUE,"",VLOOKUP(C158,$AH$6:$AI$27,2,0))</f>
        <v/>
      </c>
      <c r="AH158" s="78"/>
      <c r="AI158" s="78"/>
    </row>
    <row r="159" spans="1:35" s="80" customFormat="1">
      <c r="A159" s="2045"/>
      <c r="B159" s="2051"/>
      <c r="C159" s="2051"/>
      <c r="D159" s="2051"/>
      <c r="E159" s="2020"/>
      <c r="F159" s="244" t="s">
        <v>923</v>
      </c>
      <c r="G159" s="245"/>
      <c r="H159" s="2020"/>
      <c r="I159" s="2128"/>
      <c r="J159" s="2102"/>
      <c r="K159" s="2105"/>
      <c r="L159" s="2102"/>
      <c r="M159" s="2105"/>
      <c r="N159" s="2102"/>
      <c r="O159" s="2105"/>
      <c r="P159" s="2120"/>
      <c r="Q159" s="2121"/>
      <c r="R159" s="2057"/>
      <c r="S159" s="2143"/>
      <c r="T159" s="2023"/>
      <c r="U159" s="2063"/>
      <c r="V159" s="2063"/>
      <c r="W159" s="2063"/>
      <c r="X159" s="2063"/>
      <c r="Y159" s="2063"/>
      <c r="Z159" s="2063"/>
      <c r="AA159" s="2063"/>
      <c r="AB159" s="2063"/>
      <c r="AC159" s="2054"/>
      <c r="AD159" s="2108"/>
      <c r="AE159" s="276" t="s">
        <v>992</v>
      </c>
      <c r="AG159" s="2045"/>
      <c r="AH159" s="78"/>
      <c r="AI159" s="78"/>
    </row>
    <row r="160" spans="1:35" s="80" customFormat="1">
      <c r="A160" s="2046"/>
      <c r="B160" s="2052"/>
      <c r="C160" s="2052"/>
      <c r="D160" s="2052"/>
      <c r="E160" s="2021"/>
      <c r="F160" s="272" t="s">
        <v>939</v>
      </c>
      <c r="G160" s="271"/>
      <c r="H160" s="2021"/>
      <c r="I160" s="2129"/>
      <c r="J160" s="2103"/>
      <c r="K160" s="2106"/>
      <c r="L160" s="2103"/>
      <c r="M160" s="2106"/>
      <c r="N160" s="2103"/>
      <c r="O160" s="2106"/>
      <c r="P160" s="2122"/>
      <c r="Q160" s="2123"/>
      <c r="R160" s="2058"/>
      <c r="S160" s="2144"/>
      <c r="T160" s="2024"/>
      <c r="U160" s="2064"/>
      <c r="V160" s="2064"/>
      <c r="W160" s="2064"/>
      <c r="X160" s="2064"/>
      <c r="Y160" s="2064"/>
      <c r="Z160" s="2064"/>
      <c r="AA160" s="2064"/>
      <c r="AB160" s="2064"/>
      <c r="AC160" s="2055"/>
      <c r="AD160" s="2109"/>
      <c r="AE160" s="246" t="s">
        <v>986</v>
      </c>
      <c r="AG160" s="2046"/>
      <c r="AH160" s="78"/>
      <c r="AI160" s="78"/>
    </row>
    <row r="161" spans="1:35" s="80" customFormat="1">
      <c r="A161" s="2044">
        <v>53</v>
      </c>
      <c r="B161" s="2050"/>
      <c r="C161" s="2050"/>
      <c r="D161" s="2050"/>
      <c r="E161" s="2019"/>
      <c r="F161" s="241" t="s">
        <v>682</v>
      </c>
      <c r="G161" s="242"/>
      <c r="H161" s="2019"/>
      <c r="I161" s="2145" t="s">
        <v>688</v>
      </c>
      <c r="J161" s="2101"/>
      <c r="K161" s="2104" t="s">
        <v>309</v>
      </c>
      <c r="L161" s="2101"/>
      <c r="M161" s="2104" t="s">
        <v>335</v>
      </c>
      <c r="N161" s="2101"/>
      <c r="O161" s="2104" t="s">
        <v>358</v>
      </c>
      <c r="P161" s="2125" t="s">
        <v>224</v>
      </c>
      <c r="Q161" s="2126"/>
      <c r="R161" s="2056"/>
      <c r="S161" s="2146" t="s">
        <v>331</v>
      </c>
      <c r="T161" s="2022"/>
      <c r="U161" s="2062"/>
      <c r="V161" s="2062"/>
      <c r="W161" s="2062"/>
      <c r="X161" s="2062"/>
      <c r="Y161" s="2062"/>
      <c r="Z161" s="2062"/>
      <c r="AA161" s="2062"/>
      <c r="AB161" s="2062"/>
      <c r="AC161" s="2053"/>
      <c r="AD161" s="2107"/>
      <c r="AE161" s="243" t="s">
        <v>683</v>
      </c>
      <c r="AG161" s="2044" t="str">
        <f t="shared" ref="AG161" si="51">IF(ISERROR(VLOOKUP(C161,$AH$6:$AI$27,2,0))=TRUE,"",VLOOKUP(C161,$AH$6:$AI$27,2,0))</f>
        <v/>
      </c>
      <c r="AH161" s="78"/>
      <c r="AI161" s="78"/>
    </row>
    <row r="162" spans="1:35" s="80" customFormat="1">
      <c r="A162" s="2045"/>
      <c r="B162" s="2051"/>
      <c r="C162" s="2051"/>
      <c r="D162" s="2051"/>
      <c r="E162" s="2020"/>
      <c r="F162" s="244" t="s">
        <v>923</v>
      </c>
      <c r="G162" s="245"/>
      <c r="H162" s="2020"/>
      <c r="I162" s="2128"/>
      <c r="J162" s="2102"/>
      <c r="K162" s="2105"/>
      <c r="L162" s="2102"/>
      <c r="M162" s="2105"/>
      <c r="N162" s="2102"/>
      <c r="O162" s="2105"/>
      <c r="P162" s="2120"/>
      <c r="Q162" s="2121"/>
      <c r="R162" s="2057"/>
      <c r="S162" s="2143"/>
      <c r="T162" s="2023"/>
      <c r="U162" s="2063"/>
      <c r="V162" s="2063"/>
      <c r="W162" s="2063"/>
      <c r="X162" s="2063"/>
      <c r="Y162" s="2063"/>
      <c r="Z162" s="2063"/>
      <c r="AA162" s="2063"/>
      <c r="AB162" s="2063"/>
      <c r="AC162" s="2054"/>
      <c r="AD162" s="2108"/>
      <c r="AE162" s="276" t="s">
        <v>1004</v>
      </c>
      <c r="AG162" s="2045"/>
      <c r="AH162" s="78"/>
      <c r="AI162" s="78"/>
    </row>
    <row r="163" spans="1:35" s="80" customFormat="1">
      <c r="A163" s="2046"/>
      <c r="B163" s="2052"/>
      <c r="C163" s="2052"/>
      <c r="D163" s="2052"/>
      <c r="E163" s="2021"/>
      <c r="F163" s="272" t="s">
        <v>985</v>
      </c>
      <c r="G163" s="271"/>
      <c r="H163" s="2021"/>
      <c r="I163" s="2129"/>
      <c r="J163" s="2103"/>
      <c r="K163" s="2106"/>
      <c r="L163" s="2103"/>
      <c r="M163" s="2106"/>
      <c r="N163" s="2103"/>
      <c r="O163" s="2106"/>
      <c r="P163" s="2122"/>
      <c r="Q163" s="2123"/>
      <c r="R163" s="2058"/>
      <c r="S163" s="2144"/>
      <c r="T163" s="2024"/>
      <c r="U163" s="2064"/>
      <c r="V163" s="2064"/>
      <c r="W163" s="2064"/>
      <c r="X163" s="2064"/>
      <c r="Y163" s="2064"/>
      <c r="Z163" s="2064"/>
      <c r="AA163" s="2064"/>
      <c r="AB163" s="2064"/>
      <c r="AC163" s="2055"/>
      <c r="AD163" s="2109"/>
      <c r="AE163" s="246" t="s">
        <v>940</v>
      </c>
      <c r="AG163" s="2046"/>
      <c r="AH163" s="78"/>
      <c r="AI163" s="78"/>
    </row>
    <row r="164" spans="1:35" s="80" customFormat="1">
      <c r="A164" s="2044">
        <v>54</v>
      </c>
      <c r="B164" s="2050"/>
      <c r="C164" s="2050"/>
      <c r="D164" s="2050"/>
      <c r="E164" s="2019"/>
      <c r="F164" s="241" t="s">
        <v>682</v>
      </c>
      <c r="G164" s="242"/>
      <c r="H164" s="2019"/>
      <c r="I164" s="2145" t="s">
        <v>688</v>
      </c>
      <c r="J164" s="2101"/>
      <c r="K164" s="2104" t="s">
        <v>309</v>
      </c>
      <c r="L164" s="2101"/>
      <c r="M164" s="2104" t="s">
        <v>335</v>
      </c>
      <c r="N164" s="2101"/>
      <c r="O164" s="2104" t="s">
        <v>358</v>
      </c>
      <c r="P164" s="2125" t="s">
        <v>224</v>
      </c>
      <c r="Q164" s="2126"/>
      <c r="R164" s="2056"/>
      <c r="S164" s="2146" t="s">
        <v>331</v>
      </c>
      <c r="T164" s="2022"/>
      <c r="U164" s="2062"/>
      <c r="V164" s="2062"/>
      <c r="W164" s="2062"/>
      <c r="X164" s="2062"/>
      <c r="Y164" s="2062"/>
      <c r="Z164" s="2062"/>
      <c r="AA164" s="2062"/>
      <c r="AB164" s="2062"/>
      <c r="AC164" s="2053"/>
      <c r="AD164" s="2107"/>
      <c r="AE164" s="243" t="s">
        <v>683</v>
      </c>
      <c r="AG164" s="2044" t="str">
        <f t="shared" ref="AG164" si="52">IF(ISERROR(VLOOKUP(C164,$AH$6:$AI$27,2,0))=TRUE,"",VLOOKUP(C164,$AH$6:$AI$27,2,0))</f>
        <v/>
      </c>
      <c r="AH164" s="78"/>
      <c r="AI164" s="78"/>
    </row>
    <row r="165" spans="1:35" s="80" customFormat="1">
      <c r="A165" s="2045"/>
      <c r="B165" s="2051"/>
      <c r="C165" s="2051"/>
      <c r="D165" s="2051"/>
      <c r="E165" s="2020"/>
      <c r="F165" s="244" t="s">
        <v>923</v>
      </c>
      <c r="G165" s="245"/>
      <c r="H165" s="2020"/>
      <c r="I165" s="2128"/>
      <c r="J165" s="2102"/>
      <c r="K165" s="2105"/>
      <c r="L165" s="2102"/>
      <c r="M165" s="2105"/>
      <c r="N165" s="2102"/>
      <c r="O165" s="2105"/>
      <c r="P165" s="2120"/>
      <c r="Q165" s="2121"/>
      <c r="R165" s="2057"/>
      <c r="S165" s="2143"/>
      <c r="T165" s="2023"/>
      <c r="U165" s="2063"/>
      <c r="V165" s="2063"/>
      <c r="W165" s="2063"/>
      <c r="X165" s="2063"/>
      <c r="Y165" s="2063"/>
      <c r="Z165" s="2063"/>
      <c r="AA165" s="2063"/>
      <c r="AB165" s="2063"/>
      <c r="AC165" s="2054"/>
      <c r="AD165" s="2108"/>
      <c r="AE165" s="276" t="s">
        <v>925</v>
      </c>
      <c r="AG165" s="2045"/>
      <c r="AH165" s="78"/>
      <c r="AI165" s="78"/>
    </row>
    <row r="166" spans="1:35" s="80" customFormat="1">
      <c r="A166" s="2046"/>
      <c r="B166" s="2052"/>
      <c r="C166" s="2052"/>
      <c r="D166" s="2052"/>
      <c r="E166" s="2021"/>
      <c r="F166" s="272" t="s">
        <v>939</v>
      </c>
      <c r="G166" s="271"/>
      <c r="H166" s="2021"/>
      <c r="I166" s="2129"/>
      <c r="J166" s="2103"/>
      <c r="K166" s="2106"/>
      <c r="L166" s="2103"/>
      <c r="M166" s="2106"/>
      <c r="N166" s="2103"/>
      <c r="O166" s="2106"/>
      <c r="P166" s="2122"/>
      <c r="Q166" s="2123"/>
      <c r="R166" s="2058"/>
      <c r="S166" s="2144"/>
      <c r="T166" s="2024"/>
      <c r="U166" s="2064"/>
      <c r="V166" s="2064"/>
      <c r="W166" s="2064"/>
      <c r="X166" s="2064"/>
      <c r="Y166" s="2064"/>
      <c r="Z166" s="2064"/>
      <c r="AA166" s="2064"/>
      <c r="AB166" s="2064"/>
      <c r="AC166" s="2055"/>
      <c r="AD166" s="2109"/>
      <c r="AE166" s="246" t="s">
        <v>986</v>
      </c>
      <c r="AG166" s="2046"/>
      <c r="AH166" s="78"/>
      <c r="AI166" s="78"/>
    </row>
    <row r="167" spans="1:35" s="80" customFormat="1">
      <c r="A167" s="2044">
        <v>55</v>
      </c>
      <c r="B167" s="2050"/>
      <c r="C167" s="2050"/>
      <c r="D167" s="2050"/>
      <c r="E167" s="2019"/>
      <c r="F167" s="241" t="s">
        <v>682</v>
      </c>
      <c r="G167" s="242"/>
      <c r="H167" s="2019"/>
      <c r="I167" s="2145" t="s">
        <v>688</v>
      </c>
      <c r="J167" s="2101"/>
      <c r="K167" s="2104" t="s">
        <v>309</v>
      </c>
      <c r="L167" s="2101"/>
      <c r="M167" s="2104" t="s">
        <v>335</v>
      </c>
      <c r="N167" s="2101"/>
      <c r="O167" s="2104" t="s">
        <v>358</v>
      </c>
      <c r="P167" s="2125" t="s">
        <v>224</v>
      </c>
      <c r="Q167" s="2126"/>
      <c r="R167" s="2056"/>
      <c r="S167" s="2146" t="s">
        <v>331</v>
      </c>
      <c r="T167" s="2022"/>
      <c r="U167" s="2062"/>
      <c r="V167" s="2062"/>
      <c r="W167" s="2062"/>
      <c r="X167" s="2062"/>
      <c r="Y167" s="2062"/>
      <c r="Z167" s="2062"/>
      <c r="AA167" s="2062"/>
      <c r="AB167" s="2062"/>
      <c r="AC167" s="2053"/>
      <c r="AD167" s="2107"/>
      <c r="AE167" s="243" t="s">
        <v>683</v>
      </c>
      <c r="AG167" s="2044" t="str">
        <f t="shared" ref="AG167" si="53">IF(ISERROR(VLOOKUP(C167,$AH$6:$AI$27,2,0))=TRUE,"",VLOOKUP(C167,$AH$6:$AI$27,2,0))</f>
        <v/>
      </c>
      <c r="AH167" s="78"/>
      <c r="AI167" s="78"/>
    </row>
    <row r="168" spans="1:35" s="80" customFormat="1">
      <c r="A168" s="2045"/>
      <c r="B168" s="2051"/>
      <c r="C168" s="2051"/>
      <c r="D168" s="2051"/>
      <c r="E168" s="2020"/>
      <c r="F168" s="244" t="s">
        <v>984</v>
      </c>
      <c r="G168" s="245"/>
      <c r="H168" s="2020"/>
      <c r="I168" s="2128"/>
      <c r="J168" s="2102"/>
      <c r="K168" s="2105"/>
      <c r="L168" s="2102"/>
      <c r="M168" s="2105"/>
      <c r="N168" s="2102"/>
      <c r="O168" s="2105"/>
      <c r="P168" s="2120"/>
      <c r="Q168" s="2121"/>
      <c r="R168" s="2057"/>
      <c r="S168" s="2143"/>
      <c r="T168" s="2023"/>
      <c r="U168" s="2063"/>
      <c r="V168" s="2063"/>
      <c r="W168" s="2063"/>
      <c r="X168" s="2063"/>
      <c r="Y168" s="2063"/>
      <c r="Z168" s="2063"/>
      <c r="AA168" s="2063"/>
      <c r="AB168" s="2063"/>
      <c r="AC168" s="2054"/>
      <c r="AD168" s="2108"/>
      <c r="AE168" s="276" t="s">
        <v>1004</v>
      </c>
      <c r="AG168" s="2045"/>
      <c r="AH168" s="78"/>
      <c r="AI168" s="78"/>
    </row>
    <row r="169" spans="1:35" s="80" customFormat="1">
      <c r="A169" s="2046"/>
      <c r="B169" s="2052"/>
      <c r="C169" s="2052"/>
      <c r="D169" s="2052"/>
      <c r="E169" s="2021"/>
      <c r="F169" s="272" t="s">
        <v>1002</v>
      </c>
      <c r="G169" s="271"/>
      <c r="H169" s="2021"/>
      <c r="I169" s="2129"/>
      <c r="J169" s="2103"/>
      <c r="K169" s="2106"/>
      <c r="L169" s="2103"/>
      <c r="M169" s="2106"/>
      <c r="N169" s="2103"/>
      <c r="O169" s="2106"/>
      <c r="P169" s="2122"/>
      <c r="Q169" s="2123"/>
      <c r="R169" s="2058"/>
      <c r="S169" s="2144"/>
      <c r="T169" s="2024"/>
      <c r="U169" s="2064"/>
      <c r="V169" s="2064"/>
      <c r="W169" s="2064"/>
      <c r="X169" s="2064"/>
      <c r="Y169" s="2064"/>
      <c r="Z169" s="2064"/>
      <c r="AA169" s="2064"/>
      <c r="AB169" s="2064"/>
      <c r="AC169" s="2055"/>
      <c r="AD169" s="2109"/>
      <c r="AE169" s="246" t="s">
        <v>1003</v>
      </c>
      <c r="AG169" s="2046"/>
      <c r="AH169" s="78"/>
      <c r="AI169" s="78"/>
    </row>
    <row r="170" spans="1:35" s="80" customFormat="1">
      <c r="A170" s="2044">
        <v>56</v>
      </c>
      <c r="B170" s="2050"/>
      <c r="C170" s="2050"/>
      <c r="D170" s="2050"/>
      <c r="E170" s="2019"/>
      <c r="F170" s="241" t="s">
        <v>682</v>
      </c>
      <c r="G170" s="242"/>
      <c r="H170" s="2019"/>
      <c r="I170" s="2145" t="s">
        <v>688</v>
      </c>
      <c r="J170" s="2101"/>
      <c r="K170" s="2104" t="s">
        <v>309</v>
      </c>
      <c r="L170" s="2101"/>
      <c r="M170" s="2104" t="s">
        <v>335</v>
      </c>
      <c r="N170" s="2101"/>
      <c r="O170" s="2104" t="s">
        <v>358</v>
      </c>
      <c r="P170" s="2125" t="s">
        <v>224</v>
      </c>
      <c r="Q170" s="2126"/>
      <c r="R170" s="2056"/>
      <c r="S170" s="2146" t="s">
        <v>331</v>
      </c>
      <c r="T170" s="2022"/>
      <c r="U170" s="2062"/>
      <c r="V170" s="2062"/>
      <c r="W170" s="2062"/>
      <c r="X170" s="2062"/>
      <c r="Y170" s="2062"/>
      <c r="Z170" s="2062"/>
      <c r="AA170" s="2062"/>
      <c r="AB170" s="2062"/>
      <c r="AC170" s="2053"/>
      <c r="AD170" s="2107"/>
      <c r="AE170" s="243" t="s">
        <v>683</v>
      </c>
      <c r="AG170" s="2044" t="str">
        <f t="shared" ref="AG170" si="54">IF(ISERROR(VLOOKUP(C170,$AH$6:$AI$27,2,0))=TRUE,"",VLOOKUP(C170,$AH$6:$AI$27,2,0))</f>
        <v/>
      </c>
      <c r="AH170" s="78"/>
      <c r="AI170" s="78"/>
    </row>
    <row r="171" spans="1:35" s="80" customFormat="1">
      <c r="A171" s="2045"/>
      <c r="B171" s="2051"/>
      <c r="C171" s="2051"/>
      <c r="D171" s="2051"/>
      <c r="E171" s="2020"/>
      <c r="F171" s="244" t="s">
        <v>923</v>
      </c>
      <c r="G171" s="245"/>
      <c r="H171" s="2020"/>
      <c r="I171" s="2128"/>
      <c r="J171" s="2102"/>
      <c r="K171" s="2105"/>
      <c r="L171" s="2102"/>
      <c r="M171" s="2105"/>
      <c r="N171" s="2102"/>
      <c r="O171" s="2105"/>
      <c r="P171" s="2120"/>
      <c r="Q171" s="2121"/>
      <c r="R171" s="2057"/>
      <c r="S171" s="2143"/>
      <c r="T171" s="2023"/>
      <c r="U171" s="2063"/>
      <c r="V171" s="2063"/>
      <c r="W171" s="2063"/>
      <c r="X171" s="2063"/>
      <c r="Y171" s="2063"/>
      <c r="Z171" s="2063"/>
      <c r="AA171" s="2063"/>
      <c r="AB171" s="2063"/>
      <c r="AC171" s="2054"/>
      <c r="AD171" s="2108"/>
      <c r="AE171" s="276" t="s">
        <v>992</v>
      </c>
      <c r="AG171" s="2045"/>
      <c r="AH171" s="78"/>
      <c r="AI171" s="78"/>
    </row>
    <row r="172" spans="1:35" s="80" customFormat="1">
      <c r="A172" s="2046"/>
      <c r="B172" s="2052"/>
      <c r="C172" s="2052"/>
      <c r="D172" s="2052"/>
      <c r="E172" s="2021"/>
      <c r="F172" s="272" t="s">
        <v>1002</v>
      </c>
      <c r="G172" s="271"/>
      <c r="H172" s="2021"/>
      <c r="I172" s="2129"/>
      <c r="J172" s="2103"/>
      <c r="K172" s="2106"/>
      <c r="L172" s="2103"/>
      <c r="M172" s="2106"/>
      <c r="N172" s="2103"/>
      <c r="O172" s="2106"/>
      <c r="P172" s="2122"/>
      <c r="Q172" s="2123"/>
      <c r="R172" s="2058"/>
      <c r="S172" s="2144"/>
      <c r="T172" s="2024"/>
      <c r="U172" s="2064"/>
      <c r="V172" s="2064"/>
      <c r="W172" s="2064"/>
      <c r="X172" s="2064"/>
      <c r="Y172" s="2064"/>
      <c r="Z172" s="2064"/>
      <c r="AA172" s="2064"/>
      <c r="AB172" s="2064"/>
      <c r="AC172" s="2055"/>
      <c r="AD172" s="2109"/>
      <c r="AE172" s="246" t="s">
        <v>1003</v>
      </c>
      <c r="AG172" s="2046"/>
      <c r="AH172" s="78"/>
      <c r="AI172" s="78"/>
    </row>
    <row r="173" spans="1:35" s="80" customFormat="1">
      <c r="A173" s="2044">
        <v>57</v>
      </c>
      <c r="B173" s="2050"/>
      <c r="C173" s="2050"/>
      <c r="D173" s="2050"/>
      <c r="E173" s="2019"/>
      <c r="F173" s="241" t="s">
        <v>682</v>
      </c>
      <c r="G173" s="242"/>
      <c r="H173" s="2019"/>
      <c r="I173" s="2145" t="s">
        <v>688</v>
      </c>
      <c r="J173" s="2101"/>
      <c r="K173" s="2104" t="s">
        <v>309</v>
      </c>
      <c r="L173" s="2101"/>
      <c r="M173" s="2104" t="s">
        <v>335</v>
      </c>
      <c r="N173" s="2101"/>
      <c r="O173" s="2104" t="s">
        <v>358</v>
      </c>
      <c r="P173" s="2125" t="s">
        <v>224</v>
      </c>
      <c r="Q173" s="2126"/>
      <c r="R173" s="2056"/>
      <c r="S173" s="2146" t="s">
        <v>331</v>
      </c>
      <c r="T173" s="2022"/>
      <c r="U173" s="2062"/>
      <c r="V173" s="2062"/>
      <c r="W173" s="2062"/>
      <c r="X173" s="2062"/>
      <c r="Y173" s="2062"/>
      <c r="Z173" s="2062"/>
      <c r="AA173" s="2062"/>
      <c r="AB173" s="2062"/>
      <c r="AC173" s="2053"/>
      <c r="AD173" s="2107"/>
      <c r="AE173" s="243" t="s">
        <v>683</v>
      </c>
      <c r="AG173" s="2044" t="str">
        <f t="shared" ref="AG173" si="55">IF(ISERROR(VLOOKUP(C173,$AH$6:$AI$27,2,0))=TRUE,"",VLOOKUP(C173,$AH$6:$AI$27,2,0))</f>
        <v/>
      </c>
      <c r="AH173" s="78"/>
      <c r="AI173" s="78"/>
    </row>
    <row r="174" spans="1:35" s="80" customFormat="1">
      <c r="A174" s="2045"/>
      <c r="B174" s="2051"/>
      <c r="C174" s="2051"/>
      <c r="D174" s="2051"/>
      <c r="E174" s="2020"/>
      <c r="F174" s="244" t="s">
        <v>1005</v>
      </c>
      <c r="G174" s="245"/>
      <c r="H174" s="2020"/>
      <c r="I174" s="2128"/>
      <c r="J174" s="2102"/>
      <c r="K174" s="2105"/>
      <c r="L174" s="2102"/>
      <c r="M174" s="2105"/>
      <c r="N174" s="2102"/>
      <c r="O174" s="2105"/>
      <c r="P174" s="2120"/>
      <c r="Q174" s="2121"/>
      <c r="R174" s="2057"/>
      <c r="S174" s="2143"/>
      <c r="T174" s="2023"/>
      <c r="U174" s="2063"/>
      <c r="V174" s="2063"/>
      <c r="W174" s="2063"/>
      <c r="X174" s="2063"/>
      <c r="Y174" s="2063"/>
      <c r="Z174" s="2063"/>
      <c r="AA174" s="2063"/>
      <c r="AB174" s="2063"/>
      <c r="AC174" s="2054"/>
      <c r="AD174" s="2108"/>
      <c r="AE174" s="276" t="s">
        <v>1004</v>
      </c>
      <c r="AG174" s="2045"/>
      <c r="AH174" s="78"/>
      <c r="AI174" s="78"/>
    </row>
    <row r="175" spans="1:35" s="80" customFormat="1">
      <c r="A175" s="2046"/>
      <c r="B175" s="2052"/>
      <c r="C175" s="2052"/>
      <c r="D175" s="2052"/>
      <c r="E175" s="2021"/>
      <c r="F175" s="272" t="s">
        <v>939</v>
      </c>
      <c r="G175" s="271"/>
      <c r="H175" s="2021"/>
      <c r="I175" s="2129"/>
      <c r="J175" s="2103"/>
      <c r="K175" s="2106"/>
      <c r="L175" s="2103"/>
      <c r="M175" s="2106"/>
      <c r="N175" s="2103"/>
      <c r="O175" s="2106"/>
      <c r="P175" s="2122"/>
      <c r="Q175" s="2123"/>
      <c r="R175" s="2058"/>
      <c r="S175" s="2144"/>
      <c r="T175" s="2024"/>
      <c r="U175" s="2064"/>
      <c r="V175" s="2064"/>
      <c r="W175" s="2064"/>
      <c r="X175" s="2064"/>
      <c r="Y175" s="2064"/>
      <c r="Z175" s="2064"/>
      <c r="AA175" s="2064"/>
      <c r="AB175" s="2064"/>
      <c r="AC175" s="2055"/>
      <c r="AD175" s="2109"/>
      <c r="AE175" s="246" t="s">
        <v>940</v>
      </c>
      <c r="AG175" s="2046"/>
      <c r="AH175" s="78"/>
      <c r="AI175" s="78"/>
    </row>
    <row r="176" spans="1:35" s="80" customFormat="1">
      <c r="A176" s="2044">
        <v>58</v>
      </c>
      <c r="B176" s="2050"/>
      <c r="C176" s="2050"/>
      <c r="D176" s="2050"/>
      <c r="E176" s="2019"/>
      <c r="F176" s="241" t="s">
        <v>682</v>
      </c>
      <c r="G176" s="242"/>
      <c r="H176" s="2019"/>
      <c r="I176" s="2145" t="s">
        <v>688</v>
      </c>
      <c r="J176" s="2101"/>
      <c r="K176" s="2104" t="s">
        <v>309</v>
      </c>
      <c r="L176" s="2101"/>
      <c r="M176" s="2104" t="s">
        <v>335</v>
      </c>
      <c r="N176" s="2101"/>
      <c r="O176" s="2104" t="s">
        <v>358</v>
      </c>
      <c r="P176" s="2125" t="s">
        <v>224</v>
      </c>
      <c r="Q176" s="2126"/>
      <c r="R176" s="2056"/>
      <c r="S176" s="2146" t="s">
        <v>331</v>
      </c>
      <c r="T176" s="2022"/>
      <c r="U176" s="2062"/>
      <c r="V176" s="2062"/>
      <c r="W176" s="2062"/>
      <c r="X176" s="2062"/>
      <c r="Y176" s="2062"/>
      <c r="Z176" s="2062"/>
      <c r="AA176" s="2062"/>
      <c r="AB176" s="2062"/>
      <c r="AC176" s="2053"/>
      <c r="AD176" s="2107"/>
      <c r="AE176" s="243" t="s">
        <v>683</v>
      </c>
      <c r="AG176" s="2044" t="str">
        <f t="shared" ref="AG176" si="56">IF(ISERROR(VLOOKUP(C176,$AH$6:$AI$27,2,0))=TRUE,"",VLOOKUP(C176,$AH$6:$AI$27,2,0))</f>
        <v/>
      </c>
      <c r="AH176" s="78"/>
      <c r="AI176" s="78"/>
    </row>
    <row r="177" spans="1:35" s="80" customFormat="1">
      <c r="A177" s="2045"/>
      <c r="B177" s="2051"/>
      <c r="C177" s="2051"/>
      <c r="D177" s="2051"/>
      <c r="E177" s="2020"/>
      <c r="F177" s="244" t="s">
        <v>984</v>
      </c>
      <c r="G177" s="245"/>
      <c r="H177" s="2020"/>
      <c r="I177" s="2128"/>
      <c r="J177" s="2102"/>
      <c r="K177" s="2105"/>
      <c r="L177" s="2102"/>
      <c r="M177" s="2105"/>
      <c r="N177" s="2102"/>
      <c r="O177" s="2105"/>
      <c r="P177" s="2120"/>
      <c r="Q177" s="2121"/>
      <c r="R177" s="2057"/>
      <c r="S177" s="2143"/>
      <c r="T177" s="2023"/>
      <c r="U177" s="2063"/>
      <c r="V177" s="2063"/>
      <c r="W177" s="2063"/>
      <c r="X177" s="2063"/>
      <c r="Y177" s="2063"/>
      <c r="Z177" s="2063"/>
      <c r="AA177" s="2063"/>
      <c r="AB177" s="2063"/>
      <c r="AC177" s="2054"/>
      <c r="AD177" s="2108"/>
      <c r="AE177" s="276" t="s">
        <v>1004</v>
      </c>
      <c r="AG177" s="2045"/>
      <c r="AH177" s="78"/>
      <c r="AI177" s="78"/>
    </row>
    <row r="178" spans="1:35" s="80" customFormat="1">
      <c r="A178" s="2046"/>
      <c r="B178" s="2052"/>
      <c r="C178" s="2052"/>
      <c r="D178" s="2052"/>
      <c r="E178" s="2021"/>
      <c r="F178" s="272" t="s">
        <v>1002</v>
      </c>
      <c r="G178" s="271"/>
      <c r="H178" s="2021"/>
      <c r="I178" s="2129"/>
      <c r="J178" s="2103"/>
      <c r="K178" s="2106"/>
      <c r="L178" s="2103"/>
      <c r="M178" s="2106"/>
      <c r="N178" s="2103"/>
      <c r="O178" s="2106"/>
      <c r="P178" s="2122"/>
      <c r="Q178" s="2123"/>
      <c r="R178" s="2058"/>
      <c r="S178" s="2144"/>
      <c r="T178" s="2024"/>
      <c r="U178" s="2064"/>
      <c r="V178" s="2064"/>
      <c r="W178" s="2064"/>
      <c r="X178" s="2064"/>
      <c r="Y178" s="2064"/>
      <c r="Z178" s="2064"/>
      <c r="AA178" s="2064"/>
      <c r="AB178" s="2064"/>
      <c r="AC178" s="2055"/>
      <c r="AD178" s="2109"/>
      <c r="AE178" s="246" t="s">
        <v>1003</v>
      </c>
      <c r="AG178" s="2046"/>
      <c r="AH178" s="78"/>
      <c r="AI178" s="78"/>
    </row>
    <row r="179" spans="1:35" s="80" customFormat="1">
      <c r="A179" s="2044">
        <v>59</v>
      </c>
      <c r="B179" s="2050"/>
      <c r="C179" s="2050"/>
      <c r="D179" s="2050"/>
      <c r="E179" s="2019"/>
      <c r="F179" s="241" t="s">
        <v>682</v>
      </c>
      <c r="G179" s="242"/>
      <c r="H179" s="2019"/>
      <c r="I179" s="2145" t="s">
        <v>688</v>
      </c>
      <c r="J179" s="2101"/>
      <c r="K179" s="2104" t="s">
        <v>309</v>
      </c>
      <c r="L179" s="2101"/>
      <c r="M179" s="2104" t="s">
        <v>335</v>
      </c>
      <c r="N179" s="2101"/>
      <c r="O179" s="2104" t="s">
        <v>358</v>
      </c>
      <c r="P179" s="2125" t="s">
        <v>224</v>
      </c>
      <c r="Q179" s="2126"/>
      <c r="R179" s="2056"/>
      <c r="S179" s="2146" t="s">
        <v>331</v>
      </c>
      <c r="T179" s="2022"/>
      <c r="U179" s="2062"/>
      <c r="V179" s="2062"/>
      <c r="W179" s="2062"/>
      <c r="X179" s="2062"/>
      <c r="Y179" s="2062"/>
      <c r="Z179" s="2062"/>
      <c r="AA179" s="2062"/>
      <c r="AB179" s="2062"/>
      <c r="AC179" s="2053"/>
      <c r="AD179" s="2107"/>
      <c r="AE179" s="243" t="s">
        <v>683</v>
      </c>
      <c r="AG179" s="2044" t="str">
        <f t="shared" ref="AG179" si="57">IF(ISERROR(VLOOKUP(C179,$AH$6:$AI$27,2,0))=TRUE,"",VLOOKUP(C179,$AH$6:$AI$27,2,0))</f>
        <v/>
      </c>
      <c r="AH179" s="78"/>
      <c r="AI179" s="78"/>
    </row>
    <row r="180" spans="1:35" s="80" customFormat="1">
      <c r="A180" s="2045"/>
      <c r="B180" s="2051"/>
      <c r="C180" s="2051"/>
      <c r="D180" s="2051"/>
      <c r="E180" s="2020"/>
      <c r="F180" s="244" t="s">
        <v>923</v>
      </c>
      <c r="G180" s="245"/>
      <c r="H180" s="2020"/>
      <c r="I180" s="2128"/>
      <c r="J180" s="2102"/>
      <c r="K180" s="2105"/>
      <c r="L180" s="2102"/>
      <c r="M180" s="2105"/>
      <c r="N180" s="2102"/>
      <c r="O180" s="2105"/>
      <c r="P180" s="2120"/>
      <c r="Q180" s="2121"/>
      <c r="R180" s="2057"/>
      <c r="S180" s="2143"/>
      <c r="T180" s="2023"/>
      <c r="U180" s="2063"/>
      <c r="V180" s="2063"/>
      <c r="W180" s="2063"/>
      <c r="X180" s="2063"/>
      <c r="Y180" s="2063"/>
      <c r="Z180" s="2063"/>
      <c r="AA180" s="2063"/>
      <c r="AB180" s="2063"/>
      <c r="AC180" s="2054"/>
      <c r="AD180" s="2108"/>
      <c r="AE180" s="276" t="s">
        <v>992</v>
      </c>
      <c r="AG180" s="2045"/>
      <c r="AH180" s="78"/>
      <c r="AI180" s="78"/>
    </row>
    <row r="181" spans="1:35" s="80" customFormat="1">
      <c r="A181" s="2046"/>
      <c r="B181" s="2052"/>
      <c r="C181" s="2052"/>
      <c r="D181" s="2052"/>
      <c r="E181" s="2021"/>
      <c r="F181" s="272" t="s">
        <v>939</v>
      </c>
      <c r="G181" s="271"/>
      <c r="H181" s="2021"/>
      <c r="I181" s="2129"/>
      <c r="J181" s="2103"/>
      <c r="K181" s="2106"/>
      <c r="L181" s="2103"/>
      <c r="M181" s="2106"/>
      <c r="N181" s="2103"/>
      <c r="O181" s="2106"/>
      <c r="P181" s="2122"/>
      <c r="Q181" s="2123"/>
      <c r="R181" s="2058"/>
      <c r="S181" s="2144"/>
      <c r="T181" s="2024"/>
      <c r="U181" s="2064"/>
      <c r="V181" s="2064"/>
      <c r="W181" s="2064"/>
      <c r="X181" s="2064"/>
      <c r="Y181" s="2064"/>
      <c r="Z181" s="2064"/>
      <c r="AA181" s="2064"/>
      <c r="AB181" s="2064"/>
      <c r="AC181" s="2055"/>
      <c r="AD181" s="2109"/>
      <c r="AE181" s="246" t="s">
        <v>986</v>
      </c>
      <c r="AG181" s="2046"/>
      <c r="AH181" s="78"/>
      <c r="AI181" s="78"/>
    </row>
    <row r="182" spans="1:35" s="80" customFormat="1">
      <c r="A182" s="2044">
        <v>60</v>
      </c>
      <c r="B182" s="2050"/>
      <c r="C182" s="2050"/>
      <c r="D182" s="2050"/>
      <c r="E182" s="2019"/>
      <c r="F182" s="241" t="s">
        <v>682</v>
      </c>
      <c r="G182" s="242"/>
      <c r="H182" s="2019"/>
      <c r="I182" s="2145" t="s">
        <v>688</v>
      </c>
      <c r="J182" s="2101"/>
      <c r="K182" s="2104" t="s">
        <v>309</v>
      </c>
      <c r="L182" s="2101"/>
      <c r="M182" s="2104" t="s">
        <v>335</v>
      </c>
      <c r="N182" s="2101"/>
      <c r="O182" s="2104" t="s">
        <v>358</v>
      </c>
      <c r="P182" s="2125" t="s">
        <v>224</v>
      </c>
      <c r="Q182" s="2126"/>
      <c r="R182" s="2056"/>
      <c r="S182" s="2146" t="s">
        <v>331</v>
      </c>
      <c r="T182" s="2022"/>
      <c r="U182" s="2062"/>
      <c r="V182" s="2062"/>
      <c r="W182" s="2062"/>
      <c r="X182" s="2062"/>
      <c r="Y182" s="2062"/>
      <c r="Z182" s="2062"/>
      <c r="AA182" s="2062"/>
      <c r="AB182" s="2062"/>
      <c r="AC182" s="2053"/>
      <c r="AD182" s="2107"/>
      <c r="AE182" s="243" t="s">
        <v>683</v>
      </c>
      <c r="AG182" s="2044" t="str">
        <f t="shared" ref="AG182" si="58">IF(ISERROR(VLOOKUP(C182,$AH$6:$AI$27,2,0))=TRUE,"",VLOOKUP(C182,$AH$6:$AI$27,2,0))</f>
        <v/>
      </c>
      <c r="AH182" s="78"/>
      <c r="AI182" s="78"/>
    </row>
    <row r="183" spans="1:35" s="80" customFormat="1">
      <c r="A183" s="2045"/>
      <c r="B183" s="2051"/>
      <c r="C183" s="2051"/>
      <c r="D183" s="2051"/>
      <c r="E183" s="2020"/>
      <c r="F183" s="244" t="s">
        <v>923</v>
      </c>
      <c r="G183" s="245"/>
      <c r="H183" s="2020"/>
      <c r="I183" s="2128"/>
      <c r="J183" s="2102"/>
      <c r="K183" s="2105"/>
      <c r="L183" s="2102"/>
      <c r="M183" s="2105"/>
      <c r="N183" s="2102"/>
      <c r="O183" s="2105"/>
      <c r="P183" s="2120"/>
      <c r="Q183" s="2121"/>
      <c r="R183" s="2057"/>
      <c r="S183" s="2143"/>
      <c r="T183" s="2023"/>
      <c r="U183" s="2063"/>
      <c r="V183" s="2063"/>
      <c r="W183" s="2063"/>
      <c r="X183" s="2063"/>
      <c r="Y183" s="2063"/>
      <c r="Z183" s="2063"/>
      <c r="AA183" s="2063"/>
      <c r="AB183" s="2063"/>
      <c r="AC183" s="2054"/>
      <c r="AD183" s="2108"/>
      <c r="AE183" s="276" t="s">
        <v>925</v>
      </c>
      <c r="AG183" s="2045"/>
      <c r="AH183" s="78"/>
      <c r="AI183" s="78"/>
    </row>
    <row r="184" spans="1:35" s="80" customFormat="1">
      <c r="A184" s="2046"/>
      <c r="B184" s="2052"/>
      <c r="C184" s="2052"/>
      <c r="D184" s="2052"/>
      <c r="E184" s="2021"/>
      <c r="F184" s="272" t="s">
        <v>939</v>
      </c>
      <c r="G184" s="271"/>
      <c r="H184" s="2021"/>
      <c r="I184" s="2129"/>
      <c r="J184" s="2103"/>
      <c r="K184" s="2106"/>
      <c r="L184" s="2103"/>
      <c r="M184" s="2106"/>
      <c r="N184" s="2103"/>
      <c r="O184" s="2106"/>
      <c r="P184" s="2122"/>
      <c r="Q184" s="2123"/>
      <c r="R184" s="2058"/>
      <c r="S184" s="2144"/>
      <c r="T184" s="2024"/>
      <c r="U184" s="2064"/>
      <c r="V184" s="2064"/>
      <c r="W184" s="2064"/>
      <c r="X184" s="2064"/>
      <c r="Y184" s="2064"/>
      <c r="Z184" s="2064"/>
      <c r="AA184" s="2064"/>
      <c r="AB184" s="2064"/>
      <c r="AC184" s="2055"/>
      <c r="AD184" s="2109"/>
      <c r="AE184" s="246" t="s">
        <v>1003</v>
      </c>
      <c r="AG184" s="2046"/>
      <c r="AH184" s="78"/>
      <c r="AI184" s="78"/>
    </row>
  </sheetData>
  <sheetProtection sheet="1" objects="1" scenarios="1"/>
  <mergeCells count="1698">
    <mergeCell ref="N158:N160"/>
    <mergeCell ref="O158:O160"/>
    <mergeCell ref="N161:N163"/>
    <mergeCell ref="O161:O163"/>
    <mergeCell ref="N164:N166"/>
    <mergeCell ref="O164:O166"/>
    <mergeCell ref="N167:N169"/>
    <mergeCell ref="O167:O169"/>
    <mergeCell ref="N170:N172"/>
    <mergeCell ref="O170:O172"/>
    <mergeCell ref="N173:N175"/>
    <mergeCell ref="O173:O175"/>
    <mergeCell ref="N176:N178"/>
    <mergeCell ref="O176:O178"/>
    <mergeCell ref="N179:N181"/>
    <mergeCell ref="O179:O181"/>
    <mergeCell ref="N182:N184"/>
    <mergeCell ref="O182:O184"/>
    <mergeCell ref="N128:N130"/>
    <mergeCell ref="O128:O130"/>
    <mergeCell ref="N131:N133"/>
    <mergeCell ref="O131:O133"/>
    <mergeCell ref="N134:N136"/>
    <mergeCell ref="O134:O136"/>
    <mergeCell ref="N137:N139"/>
    <mergeCell ref="O137:O139"/>
    <mergeCell ref="N140:N142"/>
    <mergeCell ref="O140:O142"/>
    <mergeCell ref="N143:N145"/>
    <mergeCell ref="O143:O145"/>
    <mergeCell ref="N146:N148"/>
    <mergeCell ref="O146:O148"/>
    <mergeCell ref="N149:N151"/>
    <mergeCell ref="O149:O151"/>
    <mergeCell ref="N152:N154"/>
    <mergeCell ref="O152:O154"/>
    <mergeCell ref="N98:N100"/>
    <mergeCell ref="O98:O100"/>
    <mergeCell ref="N101:N103"/>
    <mergeCell ref="O101:O103"/>
    <mergeCell ref="N104:N106"/>
    <mergeCell ref="O104:O106"/>
    <mergeCell ref="N107:N109"/>
    <mergeCell ref="O107:O109"/>
    <mergeCell ref="N110:N112"/>
    <mergeCell ref="O110:O112"/>
    <mergeCell ref="N113:N115"/>
    <mergeCell ref="O113:O115"/>
    <mergeCell ref="N116:N118"/>
    <mergeCell ref="O116:O118"/>
    <mergeCell ref="N119:N121"/>
    <mergeCell ref="O119:O121"/>
    <mergeCell ref="N122:N124"/>
    <mergeCell ref="O122:O124"/>
    <mergeCell ref="N68:N70"/>
    <mergeCell ref="O68:O70"/>
    <mergeCell ref="N71:N73"/>
    <mergeCell ref="O71:O73"/>
    <mergeCell ref="N74:N76"/>
    <mergeCell ref="O74:O76"/>
    <mergeCell ref="N77:N79"/>
    <mergeCell ref="O77:O79"/>
    <mergeCell ref="N80:N82"/>
    <mergeCell ref="O80:O82"/>
    <mergeCell ref="N83:N85"/>
    <mergeCell ref="O83:O85"/>
    <mergeCell ref="N86:N88"/>
    <mergeCell ref="O86:O88"/>
    <mergeCell ref="N89:N91"/>
    <mergeCell ref="O89:O91"/>
    <mergeCell ref="N92:N94"/>
    <mergeCell ref="O92:O94"/>
    <mergeCell ref="O38:O40"/>
    <mergeCell ref="N41:N43"/>
    <mergeCell ref="O41:O43"/>
    <mergeCell ref="N44:N46"/>
    <mergeCell ref="O44:O46"/>
    <mergeCell ref="N47:N49"/>
    <mergeCell ref="O47:O49"/>
    <mergeCell ref="N50:N52"/>
    <mergeCell ref="O50:O52"/>
    <mergeCell ref="N53:N55"/>
    <mergeCell ref="O53:O55"/>
    <mergeCell ref="N56:N58"/>
    <mergeCell ref="O56:O58"/>
    <mergeCell ref="N59:N61"/>
    <mergeCell ref="O59:O61"/>
    <mergeCell ref="N62:N64"/>
    <mergeCell ref="O62:O64"/>
    <mergeCell ref="D161:D163"/>
    <mergeCell ref="D164:D166"/>
    <mergeCell ref="D167:D169"/>
    <mergeCell ref="D170:D172"/>
    <mergeCell ref="D173:D175"/>
    <mergeCell ref="D176:D178"/>
    <mergeCell ref="D179:D181"/>
    <mergeCell ref="D182:D184"/>
    <mergeCell ref="N4:O4"/>
    <mergeCell ref="N5:N7"/>
    <mergeCell ref="O5:O7"/>
    <mergeCell ref="N8:N10"/>
    <mergeCell ref="O8:O10"/>
    <mergeCell ref="N11:N13"/>
    <mergeCell ref="O11:O13"/>
    <mergeCell ref="N14:N16"/>
    <mergeCell ref="O14:O16"/>
    <mergeCell ref="N17:N19"/>
    <mergeCell ref="O17:O19"/>
    <mergeCell ref="N20:N22"/>
    <mergeCell ref="O20:O22"/>
    <mergeCell ref="N23:N25"/>
    <mergeCell ref="O23:O25"/>
    <mergeCell ref="N26:N28"/>
    <mergeCell ref="O26:O28"/>
    <mergeCell ref="N29:N31"/>
    <mergeCell ref="O29:O31"/>
    <mergeCell ref="N32:N34"/>
    <mergeCell ref="O32:O34"/>
    <mergeCell ref="N35:N37"/>
    <mergeCell ref="O35:O37"/>
    <mergeCell ref="N38:N40"/>
    <mergeCell ref="D110:D112"/>
    <mergeCell ref="D113:D115"/>
    <mergeCell ref="D116:D118"/>
    <mergeCell ref="D119:D121"/>
    <mergeCell ref="D122:D124"/>
    <mergeCell ref="D125:D127"/>
    <mergeCell ref="D128:D130"/>
    <mergeCell ref="D131:D133"/>
    <mergeCell ref="D134:D136"/>
    <mergeCell ref="D137:D139"/>
    <mergeCell ref="D140:D142"/>
    <mergeCell ref="D143:D145"/>
    <mergeCell ref="D146:D148"/>
    <mergeCell ref="D149:D151"/>
    <mergeCell ref="D152:D154"/>
    <mergeCell ref="D155:D157"/>
    <mergeCell ref="D158:D160"/>
    <mergeCell ref="D59:D61"/>
    <mergeCell ref="D62:D64"/>
    <mergeCell ref="D65:D67"/>
    <mergeCell ref="D68:D70"/>
    <mergeCell ref="D71:D73"/>
    <mergeCell ref="D74:D76"/>
    <mergeCell ref="D77:D79"/>
    <mergeCell ref="D80:D82"/>
    <mergeCell ref="D83:D85"/>
    <mergeCell ref="D86:D88"/>
    <mergeCell ref="D89:D91"/>
    <mergeCell ref="D92:D94"/>
    <mergeCell ref="D95:D97"/>
    <mergeCell ref="D98:D100"/>
    <mergeCell ref="D101:D103"/>
    <mergeCell ref="D104:D106"/>
    <mergeCell ref="D107:D109"/>
    <mergeCell ref="D8:D10"/>
    <mergeCell ref="D11:D13"/>
    <mergeCell ref="D14:D16"/>
    <mergeCell ref="D17:D19"/>
    <mergeCell ref="D20:D22"/>
    <mergeCell ref="D23:D25"/>
    <mergeCell ref="D26:D28"/>
    <mergeCell ref="D29:D31"/>
    <mergeCell ref="D32:D34"/>
    <mergeCell ref="D35:D37"/>
    <mergeCell ref="D38:D40"/>
    <mergeCell ref="D41:D43"/>
    <mergeCell ref="D44:D46"/>
    <mergeCell ref="D47:D49"/>
    <mergeCell ref="D50:D52"/>
    <mergeCell ref="D53:D55"/>
    <mergeCell ref="D56:D58"/>
    <mergeCell ref="AG182:AG184"/>
    <mergeCell ref="V182:V184"/>
    <mergeCell ref="W182:W184"/>
    <mergeCell ref="X182:X184"/>
    <mergeCell ref="Y182:Y184"/>
    <mergeCell ref="Z182:Z184"/>
    <mergeCell ref="AA182:AA184"/>
    <mergeCell ref="M182:M184"/>
    <mergeCell ref="P182:Q184"/>
    <mergeCell ref="R182:R184"/>
    <mergeCell ref="S182:S184"/>
    <mergeCell ref="T182:T184"/>
    <mergeCell ref="U182:U184"/>
    <mergeCell ref="AG179:AG181"/>
    <mergeCell ref="A182:A184"/>
    <mergeCell ref="B182:B184"/>
    <mergeCell ref="C182:C184"/>
    <mergeCell ref="E182:E184"/>
    <mergeCell ref="H182:H184"/>
    <mergeCell ref="I182:I184"/>
    <mergeCell ref="J182:J184"/>
    <mergeCell ref="K182:K184"/>
    <mergeCell ref="L182:L184"/>
    <mergeCell ref="Y179:Y181"/>
    <mergeCell ref="Z179:Z181"/>
    <mergeCell ref="AA179:AA181"/>
    <mergeCell ref="AB179:AB181"/>
    <mergeCell ref="AC179:AC181"/>
    <mergeCell ref="AD179:AD181"/>
    <mergeCell ref="S179:S181"/>
    <mergeCell ref="T179:T181"/>
    <mergeCell ref="U179:U181"/>
    <mergeCell ref="V179:V181"/>
    <mergeCell ref="W179:W181"/>
    <mergeCell ref="X179:X181"/>
    <mergeCell ref="J179:J181"/>
    <mergeCell ref="K179:K181"/>
    <mergeCell ref="L179:L181"/>
    <mergeCell ref="M179:M181"/>
    <mergeCell ref="P179:Q181"/>
    <mergeCell ref="R179:R181"/>
    <mergeCell ref="AB182:AB184"/>
    <mergeCell ref="AC182:AC184"/>
    <mergeCell ref="AD182:AD184"/>
    <mergeCell ref="AG176:AG178"/>
    <mergeCell ref="A179:A181"/>
    <mergeCell ref="B179:B181"/>
    <mergeCell ref="C179:C181"/>
    <mergeCell ref="E179:E181"/>
    <mergeCell ref="H179:H181"/>
    <mergeCell ref="I179:I181"/>
    <mergeCell ref="V176:V178"/>
    <mergeCell ref="W176:W178"/>
    <mergeCell ref="X176:X178"/>
    <mergeCell ref="Y176:Y178"/>
    <mergeCell ref="Z176:Z178"/>
    <mergeCell ref="AA176:AA178"/>
    <mergeCell ref="M176:M178"/>
    <mergeCell ref="P176:Q178"/>
    <mergeCell ref="R176:R178"/>
    <mergeCell ref="S176:S178"/>
    <mergeCell ref="T176:T178"/>
    <mergeCell ref="U176:U178"/>
    <mergeCell ref="A176:A178"/>
    <mergeCell ref="B176:B178"/>
    <mergeCell ref="C176:C178"/>
    <mergeCell ref="E176:E178"/>
    <mergeCell ref="H176:H178"/>
    <mergeCell ref="I176:I178"/>
    <mergeCell ref="J176:J178"/>
    <mergeCell ref="K176:K178"/>
    <mergeCell ref="L176:L178"/>
    <mergeCell ref="Y173:Y175"/>
    <mergeCell ref="Z173:Z175"/>
    <mergeCell ref="AA173:AA175"/>
    <mergeCell ref="AB173:AB175"/>
    <mergeCell ref="AC173:AC175"/>
    <mergeCell ref="AD173:AD175"/>
    <mergeCell ref="S173:S175"/>
    <mergeCell ref="T173:T175"/>
    <mergeCell ref="U173:U175"/>
    <mergeCell ref="V173:V175"/>
    <mergeCell ref="W173:W175"/>
    <mergeCell ref="X173:X175"/>
    <mergeCell ref="J173:J175"/>
    <mergeCell ref="K173:K175"/>
    <mergeCell ref="L173:L175"/>
    <mergeCell ref="M173:M175"/>
    <mergeCell ref="P173:Q175"/>
    <mergeCell ref="R173:R175"/>
    <mergeCell ref="AB176:AB178"/>
    <mergeCell ref="AC176:AC178"/>
    <mergeCell ref="AD176:AD178"/>
    <mergeCell ref="AG170:AG172"/>
    <mergeCell ref="A173:A175"/>
    <mergeCell ref="B173:B175"/>
    <mergeCell ref="C173:C175"/>
    <mergeCell ref="E173:E175"/>
    <mergeCell ref="H173:H175"/>
    <mergeCell ref="I173:I175"/>
    <mergeCell ref="V170:V172"/>
    <mergeCell ref="W170:W172"/>
    <mergeCell ref="X170:X172"/>
    <mergeCell ref="Y170:Y172"/>
    <mergeCell ref="Z170:Z172"/>
    <mergeCell ref="AA170:AA172"/>
    <mergeCell ref="M170:M172"/>
    <mergeCell ref="P170:Q172"/>
    <mergeCell ref="R170:R172"/>
    <mergeCell ref="S170:S172"/>
    <mergeCell ref="T170:T172"/>
    <mergeCell ref="U170:U172"/>
    <mergeCell ref="AG173:AG175"/>
    <mergeCell ref="A170:A172"/>
    <mergeCell ref="B170:B172"/>
    <mergeCell ref="C170:C172"/>
    <mergeCell ref="E170:E172"/>
    <mergeCell ref="H170:H172"/>
    <mergeCell ref="I170:I172"/>
    <mergeCell ref="J170:J172"/>
    <mergeCell ref="K170:K172"/>
    <mergeCell ref="L170:L172"/>
    <mergeCell ref="AB170:AB172"/>
    <mergeCell ref="AC170:AC172"/>
    <mergeCell ref="AD170:AD172"/>
    <mergeCell ref="Y167:Y169"/>
    <mergeCell ref="Z167:Z169"/>
    <mergeCell ref="AA167:AA169"/>
    <mergeCell ref="AB167:AB169"/>
    <mergeCell ref="AC167:AC169"/>
    <mergeCell ref="AD167:AD169"/>
    <mergeCell ref="S167:S169"/>
    <mergeCell ref="T167:T169"/>
    <mergeCell ref="U167:U169"/>
    <mergeCell ref="V167:V169"/>
    <mergeCell ref="W167:W169"/>
    <mergeCell ref="X167:X169"/>
    <mergeCell ref="J167:J169"/>
    <mergeCell ref="K167:K169"/>
    <mergeCell ref="L167:L169"/>
    <mergeCell ref="M167:M169"/>
    <mergeCell ref="P167:Q169"/>
    <mergeCell ref="R167:R169"/>
    <mergeCell ref="AG164:AG166"/>
    <mergeCell ref="A167:A169"/>
    <mergeCell ref="B167:B169"/>
    <mergeCell ref="C167:C169"/>
    <mergeCell ref="E167:E169"/>
    <mergeCell ref="H167:H169"/>
    <mergeCell ref="I167:I169"/>
    <mergeCell ref="V164:V166"/>
    <mergeCell ref="W164:W166"/>
    <mergeCell ref="X164:X166"/>
    <mergeCell ref="Y164:Y166"/>
    <mergeCell ref="Z164:Z166"/>
    <mergeCell ref="AA164:AA166"/>
    <mergeCell ref="M164:M166"/>
    <mergeCell ref="P164:Q166"/>
    <mergeCell ref="R164:R166"/>
    <mergeCell ref="S164:S166"/>
    <mergeCell ref="T164:T166"/>
    <mergeCell ref="U164:U166"/>
    <mergeCell ref="AG167:AG169"/>
    <mergeCell ref="A164:A166"/>
    <mergeCell ref="B164:B166"/>
    <mergeCell ref="C164:C166"/>
    <mergeCell ref="E164:E166"/>
    <mergeCell ref="H164:H166"/>
    <mergeCell ref="I164:I166"/>
    <mergeCell ref="J164:J166"/>
    <mergeCell ref="K164:K166"/>
    <mergeCell ref="L164:L166"/>
    <mergeCell ref="AB164:AB166"/>
    <mergeCell ref="AC164:AC166"/>
    <mergeCell ref="AD164:AD166"/>
    <mergeCell ref="Y161:Y163"/>
    <mergeCell ref="Z161:Z163"/>
    <mergeCell ref="AA161:AA163"/>
    <mergeCell ref="AB161:AB163"/>
    <mergeCell ref="AC161:AC163"/>
    <mergeCell ref="AD161:AD163"/>
    <mergeCell ref="S161:S163"/>
    <mergeCell ref="T161:T163"/>
    <mergeCell ref="U161:U163"/>
    <mergeCell ref="V161:V163"/>
    <mergeCell ref="W161:W163"/>
    <mergeCell ref="X161:X163"/>
    <mergeCell ref="J161:J163"/>
    <mergeCell ref="K161:K163"/>
    <mergeCell ref="L161:L163"/>
    <mergeCell ref="M161:M163"/>
    <mergeCell ref="P161:Q163"/>
    <mergeCell ref="R161:R163"/>
    <mergeCell ref="AG158:AG160"/>
    <mergeCell ref="A161:A163"/>
    <mergeCell ref="B161:B163"/>
    <mergeCell ref="C161:C163"/>
    <mergeCell ref="E161:E163"/>
    <mergeCell ref="H161:H163"/>
    <mergeCell ref="I161:I163"/>
    <mergeCell ref="V158:V160"/>
    <mergeCell ref="W158:W160"/>
    <mergeCell ref="X158:X160"/>
    <mergeCell ref="Y158:Y160"/>
    <mergeCell ref="Z158:Z160"/>
    <mergeCell ref="AA158:AA160"/>
    <mergeCell ref="M158:M160"/>
    <mergeCell ref="P158:Q160"/>
    <mergeCell ref="R158:R160"/>
    <mergeCell ref="S158:S160"/>
    <mergeCell ref="T158:T160"/>
    <mergeCell ref="U158:U160"/>
    <mergeCell ref="AG161:AG163"/>
    <mergeCell ref="A158:A160"/>
    <mergeCell ref="B158:B160"/>
    <mergeCell ref="C158:C160"/>
    <mergeCell ref="E158:E160"/>
    <mergeCell ref="H158:H160"/>
    <mergeCell ref="I158:I160"/>
    <mergeCell ref="J158:J160"/>
    <mergeCell ref="K158:K160"/>
    <mergeCell ref="L158:L160"/>
    <mergeCell ref="AB158:AB160"/>
    <mergeCell ref="AC158:AC160"/>
    <mergeCell ref="AD158:AD160"/>
    <mergeCell ref="Y155:Y157"/>
    <mergeCell ref="Z155:Z157"/>
    <mergeCell ref="AA155:AA157"/>
    <mergeCell ref="AB155:AB157"/>
    <mergeCell ref="AC155:AC157"/>
    <mergeCell ref="AD155:AD157"/>
    <mergeCell ref="S155:S157"/>
    <mergeCell ref="T155:T157"/>
    <mergeCell ref="U155:U157"/>
    <mergeCell ref="V155:V157"/>
    <mergeCell ref="W155:W157"/>
    <mergeCell ref="X155:X157"/>
    <mergeCell ref="J155:J157"/>
    <mergeCell ref="K155:K157"/>
    <mergeCell ref="L155:L157"/>
    <mergeCell ref="M155:M157"/>
    <mergeCell ref="P155:Q157"/>
    <mergeCell ref="R155:R157"/>
    <mergeCell ref="N155:N157"/>
    <mergeCell ref="O155:O157"/>
    <mergeCell ref="AG152:AG154"/>
    <mergeCell ref="A155:A157"/>
    <mergeCell ref="B155:B157"/>
    <mergeCell ref="C155:C157"/>
    <mergeCell ref="E155:E157"/>
    <mergeCell ref="H155:H157"/>
    <mergeCell ref="I155:I157"/>
    <mergeCell ref="V152:V154"/>
    <mergeCell ref="W152:W154"/>
    <mergeCell ref="X152:X154"/>
    <mergeCell ref="Y152:Y154"/>
    <mergeCell ref="Z152:Z154"/>
    <mergeCell ref="AA152:AA154"/>
    <mergeCell ref="M152:M154"/>
    <mergeCell ref="P152:Q154"/>
    <mergeCell ref="R152:R154"/>
    <mergeCell ref="S152:S154"/>
    <mergeCell ref="T152:T154"/>
    <mergeCell ref="U152:U154"/>
    <mergeCell ref="AG155:AG157"/>
    <mergeCell ref="A152:A154"/>
    <mergeCell ref="B152:B154"/>
    <mergeCell ref="C152:C154"/>
    <mergeCell ref="E152:E154"/>
    <mergeCell ref="H152:H154"/>
    <mergeCell ref="I152:I154"/>
    <mergeCell ref="J152:J154"/>
    <mergeCell ref="K152:K154"/>
    <mergeCell ref="L152:L154"/>
    <mergeCell ref="AB152:AB154"/>
    <mergeCell ref="AC152:AC154"/>
    <mergeCell ref="AD152:AD154"/>
    <mergeCell ref="Y149:Y151"/>
    <mergeCell ref="Z149:Z151"/>
    <mergeCell ref="AA149:AA151"/>
    <mergeCell ref="AB149:AB151"/>
    <mergeCell ref="AC149:AC151"/>
    <mergeCell ref="AD149:AD151"/>
    <mergeCell ref="S149:S151"/>
    <mergeCell ref="T149:T151"/>
    <mergeCell ref="U149:U151"/>
    <mergeCell ref="V149:V151"/>
    <mergeCell ref="W149:W151"/>
    <mergeCell ref="X149:X151"/>
    <mergeCell ref="J149:J151"/>
    <mergeCell ref="K149:K151"/>
    <mergeCell ref="L149:L151"/>
    <mergeCell ref="M149:M151"/>
    <mergeCell ref="P149:Q151"/>
    <mergeCell ref="R149:R151"/>
    <mergeCell ref="AG146:AG148"/>
    <mergeCell ref="A149:A151"/>
    <mergeCell ref="B149:B151"/>
    <mergeCell ref="C149:C151"/>
    <mergeCell ref="E149:E151"/>
    <mergeCell ref="H149:H151"/>
    <mergeCell ref="I149:I151"/>
    <mergeCell ref="V146:V148"/>
    <mergeCell ref="W146:W148"/>
    <mergeCell ref="X146:X148"/>
    <mergeCell ref="Y146:Y148"/>
    <mergeCell ref="Z146:Z148"/>
    <mergeCell ref="AA146:AA148"/>
    <mergeCell ref="M146:M148"/>
    <mergeCell ref="P146:Q148"/>
    <mergeCell ref="R146:R148"/>
    <mergeCell ref="S146:S148"/>
    <mergeCell ref="T146:T148"/>
    <mergeCell ref="U146:U148"/>
    <mergeCell ref="AG149:AG151"/>
    <mergeCell ref="A146:A148"/>
    <mergeCell ref="B146:B148"/>
    <mergeCell ref="C146:C148"/>
    <mergeCell ref="E146:E148"/>
    <mergeCell ref="H146:H148"/>
    <mergeCell ref="I146:I148"/>
    <mergeCell ref="J146:J148"/>
    <mergeCell ref="K146:K148"/>
    <mergeCell ref="L146:L148"/>
    <mergeCell ref="AB146:AB148"/>
    <mergeCell ref="AC146:AC148"/>
    <mergeCell ref="AD146:AD148"/>
    <mergeCell ref="Y143:Y145"/>
    <mergeCell ref="Z143:Z145"/>
    <mergeCell ref="AA143:AA145"/>
    <mergeCell ref="AB143:AB145"/>
    <mergeCell ref="AC143:AC145"/>
    <mergeCell ref="AD143:AD145"/>
    <mergeCell ref="S143:S145"/>
    <mergeCell ref="T143:T145"/>
    <mergeCell ref="U143:U145"/>
    <mergeCell ref="V143:V145"/>
    <mergeCell ref="W143:W145"/>
    <mergeCell ref="X143:X145"/>
    <mergeCell ref="J143:J145"/>
    <mergeCell ref="K143:K145"/>
    <mergeCell ref="L143:L145"/>
    <mergeCell ref="M143:M145"/>
    <mergeCell ref="P143:Q145"/>
    <mergeCell ref="R143:R145"/>
    <mergeCell ref="AG140:AG142"/>
    <mergeCell ref="A143:A145"/>
    <mergeCell ref="B143:B145"/>
    <mergeCell ref="C143:C145"/>
    <mergeCell ref="E143:E145"/>
    <mergeCell ref="H143:H145"/>
    <mergeCell ref="I143:I145"/>
    <mergeCell ref="V140:V142"/>
    <mergeCell ref="W140:W142"/>
    <mergeCell ref="X140:X142"/>
    <mergeCell ref="Y140:Y142"/>
    <mergeCell ref="Z140:Z142"/>
    <mergeCell ref="AA140:AA142"/>
    <mergeCell ref="M140:M142"/>
    <mergeCell ref="P140:Q142"/>
    <mergeCell ref="R140:R142"/>
    <mergeCell ref="S140:S142"/>
    <mergeCell ref="T140:T142"/>
    <mergeCell ref="U140:U142"/>
    <mergeCell ref="AG143:AG145"/>
    <mergeCell ref="A140:A142"/>
    <mergeCell ref="B140:B142"/>
    <mergeCell ref="C140:C142"/>
    <mergeCell ref="E140:E142"/>
    <mergeCell ref="H140:H142"/>
    <mergeCell ref="I140:I142"/>
    <mergeCell ref="J140:J142"/>
    <mergeCell ref="K140:K142"/>
    <mergeCell ref="L140:L142"/>
    <mergeCell ref="AB140:AB142"/>
    <mergeCell ref="AC140:AC142"/>
    <mergeCell ref="AD140:AD142"/>
    <mergeCell ref="Y137:Y139"/>
    <mergeCell ref="Z137:Z139"/>
    <mergeCell ref="AA137:AA139"/>
    <mergeCell ref="AB137:AB139"/>
    <mergeCell ref="AC137:AC139"/>
    <mergeCell ref="AD137:AD139"/>
    <mergeCell ref="S137:S139"/>
    <mergeCell ref="T137:T139"/>
    <mergeCell ref="U137:U139"/>
    <mergeCell ref="V137:V139"/>
    <mergeCell ref="W137:W139"/>
    <mergeCell ref="X137:X139"/>
    <mergeCell ref="J137:J139"/>
    <mergeCell ref="K137:K139"/>
    <mergeCell ref="L137:L139"/>
    <mergeCell ref="M137:M139"/>
    <mergeCell ref="P137:Q139"/>
    <mergeCell ref="R137:R139"/>
    <mergeCell ref="AG134:AG136"/>
    <mergeCell ref="A137:A139"/>
    <mergeCell ref="B137:B139"/>
    <mergeCell ref="C137:C139"/>
    <mergeCell ref="E137:E139"/>
    <mergeCell ref="H137:H139"/>
    <mergeCell ref="I137:I139"/>
    <mergeCell ref="V134:V136"/>
    <mergeCell ref="W134:W136"/>
    <mergeCell ref="X134:X136"/>
    <mergeCell ref="Y134:Y136"/>
    <mergeCell ref="Z134:Z136"/>
    <mergeCell ref="AA134:AA136"/>
    <mergeCell ref="M134:M136"/>
    <mergeCell ref="P134:Q136"/>
    <mergeCell ref="R134:R136"/>
    <mergeCell ref="S134:S136"/>
    <mergeCell ref="T134:T136"/>
    <mergeCell ref="U134:U136"/>
    <mergeCell ref="AG137:AG139"/>
    <mergeCell ref="A134:A136"/>
    <mergeCell ref="B134:B136"/>
    <mergeCell ref="C134:C136"/>
    <mergeCell ref="E134:E136"/>
    <mergeCell ref="H134:H136"/>
    <mergeCell ref="I134:I136"/>
    <mergeCell ref="J134:J136"/>
    <mergeCell ref="K134:K136"/>
    <mergeCell ref="L134:L136"/>
    <mergeCell ref="AB134:AB136"/>
    <mergeCell ref="AC134:AC136"/>
    <mergeCell ref="AD134:AD136"/>
    <mergeCell ref="Y131:Y133"/>
    <mergeCell ref="Z131:Z133"/>
    <mergeCell ref="AA131:AA133"/>
    <mergeCell ref="AB131:AB133"/>
    <mergeCell ref="AC131:AC133"/>
    <mergeCell ref="AD131:AD133"/>
    <mergeCell ref="S131:S133"/>
    <mergeCell ref="T131:T133"/>
    <mergeCell ref="U131:U133"/>
    <mergeCell ref="V131:V133"/>
    <mergeCell ref="W131:W133"/>
    <mergeCell ref="X131:X133"/>
    <mergeCell ref="J131:J133"/>
    <mergeCell ref="K131:K133"/>
    <mergeCell ref="L131:L133"/>
    <mergeCell ref="M131:M133"/>
    <mergeCell ref="P131:Q133"/>
    <mergeCell ref="R131:R133"/>
    <mergeCell ref="AG128:AG130"/>
    <mergeCell ref="A131:A133"/>
    <mergeCell ref="B131:B133"/>
    <mergeCell ref="C131:C133"/>
    <mergeCell ref="E131:E133"/>
    <mergeCell ref="H131:H133"/>
    <mergeCell ref="I131:I133"/>
    <mergeCell ref="V128:V130"/>
    <mergeCell ref="W128:W130"/>
    <mergeCell ref="X128:X130"/>
    <mergeCell ref="Y128:Y130"/>
    <mergeCell ref="Z128:Z130"/>
    <mergeCell ref="AA128:AA130"/>
    <mergeCell ref="M128:M130"/>
    <mergeCell ref="P128:Q130"/>
    <mergeCell ref="R128:R130"/>
    <mergeCell ref="S128:S130"/>
    <mergeCell ref="T128:T130"/>
    <mergeCell ref="U128:U130"/>
    <mergeCell ref="AG131:AG133"/>
    <mergeCell ref="A128:A130"/>
    <mergeCell ref="B128:B130"/>
    <mergeCell ref="C128:C130"/>
    <mergeCell ref="E128:E130"/>
    <mergeCell ref="H128:H130"/>
    <mergeCell ref="I128:I130"/>
    <mergeCell ref="J128:J130"/>
    <mergeCell ref="K128:K130"/>
    <mergeCell ref="L128:L130"/>
    <mergeCell ref="AB128:AB130"/>
    <mergeCell ref="AC128:AC130"/>
    <mergeCell ref="AD128:AD130"/>
    <mergeCell ref="Y125:Y127"/>
    <mergeCell ref="Z125:Z127"/>
    <mergeCell ref="AA125:AA127"/>
    <mergeCell ref="AB125:AB127"/>
    <mergeCell ref="AC125:AC127"/>
    <mergeCell ref="AD125:AD127"/>
    <mergeCell ref="S125:S127"/>
    <mergeCell ref="T125:T127"/>
    <mergeCell ref="U125:U127"/>
    <mergeCell ref="V125:V127"/>
    <mergeCell ref="W125:W127"/>
    <mergeCell ref="X125:X127"/>
    <mergeCell ref="J125:J127"/>
    <mergeCell ref="K125:K127"/>
    <mergeCell ref="L125:L127"/>
    <mergeCell ref="M125:M127"/>
    <mergeCell ref="P125:Q127"/>
    <mergeCell ref="R125:R127"/>
    <mergeCell ref="N125:N127"/>
    <mergeCell ref="O125:O127"/>
    <mergeCell ref="AG122:AG124"/>
    <mergeCell ref="A125:A127"/>
    <mergeCell ref="B125:B127"/>
    <mergeCell ref="C125:C127"/>
    <mergeCell ref="E125:E127"/>
    <mergeCell ref="H125:H127"/>
    <mergeCell ref="I125:I127"/>
    <mergeCell ref="V122:V124"/>
    <mergeCell ref="W122:W124"/>
    <mergeCell ref="X122:X124"/>
    <mergeCell ref="Y122:Y124"/>
    <mergeCell ref="Z122:Z124"/>
    <mergeCell ref="AA122:AA124"/>
    <mergeCell ref="M122:M124"/>
    <mergeCell ref="P122:Q124"/>
    <mergeCell ref="R122:R124"/>
    <mergeCell ref="S122:S124"/>
    <mergeCell ref="T122:T124"/>
    <mergeCell ref="U122:U124"/>
    <mergeCell ref="AG125:AG127"/>
    <mergeCell ref="A122:A124"/>
    <mergeCell ref="B122:B124"/>
    <mergeCell ref="C122:C124"/>
    <mergeCell ref="E122:E124"/>
    <mergeCell ref="H122:H124"/>
    <mergeCell ref="I122:I124"/>
    <mergeCell ref="J122:J124"/>
    <mergeCell ref="K122:K124"/>
    <mergeCell ref="L122:L124"/>
    <mergeCell ref="AB122:AB124"/>
    <mergeCell ref="AC122:AC124"/>
    <mergeCell ref="AD122:AD124"/>
    <mergeCell ref="Y119:Y121"/>
    <mergeCell ref="Z119:Z121"/>
    <mergeCell ref="AA119:AA121"/>
    <mergeCell ref="AB119:AB121"/>
    <mergeCell ref="AC119:AC121"/>
    <mergeCell ref="AD119:AD121"/>
    <mergeCell ref="S119:S121"/>
    <mergeCell ref="T119:T121"/>
    <mergeCell ref="U119:U121"/>
    <mergeCell ref="V119:V121"/>
    <mergeCell ref="W119:W121"/>
    <mergeCell ref="X119:X121"/>
    <mergeCell ref="J119:J121"/>
    <mergeCell ref="K119:K121"/>
    <mergeCell ref="L119:L121"/>
    <mergeCell ref="M119:M121"/>
    <mergeCell ref="P119:Q121"/>
    <mergeCell ref="R119:R121"/>
    <mergeCell ref="AG116:AG118"/>
    <mergeCell ref="A119:A121"/>
    <mergeCell ref="B119:B121"/>
    <mergeCell ref="C119:C121"/>
    <mergeCell ref="E119:E121"/>
    <mergeCell ref="H119:H121"/>
    <mergeCell ref="I119:I121"/>
    <mergeCell ref="V116:V118"/>
    <mergeCell ref="W116:W118"/>
    <mergeCell ref="X116:X118"/>
    <mergeCell ref="Y116:Y118"/>
    <mergeCell ref="Z116:Z118"/>
    <mergeCell ref="AA116:AA118"/>
    <mergeCell ref="M116:M118"/>
    <mergeCell ref="P116:Q118"/>
    <mergeCell ref="R116:R118"/>
    <mergeCell ref="S116:S118"/>
    <mergeCell ref="T116:T118"/>
    <mergeCell ref="U116:U118"/>
    <mergeCell ref="AG119:AG121"/>
    <mergeCell ref="A116:A118"/>
    <mergeCell ref="B116:B118"/>
    <mergeCell ref="C116:C118"/>
    <mergeCell ref="E116:E118"/>
    <mergeCell ref="H116:H118"/>
    <mergeCell ref="I116:I118"/>
    <mergeCell ref="J116:J118"/>
    <mergeCell ref="K116:K118"/>
    <mergeCell ref="L116:L118"/>
    <mergeCell ref="AB116:AB118"/>
    <mergeCell ref="AC116:AC118"/>
    <mergeCell ref="AD116:AD118"/>
    <mergeCell ref="Y113:Y115"/>
    <mergeCell ref="Z113:Z115"/>
    <mergeCell ref="AA113:AA115"/>
    <mergeCell ref="AB113:AB115"/>
    <mergeCell ref="AC113:AC115"/>
    <mergeCell ref="AD113:AD115"/>
    <mergeCell ref="S113:S115"/>
    <mergeCell ref="T113:T115"/>
    <mergeCell ref="U113:U115"/>
    <mergeCell ref="V113:V115"/>
    <mergeCell ref="W113:W115"/>
    <mergeCell ref="X113:X115"/>
    <mergeCell ref="J113:J115"/>
    <mergeCell ref="K113:K115"/>
    <mergeCell ref="L113:L115"/>
    <mergeCell ref="M113:M115"/>
    <mergeCell ref="P113:Q115"/>
    <mergeCell ref="R113:R115"/>
    <mergeCell ref="AG110:AG112"/>
    <mergeCell ref="A113:A115"/>
    <mergeCell ref="B113:B115"/>
    <mergeCell ref="C113:C115"/>
    <mergeCell ref="E113:E115"/>
    <mergeCell ref="H113:H115"/>
    <mergeCell ref="I113:I115"/>
    <mergeCell ref="V110:V112"/>
    <mergeCell ref="W110:W112"/>
    <mergeCell ref="X110:X112"/>
    <mergeCell ref="Y110:Y112"/>
    <mergeCell ref="Z110:Z112"/>
    <mergeCell ref="AA110:AA112"/>
    <mergeCell ref="M110:M112"/>
    <mergeCell ref="P110:Q112"/>
    <mergeCell ref="R110:R112"/>
    <mergeCell ref="S110:S112"/>
    <mergeCell ref="T110:T112"/>
    <mergeCell ref="U110:U112"/>
    <mergeCell ref="AG113:AG115"/>
    <mergeCell ref="A110:A112"/>
    <mergeCell ref="B110:B112"/>
    <mergeCell ref="C110:C112"/>
    <mergeCell ref="E110:E112"/>
    <mergeCell ref="H110:H112"/>
    <mergeCell ref="I110:I112"/>
    <mergeCell ref="J110:J112"/>
    <mergeCell ref="K110:K112"/>
    <mergeCell ref="L110:L112"/>
    <mergeCell ref="AB110:AB112"/>
    <mergeCell ref="AC110:AC112"/>
    <mergeCell ref="AD110:AD112"/>
    <mergeCell ref="Y107:Y109"/>
    <mergeCell ref="Z107:Z109"/>
    <mergeCell ref="AA107:AA109"/>
    <mergeCell ref="AB107:AB109"/>
    <mergeCell ref="AC107:AC109"/>
    <mergeCell ref="AD107:AD109"/>
    <mergeCell ref="S107:S109"/>
    <mergeCell ref="T107:T109"/>
    <mergeCell ref="U107:U109"/>
    <mergeCell ref="V107:V109"/>
    <mergeCell ref="W107:W109"/>
    <mergeCell ref="X107:X109"/>
    <mergeCell ref="J107:J109"/>
    <mergeCell ref="K107:K109"/>
    <mergeCell ref="L107:L109"/>
    <mergeCell ref="M107:M109"/>
    <mergeCell ref="P107:Q109"/>
    <mergeCell ref="R107:R109"/>
    <mergeCell ref="AG104:AG106"/>
    <mergeCell ref="A107:A109"/>
    <mergeCell ref="B107:B109"/>
    <mergeCell ref="C107:C109"/>
    <mergeCell ref="E107:E109"/>
    <mergeCell ref="H107:H109"/>
    <mergeCell ref="I107:I109"/>
    <mergeCell ref="V104:V106"/>
    <mergeCell ref="W104:W106"/>
    <mergeCell ref="X104:X106"/>
    <mergeCell ref="Y104:Y106"/>
    <mergeCell ref="Z104:Z106"/>
    <mergeCell ref="AA104:AA106"/>
    <mergeCell ref="M104:M106"/>
    <mergeCell ref="P104:Q106"/>
    <mergeCell ref="R104:R106"/>
    <mergeCell ref="S104:S106"/>
    <mergeCell ref="T104:T106"/>
    <mergeCell ref="U104:U106"/>
    <mergeCell ref="AG107:AG109"/>
    <mergeCell ref="A104:A106"/>
    <mergeCell ref="B104:B106"/>
    <mergeCell ref="C104:C106"/>
    <mergeCell ref="E104:E106"/>
    <mergeCell ref="H104:H106"/>
    <mergeCell ref="I104:I106"/>
    <mergeCell ref="J104:J106"/>
    <mergeCell ref="K104:K106"/>
    <mergeCell ref="L104:L106"/>
    <mergeCell ref="AB104:AB106"/>
    <mergeCell ref="AC104:AC106"/>
    <mergeCell ref="AD104:AD106"/>
    <mergeCell ref="Y101:Y103"/>
    <mergeCell ref="Z101:Z103"/>
    <mergeCell ref="AA101:AA103"/>
    <mergeCell ref="AB101:AB103"/>
    <mergeCell ref="AC101:AC103"/>
    <mergeCell ref="AD101:AD103"/>
    <mergeCell ref="S101:S103"/>
    <mergeCell ref="T101:T103"/>
    <mergeCell ref="U101:U103"/>
    <mergeCell ref="V101:V103"/>
    <mergeCell ref="W101:W103"/>
    <mergeCell ref="X101:X103"/>
    <mergeCell ref="J101:J103"/>
    <mergeCell ref="K101:K103"/>
    <mergeCell ref="L101:L103"/>
    <mergeCell ref="M101:M103"/>
    <mergeCell ref="P101:Q103"/>
    <mergeCell ref="R101:R103"/>
    <mergeCell ref="AG98:AG100"/>
    <mergeCell ref="A101:A103"/>
    <mergeCell ref="B101:B103"/>
    <mergeCell ref="C101:C103"/>
    <mergeCell ref="E101:E103"/>
    <mergeCell ref="H101:H103"/>
    <mergeCell ref="I101:I103"/>
    <mergeCell ref="V98:V100"/>
    <mergeCell ref="W98:W100"/>
    <mergeCell ref="X98:X100"/>
    <mergeCell ref="Y98:Y100"/>
    <mergeCell ref="Z98:Z100"/>
    <mergeCell ref="AA98:AA100"/>
    <mergeCell ref="M98:M100"/>
    <mergeCell ref="P98:Q100"/>
    <mergeCell ref="R98:R100"/>
    <mergeCell ref="S98:S100"/>
    <mergeCell ref="T98:T100"/>
    <mergeCell ref="U98:U100"/>
    <mergeCell ref="AG101:AG103"/>
    <mergeCell ref="A98:A100"/>
    <mergeCell ref="B98:B100"/>
    <mergeCell ref="C98:C100"/>
    <mergeCell ref="E98:E100"/>
    <mergeCell ref="H98:H100"/>
    <mergeCell ref="I98:I100"/>
    <mergeCell ref="J98:J100"/>
    <mergeCell ref="K98:K100"/>
    <mergeCell ref="L98:L100"/>
    <mergeCell ref="AB98:AB100"/>
    <mergeCell ref="AC98:AC100"/>
    <mergeCell ref="AD98:AD100"/>
    <mergeCell ref="Y95:Y97"/>
    <mergeCell ref="Z95:Z97"/>
    <mergeCell ref="AA95:AA97"/>
    <mergeCell ref="AB95:AB97"/>
    <mergeCell ref="AC95:AC97"/>
    <mergeCell ref="AD95:AD97"/>
    <mergeCell ref="S95:S97"/>
    <mergeCell ref="T95:T97"/>
    <mergeCell ref="U95:U97"/>
    <mergeCell ref="V95:V97"/>
    <mergeCell ref="W95:W97"/>
    <mergeCell ref="X95:X97"/>
    <mergeCell ref="J95:J97"/>
    <mergeCell ref="K95:K97"/>
    <mergeCell ref="L95:L97"/>
    <mergeCell ref="M95:M97"/>
    <mergeCell ref="P95:Q97"/>
    <mergeCell ref="R95:R97"/>
    <mergeCell ref="N95:N97"/>
    <mergeCell ref="O95:O97"/>
    <mergeCell ref="AG92:AG94"/>
    <mergeCell ref="A95:A97"/>
    <mergeCell ref="B95:B97"/>
    <mergeCell ref="C95:C97"/>
    <mergeCell ref="E95:E97"/>
    <mergeCell ref="H95:H97"/>
    <mergeCell ref="I95:I97"/>
    <mergeCell ref="V92:V94"/>
    <mergeCell ref="W92:W94"/>
    <mergeCell ref="X92:X94"/>
    <mergeCell ref="Y92:Y94"/>
    <mergeCell ref="Z92:Z94"/>
    <mergeCell ref="AA92:AA94"/>
    <mergeCell ref="M92:M94"/>
    <mergeCell ref="P92:Q94"/>
    <mergeCell ref="R92:R94"/>
    <mergeCell ref="S92:S94"/>
    <mergeCell ref="T92:T94"/>
    <mergeCell ref="U92:U94"/>
    <mergeCell ref="AG95:AG97"/>
    <mergeCell ref="A92:A94"/>
    <mergeCell ref="B92:B94"/>
    <mergeCell ref="C92:C94"/>
    <mergeCell ref="E92:E94"/>
    <mergeCell ref="H92:H94"/>
    <mergeCell ref="I92:I94"/>
    <mergeCell ref="J92:J94"/>
    <mergeCell ref="K92:K94"/>
    <mergeCell ref="L92:L94"/>
    <mergeCell ref="AB92:AB94"/>
    <mergeCell ref="AC92:AC94"/>
    <mergeCell ref="AD92:AD94"/>
    <mergeCell ref="Y89:Y91"/>
    <mergeCell ref="Z89:Z91"/>
    <mergeCell ref="AA89:AA91"/>
    <mergeCell ref="AB89:AB91"/>
    <mergeCell ref="AC89:AC91"/>
    <mergeCell ref="AD89:AD91"/>
    <mergeCell ref="S89:S91"/>
    <mergeCell ref="T89:T91"/>
    <mergeCell ref="U89:U91"/>
    <mergeCell ref="V89:V91"/>
    <mergeCell ref="W89:W91"/>
    <mergeCell ref="X89:X91"/>
    <mergeCell ref="J89:J91"/>
    <mergeCell ref="K89:K91"/>
    <mergeCell ref="L89:L91"/>
    <mergeCell ref="M89:M91"/>
    <mergeCell ref="P89:Q91"/>
    <mergeCell ref="R89:R91"/>
    <mergeCell ref="AG86:AG88"/>
    <mergeCell ref="A89:A91"/>
    <mergeCell ref="B89:B91"/>
    <mergeCell ref="C89:C91"/>
    <mergeCell ref="E89:E91"/>
    <mergeCell ref="H89:H91"/>
    <mergeCell ref="I89:I91"/>
    <mergeCell ref="V86:V88"/>
    <mergeCell ref="W86:W88"/>
    <mergeCell ref="X86:X88"/>
    <mergeCell ref="Y86:Y88"/>
    <mergeCell ref="Z86:Z88"/>
    <mergeCell ref="AA86:AA88"/>
    <mergeCell ref="M86:M88"/>
    <mergeCell ref="P86:Q88"/>
    <mergeCell ref="R86:R88"/>
    <mergeCell ref="S86:S88"/>
    <mergeCell ref="T86:T88"/>
    <mergeCell ref="U86:U88"/>
    <mergeCell ref="AG89:AG91"/>
    <mergeCell ref="A86:A88"/>
    <mergeCell ref="B86:B88"/>
    <mergeCell ref="C86:C88"/>
    <mergeCell ref="E86:E88"/>
    <mergeCell ref="H86:H88"/>
    <mergeCell ref="I86:I88"/>
    <mergeCell ref="J86:J88"/>
    <mergeCell ref="K86:K88"/>
    <mergeCell ref="L86:L88"/>
    <mergeCell ref="AB86:AB88"/>
    <mergeCell ref="AC86:AC88"/>
    <mergeCell ref="AD86:AD88"/>
    <mergeCell ref="Y83:Y85"/>
    <mergeCell ref="Z83:Z85"/>
    <mergeCell ref="AA83:AA85"/>
    <mergeCell ref="AB83:AB85"/>
    <mergeCell ref="AC83:AC85"/>
    <mergeCell ref="AD83:AD85"/>
    <mergeCell ref="S83:S85"/>
    <mergeCell ref="T83:T85"/>
    <mergeCell ref="U83:U85"/>
    <mergeCell ref="V83:V85"/>
    <mergeCell ref="W83:W85"/>
    <mergeCell ref="X83:X85"/>
    <mergeCell ref="J83:J85"/>
    <mergeCell ref="K83:K85"/>
    <mergeCell ref="L83:L85"/>
    <mergeCell ref="M83:M85"/>
    <mergeCell ref="P83:Q85"/>
    <mergeCell ref="R83:R85"/>
    <mergeCell ref="AG80:AG82"/>
    <mergeCell ref="A83:A85"/>
    <mergeCell ref="B83:B85"/>
    <mergeCell ref="C83:C85"/>
    <mergeCell ref="E83:E85"/>
    <mergeCell ref="H83:H85"/>
    <mergeCell ref="I83:I85"/>
    <mergeCell ref="V80:V82"/>
    <mergeCell ref="W80:W82"/>
    <mergeCell ref="X80:X82"/>
    <mergeCell ref="Y80:Y82"/>
    <mergeCell ref="Z80:Z82"/>
    <mergeCell ref="AA80:AA82"/>
    <mergeCell ref="M80:M82"/>
    <mergeCell ref="P80:Q82"/>
    <mergeCell ref="R80:R82"/>
    <mergeCell ref="S80:S82"/>
    <mergeCell ref="T80:T82"/>
    <mergeCell ref="U80:U82"/>
    <mergeCell ref="AG83:AG85"/>
    <mergeCell ref="A80:A82"/>
    <mergeCell ref="B80:B82"/>
    <mergeCell ref="C80:C82"/>
    <mergeCell ref="E80:E82"/>
    <mergeCell ref="H80:H82"/>
    <mergeCell ref="I80:I82"/>
    <mergeCell ref="J80:J82"/>
    <mergeCell ref="K80:K82"/>
    <mergeCell ref="L80:L82"/>
    <mergeCell ref="AB80:AB82"/>
    <mergeCell ref="AC80:AC82"/>
    <mergeCell ref="AD80:AD82"/>
    <mergeCell ref="Y77:Y79"/>
    <mergeCell ref="Z77:Z79"/>
    <mergeCell ref="AA77:AA79"/>
    <mergeCell ref="AB77:AB79"/>
    <mergeCell ref="AC77:AC79"/>
    <mergeCell ref="AD77:AD79"/>
    <mergeCell ref="S77:S79"/>
    <mergeCell ref="T77:T79"/>
    <mergeCell ref="U77:U79"/>
    <mergeCell ref="V77:V79"/>
    <mergeCell ref="W77:W79"/>
    <mergeCell ref="X77:X79"/>
    <mergeCell ref="J77:J79"/>
    <mergeCell ref="K77:K79"/>
    <mergeCell ref="L77:L79"/>
    <mergeCell ref="M77:M79"/>
    <mergeCell ref="P77:Q79"/>
    <mergeCell ref="R77:R79"/>
    <mergeCell ref="AG74:AG76"/>
    <mergeCell ref="A77:A79"/>
    <mergeCell ref="B77:B79"/>
    <mergeCell ref="C77:C79"/>
    <mergeCell ref="E77:E79"/>
    <mergeCell ref="H77:H79"/>
    <mergeCell ref="I77:I79"/>
    <mergeCell ref="V74:V76"/>
    <mergeCell ref="W74:W76"/>
    <mergeCell ref="X74:X76"/>
    <mergeCell ref="Y74:Y76"/>
    <mergeCell ref="Z74:Z76"/>
    <mergeCell ref="AA74:AA76"/>
    <mergeCell ref="M74:M76"/>
    <mergeCell ref="P74:Q76"/>
    <mergeCell ref="R74:R76"/>
    <mergeCell ref="S74:S76"/>
    <mergeCell ref="T74:T76"/>
    <mergeCell ref="U74:U76"/>
    <mergeCell ref="AG77:AG79"/>
    <mergeCell ref="A74:A76"/>
    <mergeCell ref="B74:B76"/>
    <mergeCell ref="C74:C76"/>
    <mergeCell ref="E74:E76"/>
    <mergeCell ref="H74:H76"/>
    <mergeCell ref="I74:I76"/>
    <mergeCell ref="J74:J76"/>
    <mergeCell ref="K74:K76"/>
    <mergeCell ref="L74:L76"/>
    <mergeCell ref="AB74:AB76"/>
    <mergeCell ref="AC74:AC76"/>
    <mergeCell ref="AD74:AD76"/>
    <mergeCell ref="Y71:Y73"/>
    <mergeCell ref="Z71:Z73"/>
    <mergeCell ref="AA71:AA73"/>
    <mergeCell ref="AB71:AB73"/>
    <mergeCell ref="AC71:AC73"/>
    <mergeCell ref="AD71:AD73"/>
    <mergeCell ref="S71:S73"/>
    <mergeCell ref="T71:T73"/>
    <mergeCell ref="U71:U73"/>
    <mergeCell ref="V71:V73"/>
    <mergeCell ref="W71:W73"/>
    <mergeCell ref="X71:X73"/>
    <mergeCell ref="J71:J73"/>
    <mergeCell ref="K71:K73"/>
    <mergeCell ref="L71:L73"/>
    <mergeCell ref="M71:M73"/>
    <mergeCell ref="P71:Q73"/>
    <mergeCell ref="R71:R73"/>
    <mergeCell ref="AG68:AG70"/>
    <mergeCell ref="A71:A73"/>
    <mergeCell ref="B71:B73"/>
    <mergeCell ref="C71:C73"/>
    <mergeCell ref="E71:E73"/>
    <mergeCell ref="H71:H73"/>
    <mergeCell ref="I71:I73"/>
    <mergeCell ref="V68:V70"/>
    <mergeCell ref="W68:W70"/>
    <mergeCell ref="X68:X70"/>
    <mergeCell ref="Y68:Y70"/>
    <mergeCell ref="Z68:Z70"/>
    <mergeCell ref="AA68:AA70"/>
    <mergeCell ref="M68:M70"/>
    <mergeCell ref="P68:Q70"/>
    <mergeCell ref="R68:R70"/>
    <mergeCell ref="S68:S70"/>
    <mergeCell ref="T68:T70"/>
    <mergeCell ref="U68:U70"/>
    <mergeCell ref="AG71:AG73"/>
    <mergeCell ref="A68:A70"/>
    <mergeCell ref="B68:B70"/>
    <mergeCell ref="C68:C70"/>
    <mergeCell ref="E68:E70"/>
    <mergeCell ref="H68:H70"/>
    <mergeCell ref="I68:I70"/>
    <mergeCell ref="J68:J70"/>
    <mergeCell ref="K68:K70"/>
    <mergeCell ref="L68:L70"/>
    <mergeCell ref="AB68:AB70"/>
    <mergeCell ref="AC68:AC70"/>
    <mergeCell ref="AD68:AD70"/>
    <mergeCell ref="Y65:Y67"/>
    <mergeCell ref="Z65:Z67"/>
    <mergeCell ref="AA65:AA67"/>
    <mergeCell ref="AB65:AB67"/>
    <mergeCell ref="AC65:AC67"/>
    <mergeCell ref="AD65:AD67"/>
    <mergeCell ref="S65:S67"/>
    <mergeCell ref="T65:T67"/>
    <mergeCell ref="U65:U67"/>
    <mergeCell ref="V65:V67"/>
    <mergeCell ref="W65:W67"/>
    <mergeCell ref="X65:X67"/>
    <mergeCell ref="J65:J67"/>
    <mergeCell ref="K65:K67"/>
    <mergeCell ref="L65:L67"/>
    <mergeCell ref="M65:M67"/>
    <mergeCell ref="P65:Q67"/>
    <mergeCell ref="R65:R67"/>
    <mergeCell ref="N65:N67"/>
    <mergeCell ref="O65:O67"/>
    <mergeCell ref="AG62:AG64"/>
    <mergeCell ref="A65:A67"/>
    <mergeCell ref="B65:B67"/>
    <mergeCell ref="C65:C67"/>
    <mergeCell ref="E65:E67"/>
    <mergeCell ref="H65:H67"/>
    <mergeCell ref="I65:I67"/>
    <mergeCell ref="V62:V64"/>
    <mergeCell ref="W62:W64"/>
    <mergeCell ref="X62:X64"/>
    <mergeCell ref="Y62:Y64"/>
    <mergeCell ref="Z62:Z64"/>
    <mergeCell ref="AA62:AA64"/>
    <mergeCell ref="M62:M64"/>
    <mergeCell ref="P62:Q64"/>
    <mergeCell ref="R62:R64"/>
    <mergeCell ref="S62:S64"/>
    <mergeCell ref="T62:T64"/>
    <mergeCell ref="U62:U64"/>
    <mergeCell ref="AG65:AG67"/>
    <mergeCell ref="A62:A64"/>
    <mergeCell ref="B62:B64"/>
    <mergeCell ref="C62:C64"/>
    <mergeCell ref="E62:E64"/>
    <mergeCell ref="H62:H64"/>
    <mergeCell ref="I62:I64"/>
    <mergeCell ref="J62:J64"/>
    <mergeCell ref="K62:K64"/>
    <mergeCell ref="L62:L64"/>
    <mergeCell ref="AB62:AB64"/>
    <mergeCell ref="AC62:AC64"/>
    <mergeCell ref="AD62:AD64"/>
    <mergeCell ref="Y59:Y61"/>
    <mergeCell ref="Z59:Z61"/>
    <mergeCell ref="AA59:AA61"/>
    <mergeCell ref="AB59:AB61"/>
    <mergeCell ref="AC59:AC61"/>
    <mergeCell ref="AD59:AD61"/>
    <mergeCell ref="S59:S61"/>
    <mergeCell ref="T59:T61"/>
    <mergeCell ref="U59:U61"/>
    <mergeCell ref="V59:V61"/>
    <mergeCell ref="W59:W61"/>
    <mergeCell ref="X59:X61"/>
    <mergeCell ref="J59:J61"/>
    <mergeCell ref="K59:K61"/>
    <mergeCell ref="L59:L61"/>
    <mergeCell ref="M59:M61"/>
    <mergeCell ref="P59:Q61"/>
    <mergeCell ref="R59:R61"/>
    <mergeCell ref="AG56:AG58"/>
    <mergeCell ref="A59:A61"/>
    <mergeCell ref="B59:B61"/>
    <mergeCell ref="C59:C61"/>
    <mergeCell ref="E59:E61"/>
    <mergeCell ref="H59:H61"/>
    <mergeCell ref="I59:I61"/>
    <mergeCell ref="V56:V58"/>
    <mergeCell ref="W56:W58"/>
    <mergeCell ref="X56:X58"/>
    <mergeCell ref="Y56:Y58"/>
    <mergeCell ref="Z56:Z58"/>
    <mergeCell ref="AA56:AA58"/>
    <mergeCell ref="M56:M58"/>
    <mergeCell ref="P56:Q58"/>
    <mergeCell ref="R56:R58"/>
    <mergeCell ref="S56:S58"/>
    <mergeCell ref="T56:T58"/>
    <mergeCell ref="U56:U58"/>
    <mergeCell ref="AG59:AG61"/>
    <mergeCell ref="A56:A58"/>
    <mergeCell ref="B56:B58"/>
    <mergeCell ref="C56:C58"/>
    <mergeCell ref="E56:E58"/>
    <mergeCell ref="H56:H58"/>
    <mergeCell ref="I56:I58"/>
    <mergeCell ref="J56:J58"/>
    <mergeCell ref="K56:K58"/>
    <mergeCell ref="L56:L58"/>
    <mergeCell ref="AB56:AB58"/>
    <mergeCell ref="AC56:AC58"/>
    <mergeCell ref="AD56:AD58"/>
    <mergeCell ref="Y53:Y55"/>
    <mergeCell ref="Z53:Z55"/>
    <mergeCell ref="AA53:AA55"/>
    <mergeCell ref="AB53:AB55"/>
    <mergeCell ref="AC53:AC55"/>
    <mergeCell ref="AD53:AD55"/>
    <mergeCell ref="S53:S55"/>
    <mergeCell ref="T53:T55"/>
    <mergeCell ref="U53:U55"/>
    <mergeCell ref="V53:V55"/>
    <mergeCell ref="W53:W55"/>
    <mergeCell ref="X53:X55"/>
    <mergeCell ref="J53:J55"/>
    <mergeCell ref="K53:K55"/>
    <mergeCell ref="L53:L55"/>
    <mergeCell ref="M53:M55"/>
    <mergeCell ref="P53:Q55"/>
    <mergeCell ref="R53:R55"/>
    <mergeCell ref="AG50:AG52"/>
    <mergeCell ref="A53:A55"/>
    <mergeCell ref="B53:B55"/>
    <mergeCell ref="C53:C55"/>
    <mergeCell ref="E53:E55"/>
    <mergeCell ref="H53:H55"/>
    <mergeCell ref="I53:I55"/>
    <mergeCell ref="V50:V52"/>
    <mergeCell ref="W50:W52"/>
    <mergeCell ref="X50:X52"/>
    <mergeCell ref="Y50:Y52"/>
    <mergeCell ref="Z50:Z52"/>
    <mergeCell ref="AA50:AA52"/>
    <mergeCell ref="M50:M52"/>
    <mergeCell ref="P50:Q52"/>
    <mergeCell ref="R50:R52"/>
    <mergeCell ref="S50:S52"/>
    <mergeCell ref="T50:T52"/>
    <mergeCell ref="U50:U52"/>
    <mergeCell ref="AG53:AG55"/>
    <mergeCell ref="A50:A52"/>
    <mergeCell ref="B50:B52"/>
    <mergeCell ref="C50:C52"/>
    <mergeCell ref="E50:E52"/>
    <mergeCell ref="H50:H52"/>
    <mergeCell ref="I50:I52"/>
    <mergeCell ref="J50:J52"/>
    <mergeCell ref="K50:K52"/>
    <mergeCell ref="L50:L52"/>
    <mergeCell ref="AB50:AB52"/>
    <mergeCell ref="AC50:AC52"/>
    <mergeCell ref="AD50:AD52"/>
    <mergeCell ref="Y47:Y49"/>
    <mergeCell ref="Z47:Z49"/>
    <mergeCell ref="AA47:AA49"/>
    <mergeCell ref="AB47:AB49"/>
    <mergeCell ref="AC47:AC49"/>
    <mergeCell ref="AD47:AD49"/>
    <mergeCell ref="S47:S49"/>
    <mergeCell ref="T47:T49"/>
    <mergeCell ref="U47:U49"/>
    <mergeCell ref="V47:V49"/>
    <mergeCell ref="W47:W49"/>
    <mergeCell ref="X47:X49"/>
    <mergeCell ref="J47:J49"/>
    <mergeCell ref="K47:K49"/>
    <mergeCell ref="L47:L49"/>
    <mergeCell ref="M47:M49"/>
    <mergeCell ref="P47:Q49"/>
    <mergeCell ref="R47:R49"/>
    <mergeCell ref="AG44:AG46"/>
    <mergeCell ref="A47:A49"/>
    <mergeCell ref="B47:B49"/>
    <mergeCell ref="C47:C49"/>
    <mergeCell ref="E47:E49"/>
    <mergeCell ref="H47:H49"/>
    <mergeCell ref="I47:I49"/>
    <mergeCell ref="V44:V46"/>
    <mergeCell ref="W44:W46"/>
    <mergeCell ref="X44:X46"/>
    <mergeCell ref="Y44:Y46"/>
    <mergeCell ref="Z44:Z46"/>
    <mergeCell ref="AA44:AA46"/>
    <mergeCell ref="M44:M46"/>
    <mergeCell ref="P44:Q46"/>
    <mergeCell ref="R44:R46"/>
    <mergeCell ref="S44:S46"/>
    <mergeCell ref="T44:T46"/>
    <mergeCell ref="U44:U46"/>
    <mergeCell ref="AG47:AG49"/>
    <mergeCell ref="A44:A46"/>
    <mergeCell ref="B44:B46"/>
    <mergeCell ref="C44:C46"/>
    <mergeCell ref="E44:E46"/>
    <mergeCell ref="H44:H46"/>
    <mergeCell ref="I44:I46"/>
    <mergeCell ref="J44:J46"/>
    <mergeCell ref="K44:K46"/>
    <mergeCell ref="L44:L46"/>
    <mergeCell ref="AB44:AB46"/>
    <mergeCell ref="AC44:AC46"/>
    <mergeCell ref="AD44:AD46"/>
    <mergeCell ref="Y41:Y43"/>
    <mergeCell ref="Z41:Z43"/>
    <mergeCell ref="AA41:AA43"/>
    <mergeCell ref="AB41:AB43"/>
    <mergeCell ref="AC41:AC43"/>
    <mergeCell ref="AD41:AD43"/>
    <mergeCell ref="S41:S43"/>
    <mergeCell ref="T41:T43"/>
    <mergeCell ref="U41:U43"/>
    <mergeCell ref="V41:V43"/>
    <mergeCell ref="W41:W43"/>
    <mergeCell ref="X41:X43"/>
    <mergeCell ref="J41:J43"/>
    <mergeCell ref="K41:K43"/>
    <mergeCell ref="L41:L43"/>
    <mergeCell ref="M41:M43"/>
    <mergeCell ref="P41:Q43"/>
    <mergeCell ref="R41:R43"/>
    <mergeCell ref="AG38:AG40"/>
    <mergeCell ref="A41:A43"/>
    <mergeCell ref="B41:B43"/>
    <mergeCell ref="C41:C43"/>
    <mergeCell ref="E41:E43"/>
    <mergeCell ref="H41:H43"/>
    <mergeCell ref="I41:I43"/>
    <mergeCell ref="V38:V40"/>
    <mergeCell ref="W38:W40"/>
    <mergeCell ref="X38:X40"/>
    <mergeCell ref="Y38:Y40"/>
    <mergeCell ref="Z38:Z40"/>
    <mergeCell ref="AA38:AA40"/>
    <mergeCell ref="M38:M40"/>
    <mergeCell ref="P38:Q40"/>
    <mergeCell ref="R38:R40"/>
    <mergeCell ref="S38:S40"/>
    <mergeCell ref="T38:T40"/>
    <mergeCell ref="U38:U40"/>
    <mergeCell ref="AG41:AG43"/>
    <mergeCell ref="A38:A40"/>
    <mergeCell ref="B38:B40"/>
    <mergeCell ref="C38:C40"/>
    <mergeCell ref="E38:E40"/>
    <mergeCell ref="H38:H40"/>
    <mergeCell ref="I38:I40"/>
    <mergeCell ref="J38:J40"/>
    <mergeCell ref="K38:K40"/>
    <mergeCell ref="L38:L40"/>
    <mergeCell ref="AB38:AB40"/>
    <mergeCell ref="AC38:AC40"/>
    <mergeCell ref="AD38:AD40"/>
    <mergeCell ref="Y35:Y37"/>
    <mergeCell ref="Z35:Z37"/>
    <mergeCell ref="AA35:AA37"/>
    <mergeCell ref="AB35:AB37"/>
    <mergeCell ref="AC35:AC37"/>
    <mergeCell ref="AD35:AD37"/>
    <mergeCell ref="S35:S37"/>
    <mergeCell ref="T35:T37"/>
    <mergeCell ref="U35:U37"/>
    <mergeCell ref="V35:V37"/>
    <mergeCell ref="W35:W37"/>
    <mergeCell ref="X35:X37"/>
    <mergeCell ref="J35:J37"/>
    <mergeCell ref="K35:K37"/>
    <mergeCell ref="L35:L37"/>
    <mergeCell ref="M35:M37"/>
    <mergeCell ref="P35:Q37"/>
    <mergeCell ref="R35:R37"/>
    <mergeCell ref="AG32:AG34"/>
    <mergeCell ref="A35:A37"/>
    <mergeCell ref="B35:B37"/>
    <mergeCell ref="C35:C37"/>
    <mergeCell ref="E35:E37"/>
    <mergeCell ref="H35:H37"/>
    <mergeCell ref="I35:I37"/>
    <mergeCell ref="V32:V34"/>
    <mergeCell ref="W32:W34"/>
    <mergeCell ref="X32:X34"/>
    <mergeCell ref="Y32:Y34"/>
    <mergeCell ref="Z32:Z34"/>
    <mergeCell ref="AA32:AA34"/>
    <mergeCell ref="M32:M34"/>
    <mergeCell ref="P32:Q34"/>
    <mergeCell ref="R32:R34"/>
    <mergeCell ref="S32:S34"/>
    <mergeCell ref="T32:T34"/>
    <mergeCell ref="U32:U34"/>
    <mergeCell ref="AG35:AG37"/>
    <mergeCell ref="A32:A34"/>
    <mergeCell ref="B32:B34"/>
    <mergeCell ref="C32:C34"/>
    <mergeCell ref="E32:E34"/>
    <mergeCell ref="H32:H34"/>
    <mergeCell ref="I32:I34"/>
    <mergeCell ref="J32:J34"/>
    <mergeCell ref="K32:K34"/>
    <mergeCell ref="L32:L34"/>
    <mergeCell ref="AB32:AB34"/>
    <mergeCell ref="AC32:AC34"/>
    <mergeCell ref="AD32:AD34"/>
    <mergeCell ref="Y29:Y31"/>
    <mergeCell ref="Z29:Z31"/>
    <mergeCell ref="AA29:AA31"/>
    <mergeCell ref="AB29:AB31"/>
    <mergeCell ref="AC29:AC31"/>
    <mergeCell ref="AD29:AD31"/>
    <mergeCell ref="S29:S31"/>
    <mergeCell ref="T29:T31"/>
    <mergeCell ref="U29:U31"/>
    <mergeCell ref="V29:V31"/>
    <mergeCell ref="W29:W31"/>
    <mergeCell ref="X29:X31"/>
    <mergeCell ref="J29:J31"/>
    <mergeCell ref="K29:K31"/>
    <mergeCell ref="L29:L31"/>
    <mergeCell ref="M29:M31"/>
    <mergeCell ref="P29:Q31"/>
    <mergeCell ref="R29:R31"/>
    <mergeCell ref="AG26:AG28"/>
    <mergeCell ref="A29:A31"/>
    <mergeCell ref="B29:B31"/>
    <mergeCell ref="C29:C31"/>
    <mergeCell ref="E29:E31"/>
    <mergeCell ref="H29:H31"/>
    <mergeCell ref="I29:I31"/>
    <mergeCell ref="V26:V28"/>
    <mergeCell ref="W26:W28"/>
    <mergeCell ref="X26:X28"/>
    <mergeCell ref="Y26:Y28"/>
    <mergeCell ref="Z26:Z28"/>
    <mergeCell ref="AA26:AA28"/>
    <mergeCell ref="M26:M28"/>
    <mergeCell ref="P26:Q28"/>
    <mergeCell ref="R26:R28"/>
    <mergeCell ref="S26:S28"/>
    <mergeCell ref="T26:T28"/>
    <mergeCell ref="U26:U28"/>
    <mergeCell ref="AG29:AG31"/>
    <mergeCell ref="A26:A28"/>
    <mergeCell ref="B26:B28"/>
    <mergeCell ref="C26:C28"/>
    <mergeCell ref="E26:E28"/>
    <mergeCell ref="H26:H28"/>
    <mergeCell ref="I26:I28"/>
    <mergeCell ref="J26:J28"/>
    <mergeCell ref="K26:K28"/>
    <mergeCell ref="L26:L28"/>
    <mergeCell ref="AB26:AB28"/>
    <mergeCell ref="AC26:AC28"/>
    <mergeCell ref="AD26:AD28"/>
    <mergeCell ref="Y23:Y25"/>
    <mergeCell ref="Z23:Z25"/>
    <mergeCell ref="AA23:AA25"/>
    <mergeCell ref="AB23:AB25"/>
    <mergeCell ref="AC23:AC25"/>
    <mergeCell ref="AD23:AD25"/>
    <mergeCell ref="S23:S25"/>
    <mergeCell ref="T23:T25"/>
    <mergeCell ref="U23:U25"/>
    <mergeCell ref="V23:V25"/>
    <mergeCell ref="W23:W25"/>
    <mergeCell ref="X23:X25"/>
    <mergeCell ref="J23:J25"/>
    <mergeCell ref="K23:K25"/>
    <mergeCell ref="L23:L25"/>
    <mergeCell ref="M23:M25"/>
    <mergeCell ref="P23:Q25"/>
    <mergeCell ref="R23:R25"/>
    <mergeCell ref="AG20:AG22"/>
    <mergeCell ref="A23:A25"/>
    <mergeCell ref="B23:B25"/>
    <mergeCell ref="C23:C25"/>
    <mergeCell ref="E23:E25"/>
    <mergeCell ref="H23:H25"/>
    <mergeCell ref="I23:I25"/>
    <mergeCell ref="V20:V22"/>
    <mergeCell ref="W20:W22"/>
    <mergeCell ref="X20:X22"/>
    <mergeCell ref="Y20:Y22"/>
    <mergeCell ref="Z20:Z22"/>
    <mergeCell ref="AA20:AA22"/>
    <mergeCell ref="M20:M22"/>
    <mergeCell ref="P20:Q22"/>
    <mergeCell ref="R20:R22"/>
    <mergeCell ref="S20:S22"/>
    <mergeCell ref="T20:T22"/>
    <mergeCell ref="U20:U22"/>
    <mergeCell ref="AG23:AG25"/>
    <mergeCell ref="A20:A22"/>
    <mergeCell ref="B20:B22"/>
    <mergeCell ref="C20:C22"/>
    <mergeCell ref="E20:E22"/>
    <mergeCell ref="H20:H22"/>
    <mergeCell ref="I20:I22"/>
    <mergeCell ref="J20:J22"/>
    <mergeCell ref="K20:K22"/>
    <mergeCell ref="L20:L22"/>
    <mergeCell ref="AB20:AB22"/>
    <mergeCell ref="AC20:AC22"/>
    <mergeCell ref="AD20:AD22"/>
    <mergeCell ref="E14:E16"/>
    <mergeCell ref="H14:H16"/>
    <mergeCell ref="I14:I16"/>
    <mergeCell ref="J14:J16"/>
    <mergeCell ref="K14:K16"/>
    <mergeCell ref="L14:L16"/>
    <mergeCell ref="AB14:AB16"/>
    <mergeCell ref="AC14:AC16"/>
    <mergeCell ref="AD14:AD16"/>
    <mergeCell ref="Y17:Y19"/>
    <mergeCell ref="Z17:Z19"/>
    <mergeCell ref="AA17:AA19"/>
    <mergeCell ref="AB17:AB19"/>
    <mergeCell ref="AC17:AC19"/>
    <mergeCell ref="AD17:AD19"/>
    <mergeCell ref="S17:S19"/>
    <mergeCell ref="T17:T19"/>
    <mergeCell ref="U17:U19"/>
    <mergeCell ref="V17:V19"/>
    <mergeCell ref="W17:W19"/>
    <mergeCell ref="X17:X19"/>
    <mergeCell ref="J17:J19"/>
    <mergeCell ref="K17:K19"/>
    <mergeCell ref="L17:L19"/>
    <mergeCell ref="M17:M19"/>
    <mergeCell ref="P17:Q19"/>
    <mergeCell ref="R17:R19"/>
    <mergeCell ref="V11:V13"/>
    <mergeCell ref="W11:W13"/>
    <mergeCell ref="X11:X13"/>
    <mergeCell ref="J11:J13"/>
    <mergeCell ref="K11:K13"/>
    <mergeCell ref="L11:L13"/>
    <mergeCell ref="M11:M13"/>
    <mergeCell ref="P11:Q13"/>
    <mergeCell ref="R11:R13"/>
    <mergeCell ref="AG14:AG16"/>
    <mergeCell ref="A17:A19"/>
    <mergeCell ref="B17:B19"/>
    <mergeCell ref="C17:C19"/>
    <mergeCell ref="E17:E19"/>
    <mergeCell ref="H17:H19"/>
    <mergeCell ref="I17:I19"/>
    <mergeCell ref="V14:V16"/>
    <mergeCell ref="W14:W16"/>
    <mergeCell ref="X14:X16"/>
    <mergeCell ref="Y14:Y16"/>
    <mergeCell ref="Z14:Z16"/>
    <mergeCell ref="AA14:AA16"/>
    <mergeCell ref="M14:M16"/>
    <mergeCell ref="P14:Q16"/>
    <mergeCell ref="R14:R16"/>
    <mergeCell ref="S14:S16"/>
    <mergeCell ref="T14:T16"/>
    <mergeCell ref="U14:U16"/>
    <mergeCell ref="AG17:AG19"/>
    <mergeCell ref="A14:A16"/>
    <mergeCell ref="B14:B16"/>
    <mergeCell ref="C14:C16"/>
    <mergeCell ref="AB8:AB10"/>
    <mergeCell ref="AC8:AC10"/>
    <mergeCell ref="AD8:AD10"/>
    <mergeCell ref="AG8:AG10"/>
    <mergeCell ref="A11:A13"/>
    <mergeCell ref="B11:B13"/>
    <mergeCell ref="C11:C13"/>
    <mergeCell ref="E11:E13"/>
    <mergeCell ref="H11:H13"/>
    <mergeCell ref="I11:I13"/>
    <mergeCell ref="V8:V10"/>
    <mergeCell ref="W8:W10"/>
    <mergeCell ref="X8:X10"/>
    <mergeCell ref="Y8:Y10"/>
    <mergeCell ref="Z8:Z10"/>
    <mergeCell ref="AA8:AA10"/>
    <mergeCell ref="M8:M10"/>
    <mergeCell ref="P8:Q10"/>
    <mergeCell ref="R8:R10"/>
    <mergeCell ref="S8:S10"/>
    <mergeCell ref="T8:T10"/>
    <mergeCell ref="U8:U10"/>
    <mergeCell ref="AG11:AG13"/>
    <mergeCell ref="Y11:Y13"/>
    <mergeCell ref="Z11:Z13"/>
    <mergeCell ref="AA11:AA13"/>
    <mergeCell ref="AB11:AB13"/>
    <mergeCell ref="AC11:AC13"/>
    <mergeCell ref="AD11:AD13"/>
    <mergeCell ref="S11:S13"/>
    <mergeCell ref="T11:T13"/>
    <mergeCell ref="U11:U13"/>
    <mergeCell ref="AG5:AG7"/>
    <mergeCell ref="A8:A10"/>
    <mergeCell ref="B8:B10"/>
    <mergeCell ref="C8:C10"/>
    <mergeCell ref="E8:E10"/>
    <mergeCell ref="H8:H10"/>
    <mergeCell ref="I8:I10"/>
    <mergeCell ref="J8:J10"/>
    <mergeCell ref="K8:K10"/>
    <mergeCell ref="L8:L10"/>
    <mergeCell ref="Y5:Y7"/>
    <mergeCell ref="Z5:Z7"/>
    <mergeCell ref="AA5:AA7"/>
    <mergeCell ref="AB5:AB7"/>
    <mergeCell ref="AC5:AC7"/>
    <mergeCell ref="AD5:AD7"/>
    <mergeCell ref="S5:S7"/>
    <mergeCell ref="T5:T7"/>
    <mergeCell ref="U5:U7"/>
    <mergeCell ref="V5:V7"/>
    <mergeCell ref="W5:W7"/>
    <mergeCell ref="X5:X7"/>
    <mergeCell ref="J5:J7"/>
    <mergeCell ref="K5:K7"/>
    <mergeCell ref="L5:L7"/>
    <mergeCell ref="M5:M7"/>
    <mergeCell ref="P5:Q7"/>
    <mergeCell ref="R5:R7"/>
    <mergeCell ref="A5:A7"/>
    <mergeCell ref="B5:B7"/>
    <mergeCell ref="C5:C7"/>
    <mergeCell ref="E5:E7"/>
    <mergeCell ref="H5:H7"/>
    <mergeCell ref="I5:I7"/>
    <mergeCell ref="J3:S3"/>
    <mergeCell ref="T3:AC3"/>
    <mergeCell ref="AD3:AE3"/>
    <mergeCell ref="J4:K4"/>
    <mergeCell ref="L4:M4"/>
    <mergeCell ref="P4:S4"/>
    <mergeCell ref="A1:G1"/>
    <mergeCell ref="H1:I1"/>
    <mergeCell ref="AC1:AD1"/>
    <mergeCell ref="A3:A4"/>
    <mergeCell ref="B3:B4"/>
    <mergeCell ref="C3:C4"/>
    <mergeCell ref="E3:E4"/>
    <mergeCell ref="F3:G3"/>
    <mergeCell ref="H3:H4"/>
    <mergeCell ref="I3:I4"/>
    <mergeCell ref="D3:D4"/>
    <mergeCell ref="D5:D7"/>
  </mergeCells>
  <phoneticPr fontId="3"/>
  <dataValidations count="7">
    <dataValidation type="list" allowBlank="1" showInputMessage="1" showErrorMessage="1" sqref="I5 I8 I11 I14 I17 I20 I23 I26 I29 I32 I35 I38 I41 I44 I47 I50 I53 I56 I59 I62 I65 I68 I71 I74 I77 I80 I83 I86 I89 I92 I95 I98 I101 I104 I107 I110 I113 I116 I119 I122 I125 I128 I131 I134 I137 I140 I143 I146 I149 I152 I155 I158 I161 I164 I167 I170 I173 I176 I179 I182" xr:uid="{00000000-0002-0000-0800-000000000000}">
      <formula1>"定めあり・定めなし,定めあり,定めなし"</formula1>
    </dataValidation>
    <dataValidation type="list" allowBlank="1" showInputMessage="1" showErrorMessage="1" sqref="P5 P8 P11 P14 P17 P20 P23 P26 P29 P32 P35 P38 P41 P44 P47 P50 P53 P56 P59 P62 P65 P68 P71 P74 P77 P80 P83 P86 P89 P92 P95 P98 P101 P104 P107 P110 P113 P116 P119 P122 P125 P128 P131 P134 P137 P140 P143 P146 P149 P152 P155 P158 P161 P164 P167 P170 P173 P176 P179 P182" xr:uid="{00000000-0002-0000-0800-000001000000}">
      <formula1>"　,時給,日給,月給,年俸"</formula1>
    </dataValidation>
    <dataValidation type="list" allowBlank="1" showInputMessage="1" showErrorMessage="1" sqref="T5:AC5 T8:AC8 T11:AC11 T14:AC14 T17:AC17 T20:AC20 T23:AC23 T26:AC26 T29:AC29 T32:AC32 T35:AC35 T38:AC38 T41:AC41 T44:AC44 T47:AC47 T50:AC50 T53:AC53 T56:AC56 T59:AC59 T62:AC62 T65:AC65 T68:AC68 T71:AC71 T74:AC74 T77:AC77 T80:AC80 T83:AC83 T86:AC86 T89:AC89 T92:AC92 T95:AC95 T98:AC98 T101:AC101 T104:AC104 T107:AC107 T110:AC110 T113:AC113 T116:AC116 T119:AC119 T122:AC122 T125:AC125 T128:AC128 T131:AC131 T134:AC134 T137:AC137 T140:AC140 T143:AC143 T146:AC146 T149:AC149 T152:AC152 T155:AC155 T158:AC158 T161:AC161 T164:AC164 T167:AC167 T170:AC170 T173:AC173 T176:AC176 T179:AC179 T182:AC182" xr:uid="{00000000-0002-0000-0800-000002000000}">
      <formula1>"有"</formula1>
    </dataValidation>
    <dataValidation type="list" errorStyle="warning" allowBlank="1" showInputMessage="1" showErrorMessage="1" error="選択項目以外の入力がされています。" sqref="C5:C184" xr:uid="{00000000-0002-0000-0800-000003000000}">
      <formula1>$AH$6:$AH$26</formula1>
    </dataValidation>
    <dataValidation type="list" errorStyle="warning" allowBlank="1" showInputMessage="1" showErrorMessage="1" error="選択項目以外の入力がされています。" sqref="AD5:AD184" xr:uid="{00000000-0002-0000-0800-000004000000}">
      <formula1>$AJ$6:$AJ$18</formula1>
    </dataValidation>
    <dataValidation type="list" allowBlank="1" showInputMessage="1" showErrorMessage="1" sqref="E5:E184" xr:uid="{00000000-0002-0000-0800-000005000000}">
      <formula1>"常勤職員,常勤的非常勤職員,非常勤職員,派遣職員,"</formula1>
    </dataValidation>
    <dataValidation type="list" allowBlank="1" showInputMessage="1" showErrorMessage="1" sqref="D5:D184" xr:uid="{0BF5FE6E-C9DF-4EA3-8353-F79B080DEBC4}">
      <formula1>"0歳児担任,1歳児担任,2歳児担任,3歳児担任,4歳児担任,5歳児担任,一時保育担当,幼稚園型一時預り専任,子育て広場専任職員,フリー,その他,　,"</formula1>
    </dataValidation>
  </dataValidations>
  <printOptions horizontalCentered="1"/>
  <pageMargins left="0.31496062992125984" right="0.31496062992125984" top="0.55118110236220474" bottom="0.55118110236220474" header="0.31496062992125984" footer="0.31496062992125984"/>
  <pageSetup paperSize="9" scale="69" fitToHeight="0" orientation="landscape" r:id="rId1"/>
  <rowBreaks count="1" manualBreakCount="1">
    <brk id="49" max="27" man="1"/>
  </rowBreaks>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24</vt:i4>
      </vt:variant>
    </vt:vector>
  </HeadingPairs>
  <TitlesOfParts>
    <vt:vector baseType="lpstr" size="37">
      <vt:lpstr>表紙</vt:lpstr>
      <vt:lpstr>管理運営</vt:lpstr>
      <vt:lpstr>利用者処遇</vt:lpstr>
      <vt:lpstr>会計</vt:lpstr>
      <vt:lpstr>会計「計算書類等提出確認表」 </vt:lpstr>
      <vt:lpstr>職員点検資料１ (記入例)</vt:lpstr>
      <vt:lpstr>職員点検資料１</vt:lpstr>
      <vt:lpstr>職員点検資料２ (記入例)</vt:lpstr>
      <vt:lpstr>職員点検資料２</vt:lpstr>
      <vt:lpstr>勤務実績１ (記入例)</vt:lpstr>
      <vt:lpstr>勤務実績１</vt:lpstr>
      <vt:lpstr>勤務実績２ (記入例)</vt:lpstr>
      <vt:lpstr>勤務実績２</vt:lpstr>
      <vt:lpstr>会計!Print_Area</vt:lpstr>
      <vt:lpstr>'会計「計算書類等提出確認表」 '!Print_Area</vt:lpstr>
      <vt:lpstr>管理運営!Print_Area</vt:lpstr>
      <vt:lpstr>勤務実績１!Print_Area</vt:lpstr>
      <vt:lpstr>'勤務実績１ (記入例)'!Print_Area</vt:lpstr>
      <vt:lpstr>勤務実績２!Print_Area</vt:lpstr>
      <vt:lpstr>'勤務実績２ (記入例)'!Print_Area</vt:lpstr>
      <vt:lpstr>職員点検資料１!Print_Area</vt:lpstr>
      <vt:lpstr>'職員点検資料１ (記入例)'!Print_Area</vt:lpstr>
      <vt:lpstr>職員点検資料２!Print_Area</vt:lpstr>
      <vt:lpstr>'職員点検資料２ (記入例)'!Print_Area</vt:lpstr>
      <vt:lpstr>表紙!Print_Area</vt:lpstr>
      <vt:lpstr>利用者処遇!Print_Area</vt:lpstr>
      <vt:lpstr>会計!Print_Titles</vt:lpstr>
      <vt:lpstr>管理運営!Print_Titles</vt:lpstr>
      <vt:lpstr>勤務実績１!Print_Titles</vt:lpstr>
      <vt:lpstr>'勤務実績１ (記入例)'!Print_Titles</vt:lpstr>
      <vt:lpstr>勤務実績２!Print_Titles</vt:lpstr>
      <vt:lpstr>'勤務実績２ (記入例)'!Print_Titles</vt:lpstr>
      <vt:lpstr>職員点検資料１!Print_Titles</vt:lpstr>
      <vt:lpstr>'職員点検資料１ (記入例)'!Print_Titles</vt:lpstr>
      <vt:lpstr>職員点検資料２!Print_Titles</vt:lpstr>
      <vt:lpstr>'職員点検資料２ (記入例)'!Print_Titles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2025-10-14T05:00:37Z</cp:lastPrinted>
  <dcterms:created xsi:type="dcterms:W3CDTF">2011-05-12T07:08:16Z</dcterms:created>
  <dcterms:modified xsi:type="dcterms:W3CDTF">2025-10-28T02:59:43Z</dcterms:modified>
</cp:coreProperties>
</file>